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28680" yWindow="65416" windowWidth="29040" windowHeight="17640" firstSheet="15" activeTab="20"/>
  </bookViews>
  <sheets>
    <sheet name="Rekapitulace stavby" sheetId="1" r:id="rId1"/>
    <sheet name="1 - Bourací práce" sheetId="2" r:id="rId2"/>
    <sheet name="2 - Architektonicko stave..." sheetId="3" r:id="rId3"/>
    <sheet name="20 - Úprava prostoru stáv..." sheetId="4" r:id="rId4"/>
    <sheet name="3 - Zdravotně technická i..." sheetId="5" r:id="rId5"/>
    <sheet name="4 - Vzduchotechnika" sheetId="6" r:id="rId6"/>
    <sheet name="5 - Vytápění" sheetId="7" r:id="rId7"/>
    <sheet name="6 - Silnoproudá elektroin..." sheetId="8" r:id="rId8"/>
    <sheet name="61 - Hromosvod" sheetId="9" r:id="rId9"/>
    <sheet name="7 - Slaboproudé elektroin..." sheetId="10" r:id="rId10"/>
    <sheet name="71 - Optika" sheetId="11" r:id="rId11"/>
    <sheet name="72 - Systém ovládání prač..." sheetId="12" r:id="rId12"/>
    <sheet name="73 - CCTV - kamerový systém" sheetId="13" r:id="rId13"/>
    <sheet name="8 - EPS" sheetId="14" r:id="rId14"/>
    <sheet name="9 - VRN" sheetId="15" r:id="rId15"/>
    <sheet name="10 - Neuznatelné položky" sheetId="16" r:id="rId16"/>
    <sheet name="a - Ostatní nábytek" sheetId="17" r:id="rId17"/>
    <sheet name="b - Větrání technického p..." sheetId="18" r:id="rId18"/>
    <sheet name="h - Hasicí přístroje" sheetId="19" r:id="rId19"/>
    <sheet name="v - Výtahy" sheetId="20" r:id="rId20"/>
    <sheet name="D1 - Dodatek č.1" sheetId="21" r:id="rId21"/>
    <sheet name="D2 - Dodatek č.2" sheetId="22" r:id="rId22"/>
    <sheet name="D3 - Dodatek č.3" sheetId="23" r:id="rId23"/>
    <sheet name="D4 - Dodatek č.4" sheetId="24" r:id="rId24"/>
  </sheets>
  <definedNames>
    <definedName name="_xlnm._FilterDatabase" localSheetId="1" hidden="1">'1 - Bourací práce'!$C$142:$K$803</definedName>
    <definedName name="_xlnm._FilterDatabase" localSheetId="15" hidden="1">'10 - Neuznatelné položky'!$C$126:$K$240</definedName>
    <definedName name="_xlnm._FilterDatabase" localSheetId="2" hidden="1">'2 - Architektonicko stave...'!$C$150:$K$1399</definedName>
    <definedName name="_xlnm._FilterDatabase" localSheetId="3" hidden="1">'20 - Úprava prostoru stáv...'!$C$131:$K$324</definedName>
    <definedName name="_xlnm._FilterDatabase" localSheetId="4" hidden="1">'3 - Zdravotně technická i...'!$C$125:$K$265</definedName>
    <definedName name="_xlnm._FilterDatabase" localSheetId="5" hidden="1">'4 - Vzduchotechnika'!$C$124:$K$244</definedName>
    <definedName name="_xlnm._FilterDatabase" localSheetId="6" hidden="1">'5 - Vytápění'!$C$126:$K$252</definedName>
    <definedName name="_xlnm._FilterDatabase" localSheetId="7" hidden="1">'6 - Silnoproudá elektroin...'!$C$121:$K$189</definedName>
    <definedName name="_xlnm._FilterDatabase" localSheetId="8" hidden="1">'61 - Hromosvod'!$C$116:$K$137</definedName>
    <definedName name="_xlnm._FilterDatabase" localSheetId="9" hidden="1">'7 - Slaboproudé elektroin...'!$C$118:$K$148</definedName>
    <definedName name="_xlnm._FilterDatabase" localSheetId="10" hidden="1">'71 - Optika'!$C$117:$K$151</definedName>
    <definedName name="_xlnm._FilterDatabase" localSheetId="11" hidden="1">'72 - Systém ovládání prač...'!$C$116:$K$123</definedName>
    <definedName name="_xlnm._FilterDatabase" localSheetId="12" hidden="1">'73 - CCTV - kamerový systém'!$C$117:$K$131</definedName>
    <definedName name="_xlnm._FilterDatabase" localSheetId="13" hidden="1">'8 - EPS'!$C$117:$K$157</definedName>
    <definedName name="_xlnm._FilterDatabase" localSheetId="14" hidden="1">'9 - VRN'!$C$122:$K$140</definedName>
    <definedName name="_xlnm._FilterDatabase" localSheetId="16" hidden="1">'a - Ostatní nábytek'!$C$117:$K$128</definedName>
    <definedName name="_xlnm._FilterDatabase" localSheetId="17" hidden="1">'b - Větrání technického p...'!$C$117:$K$187</definedName>
    <definedName name="_xlnm._FilterDatabase" localSheetId="20" hidden="1">'D1 - Dodatek č.1'!$C$121:$K$141</definedName>
    <definedName name="_xlnm._FilterDatabase" localSheetId="21" hidden="1">'D2 - Dodatek č.2'!$C$130:$K$225</definedName>
    <definedName name="_xlnm._FilterDatabase" localSheetId="22" hidden="1">'D3 - Dodatek č.3'!$C$117:$K$124</definedName>
    <definedName name="_xlnm._FilterDatabase" localSheetId="23" hidden="1">'D4 - Dodatek č.4'!$C$118:$K$128</definedName>
    <definedName name="_xlnm._FilterDatabase" localSheetId="18" hidden="1">'h - Hasicí přístroje'!$C$117:$K$126</definedName>
    <definedName name="_xlnm._FilterDatabase" localSheetId="19" hidden="1">'v - Výtahy'!$C$116:$K$127</definedName>
    <definedName name="_xlnm.Print_Area" localSheetId="1">'1 - Bourací práce'!$C$4:$J$76,'1 - Bourací práce'!$C$130:$J$803</definedName>
    <definedName name="_xlnm.Print_Area" localSheetId="15">'10 - Neuznatelné položky'!$C$4:$J$76,'10 - Neuznatelné položky'!$C$114:$J$240</definedName>
    <definedName name="_xlnm.Print_Area" localSheetId="2">'2 - Architektonicko stave...'!$C$4:$J$76,'2 - Architektonicko stave...'!$C$138:$J$1399</definedName>
    <definedName name="_xlnm.Print_Area" localSheetId="3">'20 - Úprava prostoru stáv...'!$C$4:$J$76,'20 - Úprava prostoru stáv...'!$C$119:$J$324</definedName>
    <definedName name="_xlnm.Print_Area" localSheetId="4">'3 - Zdravotně technická i...'!$C$4:$J$76,'3 - Zdravotně technická i...'!$C$113:$J$265</definedName>
    <definedName name="_xlnm.Print_Area" localSheetId="5">'4 - Vzduchotechnika'!$C$4:$J$76,'4 - Vzduchotechnika'!$C$112:$J$244</definedName>
    <definedName name="_xlnm.Print_Area" localSheetId="6">'5 - Vytápění'!$C$4:$J$76,'5 - Vytápění'!$C$114:$J$252</definedName>
    <definedName name="_xlnm.Print_Area" localSheetId="7">'6 - Silnoproudá elektroin...'!$C$4:$J$76,'6 - Silnoproudá elektroin...'!$C$109:$J$189</definedName>
    <definedName name="_xlnm.Print_Area" localSheetId="8">'61 - Hromosvod'!$C$4:$J$76,'61 - Hromosvod'!$C$104:$J$137</definedName>
    <definedName name="_xlnm.Print_Area" localSheetId="9">'7 - Slaboproudé elektroin...'!$C$4:$J$76,'7 - Slaboproudé elektroin...'!$C$106:$J$148</definedName>
    <definedName name="_xlnm.Print_Area" localSheetId="10">'71 - Optika'!$C$4:$J$76,'71 - Optika'!$C$105:$J$151</definedName>
    <definedName name="_xlnm.Print_Area" localSheetId="11">'72 - Systém ovládání prač...'!$C$4:$J$76,'72 - Systém ovládání prač...'!$C$104:$J$123</definedName>
    <definedName name="_xlnm.Print_Area" localSheetId="12">'73 - CCTV - kamerový systém'!$C$4:$J$76,'73 - CCTV - kamerový systém'!$C$105:$J$131</definedName>
    <definedName name="_xlnm.Print_Area" localSheetId="13">'8 - EPS'!$C$4:$J$76,'8 - EPS'!$C$105:$J$157</definedName>
    <definedName name="_xlnm.Print_Area" localSheetId="14">'9 - VRN'!$C$4:$J$76,'9 - VRN'!$C$110:$J$140</definedName>
    <definedName name="_xlnm.Print_Area" localSheetId="16">'a - Ostatní nábytek'!$C$4:$J$76,'a - Ostatní nábytek'!$C$105:$J$128</definedName>
    <definedName name="_xlnm.Print_Area" localSheetId="17">'b - Větrání technického p...'!$C$4:$J$76,'b - Větrání technického p...'!$C$105:$J$187</definedName>
    <definedName name="_xlnm.Print_Area" localSheetId="20">'D1 - Dodatek č.1'!$C$4:$J$76,'D1 - Dodatek č.1'!$C$109:$J$141</definedName>
    <definedName name="_xlnm.Print_Area" localSheetId="21">'D2 - Dodatek č.2'!$C$4:$J$76,'D2 - Dodatek č.2'!$C$118:$J$225</definedName>
    <definedName name="_xlnm.Print_Area" localSheetId="22">'D3 - Dodatek č.3'!$C$4:$J$76,'D3 - Dodatek č.3'!$C$105:$J$124</definedName>
    <definedName name="_xlnm.Print_Area" localSheetId="23">'D4 - Dodatek č.4'!$C$4:$J$76,'D4 - Dodatek č.4'!$C$106:$J$128</definedName>
    <definedName name="_xlnm.Print_Area" localSheetId="18">'h - Hasicí přístroje'!$C$4:$J$76,'h - Hasicí přístroje'!$C$105:$J$126</definedName>
    <definedName name="_xlnm.Print_Area" localSheetId="0">'Rekapitulace stavby'!$D$4:$AO$76,'Rekapitulace stavby'!$C$82:$AQ$118</definedName>
    <definedName name="_xlnm.Print_Area" localSheetId="19">'v - Výtahy'!$C$4:$J$76,'v - Výtahy'!$C$104:$J$127</definedName>
    <definedName name="_xlnm.Print_Titles" localSheetId="0">'Rekapitulace stavby'!$92:$92</definedName>
    <definedName name="_xlnm.Print_Titles" localSheetId="1">'1 - Bourací práce'!$142:$142</definedName>
    <definedName name="_xlnm.Print_Titles" localSheetId="2">'2 - Architektonicko stave...'!$150:$150</definedName>
    <definedName name="_xlnm.Print_Titles" localSheetId="3">'20 - Úprava prostoru stáv...'!$131:$131</definedName>
    <definedName name="_xlnm.Print_Titles" localSheetId="4">'3 - Zdravotně technická i...'!$125:$125</definedName>
    <definedName name="_xlnm.Print_Titles" localSheetId="5">'4 - Vzduchotechnika'!$124:$124</definedName>
    <definedName name="_xlnm.Print_Titles" localSheetId="6">'5 - Vytápění'!$126:$126</definedName>
    <definedName name="_xlnm.Print_Titles" localSheetId="7">'6 - Silnoproudá elektroin...'!$121:$121</definedName>
    <definedName name="_xlnm.Print_Titles" localSheetId="8">'61 - Hromosvod'!$116:$116</definedName>
    <definedName name="_xlnm.Print_Titles" localSheetId="9">'7 - Slaboproudé elektroin...'!$118:$118</definedName>
    <definedName name="_xlnm.Print_Titles" localSheetId="10">'71 - Optika'!$117:$117</definedName>
    <definedName name="_xlnm.Print_Titles" localSheetId="11">'72 - Systém ovládání prač...'!$116:$116</definedName>
    <definedName name="_xlnm.Print_Titles" localSheetId="12">'73 - CCTV - kamerový systém'!$117:$117</definedName>
    <definedName name="_xlnm.Print_Titles" localSheetId="13">'8 - EPS'!$117:$117</definedName>
    <definedName name="_xlnm.Print_Titles" localSheetId="14">'9 - VRN'!$122:$122</definedName>
    <definedName name="_xlnm.Print_Titles" localSheetId="15">'10 - Neuznatelné položky'!$126:$126</definedName>
    <definedName name="_xlnm.Print_Titles" localSheetId="16">'a - Ostatní nábytek'!$117:$117</definedName>
    <definedName name="_xlnm.Print_Titles" localSheetId="17">'b - Větrání technického p...'!$117:$117</definedName>
    <definedName name="_xlnm.Print_Titles" localSheetId="18">'h - Hasicí přístroje'!$117:$117</definedName>
    <definedName name="_xlnm.Print_Titles" localSheetId="19">'v - Výtahy'!$116:$116</definedName>
    <definedName name="_xlnm.Print_Titles" localSheetId="20">'D1 - Dodatek č.1'!$121:$121</definedName>
    <definedName name="_xlnm.Print_Titles" localSheetId="21">'D2 - Dodatek č.2'!$130:$130</definedName>
    <definedName name="_xlnm.Print_Titles" localSheetId="22">'D3 - Dodatek č.3'!$117:$117</definedName>
    <definedName name="_xlnm.Print_Titles" localSheetId="23">'D4 - Dodatek č.4'!$118:$118</definedName>
  </definedNames>
  <calcPr calcId="191029"/>
  <extLst/>
</workbook>
</file>

<file path=xl/sharedStrings.xml><?xml version="1.0" encoding="utf-8"?>
<sst xmlns="http://schemas.openxmlformats.org/spreadsheetml/2006/main" count="36391" uniqueCount="5236">
  <si>
    <t>Export Komplet</t>
  </si>
  <si>
    <t/>
  </si>
  <si>
    <t>2.0</t>
  </si>
  <si>
    <t>ZAMOK</t>
  </si>
  <si>
    <t>False</t>
  </si>
  <si>
    <t>{58389798-41a1-44bd-91c2-bd66e49c2eaf}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</si>
  <si>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</si>
  <si>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</si>
  <si>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</si>
  <si>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</si>
  <si>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</si>
  <si>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</si>
  <si>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</si>
  <si>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</si>
  <si>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22-009(17-0062)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</si>
  <si>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</si>
  <si>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</si>
  <si>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Revitalizace objektu kolejí Baarova 36, Plzeň (1)</t>
  </si>
  <si>
    <t>KSO:</t>
  </si>
  <si>
    <t>CC-CZ:</t>
  </si>
  <si>
    <t>Místo:</t>
  </si>
  <si>
    <t>Baarova 36, Plzeň</t>
  </si>
  <si>
    <t>Datum:</t>
  </si>
  <si>
    <t>21. 8. 2023</t>
  </si>
  <si>
    <t>Zadavatel:</t>
  </si>
  <si>
    <t>IČ:</t>
  </si>
  <si>
    <t>49777513</t>
  </si>
  <si>
    <t>Západočeská univerzita v Plzni, Univerzitní 8</t>
  </si>
  <si>
    <t>DIČ:</t>
  </si>
  <si>
    <t>CZ49777513</t>
  </si>
  <si>
    <t>Uchazeč:</t>
  </si>
  <si>
    <t>Vyplň údaj</t>
  </si>
  <si>
    <t>Projektant:</t>
  </si>
  <si>
    <t>25203231</t>
  </si>
  <si>
    <t>AREA group s.r.o.</t>
  </si>
  <si>
    <t>CZ25203231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</si>
  <si>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</si>
  <si>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</si>
  <si>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</si>
  <si>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</si>
  <si>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</si>
  <si>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</si>
  <si>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</si>
  <si>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</si>
  <si>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</si>
  <si>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</si>
  <si>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</si>
  <si>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</si>
  <si>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</si>
  <si>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</si>
  <si>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</si>
  <si>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</si>
  <si>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</si>
  <si>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</si>
  <si>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</si>
  <si>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</si>
  <si>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</si>
  <si>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</si>
  <si>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</si>
  <si>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</si>
  <si>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</si>
  <si>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</si>
  <si>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</si>
  <si>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</si>
  <si>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</si>
  <si>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</si>
  <si>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</si>
  <si>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</si>
  <si>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</si>
  <si>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</si>
  <si>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</si>
  <si>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</si>
  <si>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</si>
  <si>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</si>
  <si>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</si>
  <si>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</si>
  <si>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</si>
  <si>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</si>
  <si>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</si>
  <si>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</si>
  <si>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</si>
  <si>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</si>
  <si>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</si>
  <si>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</si>
  <si>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</si>
  <si>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</si>
  <si>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Bourací práce</t>
  </si>
  <si>
    <t>STA</t>
  </si>
  <si>
    <t>{70f4c2ab-63da-4253-b85d-e42ea5ef5c62}</t>
  </si>
  <si>
    <t>2</t>
  </si>
  <si>
    <t>Architektonicko stave...</t>
  </si>
  <si>
    <t>{ffd63ebd-e5a5-4dcb-ac12-dbeb2458d4af}</t>
  </si>
  <si>
    <t>20</t>
  </si>
  <si>
    <t>Úprava prostoru stáv...</t>
  </si>
  <si>
    <t>{d7ab3d35-4631-4099-93f2-f46db3829c0f}</t>
  </si>
  <si>
    <t>3</t>
  </si>
  <si>
    <t>Zdravotně technická i...</t>
  </si>
  <si>
    <t>{700785e6-428c-499b-9c0a-03a6a1242584}</t>
  </si>
  <si>
    <t>4</t>
  </si>
  <si>
    <t>Vzduchotechnika</t>
  </si>
  <si>
    <t>{92c763c2-76e7-40b9-aa5f-642a405e7f85}</t>
  </si>
  <si>
    <t>5</t>
  </si>
  <si>
    <t>Vytápění</t>
  </si>
  <si>
    <t>{2f27ef1e-abdd-42b0-85ab-518902c2b1aa}</t>
  </si>
  <si>
    <t>6</t>
  </si>
  <si>
    <t>Silnoproudá elektroin...</t>
  </si>
  <si>
    <t>{dcef3ff5-95ff-4ed0-96fa-d562450d1139}</t>
  </si>
  <si>
    <t>61</t>
  </si>
  <si>
    <t>Hromosvod</t>
  </si>
  <si>
    <t>{c139b74e-a0b2-4b24-a57b-1bad1f943f4f}</t>
  </si>
  <si>
    <t>7</t>
  </si>
  <si>
    <t>Slaboproudé elektroin...</t>
  </si>
  <si>
    <t>{bddc914d-8d01-4581-8ab2-3b5dda2d5eeb}</t>
  </si>
  <si>
    <t>71</t>
  </si>
  <si>
    <t>Optika</t>
  </si>
  <si>
    <t>{0b0a49f0-9da6-4ba9-b0a4-b0a331702210}</t>
  </si>
  <si>
    <t>72</t>
  </si>
  <si>
    <t>Systém ovládání prač...</t>
  </si>
  <si>
    <t>{7cb8ac9f-73ce-4846-958c-e152c72fe3ac}</t>
  </si>
  <si>
    <t>73</t>
  </si>
  <si>
    <t>CCTV - kamerový systém</t>
  </si>
  <si>
    <t>{13b29d39-af5f-4baa-9b0a-7ef17c1b75a8}</t>
  </si>
  <si>
    <t>8</t>
  </si>
  <si>
    <t>EPS</t>
  </si>
  <si>
    <t>{53128174-6d88-4988-b60c-5ee82467f314}</t>
  </si>
  <si>
    <t>9</t>
  </si>
  <si>
    <t>VRN</t>
  </si>
  <si>
    <t>{e763b207-b047-4b25-a59d-be25faee4c26}</t>
  </si>
  <si>
    <t>10</t>
  </si>
  <si>
    <t>Neuznatelné položky</t>
  </si>
  <si>
    <t>{c861eb93-ec09-4110-ac66-7b0b58861569}</t>
  </si>
  <si>
    <t>a</t>
  </si>
  <si>
    <t>Ostatní nábytek</t>
  </si>
  <si>
    <t>{9c282a54-5877-43da-bbff-5ee68ba21ab0}</t>
  </si>
  <si>
    <t>b</t>
  </si>
  <si>
    <t>Větrání technického p...</t>
  </si>
  <si>
    <t>{24c223ce-f91a-446e-95fa-7d2275b5b84a}</t>
  </si>
  <si>
    <t>h</t>
  </si>
  <si>
    <t>Hasicí přístroje</t>
  </si>
  <si>
    <t>{c8b39166-9e59-46f6-90a6-34aed4bda5bd}</t>
  </si>
  <si>
    <t>Výtahy</t>
  </si>
  <si>
    <t>{66322962-a2f0-4c90-a7bd-9c64a7ca6587}</t>
  </si>
  <si>
    <t>D1</t>
  </si>
  <si>
    <t>Dodatek č.1</t>
  </si>
  <si>
    <t>{7252e217-7419-4d8a-a079-19c7ba1dfa51}</t>
  </si>
  <si>
    <t>D2</t>
  </si>
  <si>
    <t>Dodatek č.2</t>
  </si>
  <si>
    <t>{3805f117-6280-4b33-a3e7-70ad55071736}</t>
  </si>
  <si>
    <t>D3</t>
  </si>
  <si>
    <t>Dodatek č.3</t>
  </si>
  <si>
    <t>{26c3db6d-e804-4b35-83e7-3c4b65aee88d}</t>
  </si>
  <si>
    <t>D4</t>
  </si>
  <si>
    <t>Dodatek č.4</t>
  </si>
  <si>
    <t>{2da0319c-bb80-4e83-be24-7a332650b416}</t>
  </si>
  <si>
    <t>KRYCÍ LIST SOUPISU PRACÍ</t>
  </si>
  <si>
    <t>Objekt:</t>
  </si>
  <si>
    <t>1 - Bourací práce</t>
  </si>
  <si>
    <t>REKAPITULACE ČLENĚNÍ SOUPISU PRACÍ</t>
  </si>
  <si>
    <t>Kód dílu - Popis</t>
  </si>
  <si>
    <t>Cena celkem [CZK]</t>
  </si>
  <si>
    <t>Náklady ze soupisu prací</t>
  </si>
  <si>
    <t>-1</t>
  </si>
  <si>
    <t>1 - Zemní práce</t>
  </si>
  <si>
    <t>3 - Svislé a kompletní konstrukce</t>
  </si>
  <si>
    <t>4 - Vodorovné konstrukce</t>
  </si>
  <si>
    <t>6 - Úpravy povrchů, podlahy a osazování výplní</t>
  </si>
  <si>
    <t>9 - Ostatní konstrukce a práce, bourání</t>
  </si>
  <si>
    <t>997 - Přesun sutě</t>
  </si>
  <si>
    <t>998 - Přesun hmot</t>
  </si>
  <si>
    <t>711 - Izolace proti vodě, vlhkosti a plynům</t>
  </si>
  <si>
    <t>712 - Povlakové krytiny</t>
  </si>
  <si>
    <t>713 - Izolace tepelné</t>
  </si>
  <si>
    <t>721 - Vnitřní kanalizace</t>
  </si>
  <si>
    <t>722 - Vnitřní vodovod</t>
  </si>
  <si>
    <t>723 - Zdravotechnika - vnitřní plynovod</t>
  </si>
  <si>
    <t>725 - Zařizovací předměty</t>
  </si>
  <si>
    <t>735-1 - Ústřední vytápění - otopná soustava</t>
  </si>
  <si>
    <t>741 - Elektroinstalace - silnoproud</t>
  </si>
  <si>
    <t>751 - Vzduchotechnika</t>
  </si>
  <si>
    <t>763 - Konstrukce suché výstavby</t>
  </si>
  <si>
    <t>764 - Konstrukce klempířské</t>
  </si>
  <si>
    <t>766 - Konstrukce truhlářské</t>
  </si>
  <si>
    <t>767 - Konstrukce zámečnické</t>
  </si>
  <si>
    <t>771 - Podlahy z dlaždic</t>
  </si>
  <si>
    <t>773 - Podlahy z litého teraca</t>
  </si>
  <si>
    <t>776 - Podlahy povlakové</t>
  </si>
  <si>
    <t>781 - Dokončovací práce - obklady</t>
  </si>
  <si>
    <t>783 - Dokončovací práce - nátěry</t>
  </si>
  <si>
    <t>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</si>
  <si>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</si>
  <si>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</si>
  <si>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</si>
  <si>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</si>
  <si>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</si>
  <si>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</si>
  <si>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</si>
  <si>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</si>
  <si>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</si>
  <si>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</si>
  <si>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</si>
  <si>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</si>
  <si>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</si>
  <si>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Zemní práce</t>
  </si>
  <si>
    <t>ROZPOCET</t>
  </si>
  <si>
    <t>K</t>
  </si>
  <si>
    <t>113106121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</si>
  <si>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</si>
  <si>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m2</t>
  </si>
  <si>
    <t>10566208</t>
  </si>
  <si>
    <t>VV</t>
  </si>
  <si>
    <t>"1.np B36"357,82</t>
  </si>
  <si>
    <t>Součet</t>
  </si>
  <si>
    <t>113107142</t>
  </si>
  <si>
    <t>Odstranění podkladů nebo krytů ručně s přemístěním hmot na skládku na vzdálenost do 3 m nebo s naložením na dopravní prostředek živičných, o tl. vrstvy přes 50 do 100 mm</t>
  </si>
  <si>
    <t>-2108613474</t>
  </si>
  <si>
    <t>113107152</t>
  </si>
  <si>
    <t>Odstranění podkladů nebo krytů strojně plochy jednotlivě přes 50 m2 do 200 m2 s přemístěním hmot na skládku na vzdálenost do 20 m nebo s naložením na dopravní prostředek z kameniva těženého, o tl. vrstvy přes 100 do 200 mm</t>
  </si>
  <si>
    <t>256564089</t>
  </si>
  <si>
    <t>"1.np B36 - výkres bourání "357,82</t>
  </si>
  <si>
    <t>184818243</t>
  </si>
  <si>
    <t>Ochrana kmene bedněním před poškozením stavebním provozem zřízení včetně odstranění výšky bednění přes 2 do 3 m průměru kmene přes 500 do 700 mm</t>
  </si>
  <si>
    <t>kus</t>
  </si>
  <si>
    <t>-1724696079</t>
  </si>
  <si>
    <t>5+5+5" z čela+z boků</t>
  </si>
  <si>
    <t>Svislé a kompletní konstrukce</t>
  </si>
  <si>
    <t>310236251</t>
  </si>
  <si>
    <t>Zazdívka otvorů ve zdivu nadzákladovém cihlami pálenými plochy přes 0,0225 m2 do 0,09 m2, ve zdi tl. přes 300 do 450 mm</t>
  </si>
  <si>
    <t>-296642592</t>
  </si>
  <si>
    <t>" b138 1.pp" 1</t>
  </si>
  <si>
    <t>"b127" 149</t>
  </si>
  <si>
    <t>"b128"2</t>
  </si>
  <si>
    <t>"b129" 2+2</t>
  </si>
  <si>
    <t>319201321</t>
  </si>
  <si>
    <t>Vyrovnání nerovného povrchu vnitřního i vnějšího zdiva bez odsekání vadných cihel, maltou (s dodáním hmot) tl. do 30 mm</t>
  </si>
  <si>
    <t>430674380</t>
  </si>
  <si>
    <t xml:space="preserve">"fasáda B119" 3,85*2*0,15*1,05   </t>
  </si>
  <si>
    <t xml:space="preserve">"fasáda B115"3,6*4*0,25   </t>
  </si>
  <si>
    <t xml:space="preserve">" fasáda B113"12*2,5*0,15   </t>
  </si>
  <si>
    <t xml:space="preserve">" fasáda B126"2*2,4*0,15   </t>
  </si>
  <si>
    <t xml:space="preserve">"fasáda B120"14*3,6*0,15   </t>
  </si>
  <si>
    <t>340235212</t>
  </si>
  <si>
    <t>Zazdívka otvorů v příčkách nebo stěnách cihlami plnými pálenými plochy do 0,0225 m2, tloušťky přes 100 mm</t>
  </si>
  <si>
    <t>860153335</t>
  </si>
  <si>
    <t xml:space="preserve">"fasáda B127"149   </t>
  </si>
  <si>
    <t>" fasáda B129 mřížky "2   +2</t>
  </si>
  <si>
    <t>340236212</t>
  </si>
  <si>
    <t>Zazdívka otvorů v příčkách nebo stěnách cihlami plnými pálenými plochy přes 0,0225 m2 do 0,09 m2, tloušťky přes 100 mm</t>
  </si>
  <si>
    <t>-1180010165</t>
  </si>
  <si>
    <t>"fasáda B128"2</t>
  </si>
  <si>
    <t xml:space="preserve">" fasáda B130 skříňky "3   </t>
  </si>
  <si>
    <t xml:space="preserve">" fasáda B131 skříňky "1   </t>
  </si>
  <si>
    <t>974031143</t>
  </si>
  <si>
    <t>Vysekání rýh ve zdivu cihelném na maltu vápennou nebo vápenocementovou do hl. 70 mm a šířky do 100 mm</t>
  </si>
  <si>
    <t>m</t>
  </si>
  <si>
    <t>-1875702750</t>
  </si>
  <si>
    <t>" vysekání rýh pro kotvení vyzdívky" 10*7*2*1</t>
  </si>
  <si>
    <t>Vodorovné konstrukce</t>
  </si>
  <si>
    <t>411388621</t>
  </si>
  <si>
    <t>Zabetonování otvorů ve stropech nebo v klenbách včetně lešení, bednění, odbednění a výztuže (materiál v ceně) ze suchých směsí, tl. do 150 mm ve stropech železobetonových, tvárnicových a prefabrikovaných plochy do 0,25 m2</t>
  </si>
  <si>
    <t>1392161937</t>
  </si>
  <si>
    <t>"1.np B35" 20</t>
  </si>
  <si>
    <t>"2-8.np B72" (26)*7</t>
  </si>
  <si>
    <t>" střecha B91" 8</t>
  </si>
  <si>
    <t>Úpravy povrchů, podlahy a osazování výplní</t>
  </si>
  <si>
    <t>11</t>
  </si>
  <si>
    <t>619995001</t>
  </si>
  <si>
    <t>Začištění omítek (s dodáním hmot) kolem oken, dveří, podlah, obkladů apod.</t>
  </si>
  <si>
    <t>878760488</t>
  </si>
  <si>
    <t>"1.np b05" 3,58+2,1*2</t>
  </si>
  <si>
    <t>"1.np b07"3,6+2*1,55</t>
  </si>
  <si>
    <t>"2.-8.np b44" 7*1*(2,75+2*2,55)</t>
  </si>
  <si>
    <t>"2.-8.np b45" 7*1*(2,9+2*2,55)</t>
  </si>
  <si>
    <t>"2.-8.np b58" 7*12*(1,1+2*2,07)</t>
  </si>
  <si>
    <t>"2.-8.np b59" 7*20*(0,4+2,07)</t>
  </si>
  <si>
    <t>"2.-8.np b60" 7*2*(0,35+2,07)</t>
  </si>
  <si>
    <t>"2.-8.np b61" 7*2*(0,3+2,07)</t>
  </si>
  <si>
    <t>"2.-8.np b62" 7*2*(0,25+2,07)</t>
  </si>
  <si>
    <t>"2.-8.np b103" 7*10*(2,06+2,4*2)</t>
  </si>
  <si>
    <t>"2.-8.np b106" 7*10*(3,6+2,61*2)</t>
  </si>
  <si>
    <t>"2.-8.np b104" 7*2*(1,4+2,4*2)</t>
  </si>
  <si>
    <t>"2.-8.np b105"18*(3,6+1,2*2)</t>
  </si>
  <si>
    <t>"1.np b107" (3,26+2*2,45)</t>
  </si>
  <si>
    <t>"b109" (2,02+2*1,37)*230</t>
  </si>
  <si>
    <t>"b119"3,85*4</t>
  </si>
  <si>
    <t>"b38 1.pp" 0,8+1,2*2</t>
  </si>
  <si>
    <t>"b141" 1,16+2,3*2</t>
  </si>
  <si>
    <t>"b 108 1.pp" (2,2+2*1,5)*2</t>
  </si>
  <si>
    <t>"b142" 2+2,3*2</t>
  </si>
  <si>
    <t>"b143" 0,6+1,37*2</t>
  </si>
  <si>
    <t>"b146" 0,8+2,1*2</t>
  </si>
  <si>
    <t>"b157" 1,15+0,8*2</t>
  </si>
  <si>
    <t>12</t>
  </si>
  <si>
    <t>622111121</t>
  </si>
  <si>
    <t>Vyspravení povrchu neomítaných vnějších ploch betonových nebo železobetonových konstrukcí s rozetřením vysprávky do ztracena maltou cementovou lokálně v rozsahu vyspravované plochy do 30 % z celkové plochy stěn</t>
  </si>
  <si>
    <t>-589531362</t>
  </si>
  <si>
    <t>" střecha B86" 39,71+46,91</t>
  </si>
  <si>
    <t>" fasáda + výtahy" (77,75+12)*2*23</t>
  </si>
  <si>
    <t>"1.np okna" -(2*1,5*(17+20)+3,5*1,3*2+3,3*2,5+0,9*2,2*2)</t>
  </si>
  <si>
    <t>"2-8np okna" -((2*1,5*(18+20)+3,5*1,3*2+1,5*1,4*2)*7+3,5*1,3*2)</t>
  </si>
  <si>
    <t>13</t>
  </si>
  <si>
    <t>622135002</t>
  </si>
  <si>
    <t>Vyrovnání nerovností podkladu vnějších omítaných ploch maltou, tloušťky do 10 mm cementovou stěn</t>
  </si>
  <si>
    <t>-2009061311</t>
  </si>
  <si>
    <t>"b 124 po  keramickém obkladu" 107,1</t>
  </si>
  <si>
    <t>"b116" 2,58*0,25*4*2</t>
  </si>
  <si>
    <t>"b117" 0,7*0,5*4</t>
  </si>
  <si>
    <t>"b119" 3,85*0,15*4</t>
  </si>
  <si>
    <t>"b122" 2,75*0,15*4</t>
  </si>
  <si>
    <t>14</t>
  </si>
  <si>
    <t>622135091</t>
  </si>
  <si>
    <t>Vyrovnání nerovností podkladu vnějších omítaných ploch tmelem, tloušťky do 2 mm Příplatek k ceně za každých dalších 5 mm tloušťky podkladní vrstvy přes 10 mm maltou vápenocementovou stěn</t>
  </si>
  <si>
    <t>1206740038</t>
  </si>
  <si>
    <t>629995101</t>
  </si>
  <si>
    <t>Očištění vnějších ploch tlakovou vodou omytím</t>
  </si>
  <si>
    <t>1711238688</t>
  </si>
  <si>
    <t>" fasáda " (77,75+12)*2*23</t>
  </si>
  <si>
    <t>Ostatní konstrukce a práce, bourání</t>
  </si>
  <si>
    <t>16</t>
  </si>
  <si>
    <t>949101111</t>
  </si>
  <si>
    <t>Lešení pomocné pracovní pro objekty pozemních staveb pro zatížení do 150 kg/m2, o výšce lešeňové podlahy do 1,9 m</t>
  </si>
  <si>
    <t>-1578032991</t>
  </si>
  <si>
    <t>" střecha výtahy" 7,2+7,56+11,88+7,56</t>
  </si>
  <si>
    <t>" 2.np" 18,9+46,05+11,97+18,9+46,05+13,02*5+9,04+1,84</t>
  </si>
  <si>
    <t>1,32+2,98+9,24+13,02+2,87+3,14+17,64</t>
  </si>
  <si>
    <t>14,64+2,74+3,05+14,64+21,78+2,87+3,14+17,45</t>
  </si>
  <si>
    <t>14,64+2,74+2,95+14,64+21,78+2,84+3,14+17,64</t>
  </si>
  <si>
    <t>14,62+2,84+3,14+14,56+17,64+2,74+3,14+21,78</t>
  </si>
  <si>
    <t>14,64+2,87+3,05+14,64+17,45</t>
  </si>
  <si>
    <t>2,74+3,14+21,78+14,64+2,87+3,05+14,64+17,64</t>
  </si>
  <si>
    <t>13,02+9,18+1,64+1,32+1,22+1,82+9,04+13,02+9</t>
  </si>
  <si>
    <t>13,02*3+8,95+9</t>
  </si>
  <si>
    <t>" 3.-8.np" 758,62*6</t>
  </si>
  <si>
    <t>"1.np" 12,67+59,68+34,73*2+13,02*3+12,06+13,02</t>
  </si>
  <si>
    <t>8,75+2,1+1,23+6,43+4,48+1,4+11,7+13,74+19,36</t>
  </si>
  <si>
    <t>16,71+2,81+1,23+2,87+3,05+14,62+21,78+2,87</t>
  </si>
  <si>
    <t>3,05+20,7+14,64+2,87+3,05+14,64+21,78+11,67+14,5+0,57*2+14,5+20,89+21,97*3+19,68+21,97</t>
  </si>
  <si>
    <t>16,9+2,54+1,32+6,43+1,23+2,73+16,71+19,23</t>
  </si>
  <si>
    <t>4,61+13,74+11,25+1,49+1,74+10,61+13,14+1,95</t>
  </si>
  <si>
    <t>9,82+13,14*2+12,94+2,06+11,46+2,06</t>
  </si>
  <si>
    <t>" kolem výtahu" (4,7+0,36+4,1+0,36+0,6*4)*2*0,6</t>
  </si>
  <si>
    <t>"kolem výtahu" (6+0,36+4,1+0,36+0,6*4)*2*0,6</t>
  </si>
  <si>
    <t>17</t>
  </si>
  <si>
    <t>952902121</t>
  </si>
  <si>
    <t>Čištění budov při provádění oprav a udržovacích prací podlah drsných nebo chodníků zametením</t>
  </si>
  <si>
    <t>1859642349</t>
  </si>
  <si>
    <t>" zametení celého domu" 78*12*8*5</t>
  </si>
  <si>
    <t>18</t>
  </si>
  <si>
    <t>961044111</t>
  </si>
  <si>
    <t>Bourání základů z betonu prostého</t>
  </si>
  <si>
    <t>m3</t>
  </si>
  <si>
    <t>-1169550539</t>
  </si>
  <si>
    <t>"fasáda B118"(3,6*1,6+1*1)*0,28</t>
  </si>
  <si>
    <t>" 1pp B37" 2,4*0,25*0,8*2</t>
  </si>
  <si>
    <t>"b125 podesta"(1*3,6+0,56*3,6)*0,15</t>
  </si>
  <si>
    <t>"b159" 2*0,8*0,3*0,3</t>
  </si>
  <si>
    <t>"fasáda B117 hl.0,4m"1,25*0,4*0,7*2*2</t>
  </si>
  <si>
    <t>19</t>
  </si>
  <si>
    <t>962031132</t>
  </si>
  <si>
    <t>Bourání příček z cihel, tvárnic nebo příčkovek z cihel pálených, plných nebo dutých na maltu vápennou nebo vápenocementovou, tl. do 100 mm</t>
  </si>
  <si>
    <t>1542344590</t>
  </si>
  <si>
    <t>" 1.np příčka 1.2.03" 2,6*2,55</t>
  </si>
  <si>
    <t>"1.np b11" 3,7*2,55</t>
  </si>
  <si>
    <t>"2.-8.np b46" 7*10*0,6*2,55*2</t>
  </si>
  <si>
    <t>"2.-8.np b48" 7*10*0,375*2,55</t>
  </si>
  <si>
    <t>"2.-8.np b49" 7*2*3,95*2,55</t>
  </si>
  <si>
    <t>"2.-8.np b50" 7*2*4,05*2,55</t>
  </si>
  <si>
    <t>"2.-8.np b51" 7*6*1,95*2,55</t>
  </si>
  <si>
    <t>"2.-8.np b52" 7*1*2,22*2,55</t>
  </si>
  <si>
    <t>"2.-8.np b53" 7*2*1,85*2,55</t>
  </si>
  <si>
    <t>"2.-8.np b54" 7*12*1,45*2,55</t>
  </si>
  <si>
    <t>"2.-8.np b55" 7*1*0,67*2,55</t>
  </si>
  <si>
    <t>"2.-8.np b56" 7*2*0,35*2,55</t>
  </si>
  <si>
    <t>"2.-8.np b57" 7*1*1*2,55</t>
  </si>
  <si>
    <t>"2.-8.np b59" 7*20*0,4*2,07</t>
  </si>
  <si>
    <t>"2.-8.np b60" 7*2*0,35*2,07</t>
  </si>
  <si>
    <t>"2.-8.np b61" 7*2*0,3*2,07</t>
  </si>
  <si>
    <t>"2.-8.np b62" 7*2*0,25*2,07</t>
  </si>
  <si>
    <t>"střecha b87" (2,1+1)*2*0,9*7</t>
  </si>
  <si>
    <t>"1.np b150" 0,74*2,1</t>
  </si>
  <si>
    <t>"1.np b74" 0,525*2,55</t>
  </si>
  <si>
    <t>"1.np b 78"1,4*2,55</t>
  </si>
  <si>
    <t>"1.np b154 MŠ1" (1,05+0,4*2+0,3*2+1,25+0,46+0,43+0,3*2+0,6*2+0,2*2+0,6*2+1,45+0,6*2+0,25*2+0,8+0,4*2)*2,55</t>
  </si>
  <si>
    <t>"b154 MŠ 2"(2,65+4,5*2+5+2,4+2,35+1,9)*2,55</t>
  </si>
  <si>
    <t>"jádra 1.np b155"(1,1+1+1,3+0,6+0,75+1+1,4*2+1+1,1*3+1,25)*2,6</t>
  </si>
  <si>
    <t>962031133</t>
  </si>
  <si>
    <t>Bourání příček z cihel, tvárnic nebo příčkovek z cihel pálených, plných nebo dutých na maltu vápennou nebo vápenocementovou, tl. do 150 mm</t>
  </si>
  <si>
    <t>-275224274</t>
  </si>
  <si>
    <t>"b122" 0,85*2,75*4</t>
  </si>
  <si>
    <t>962032240</t>
  </si>
  <si>
    <t>Bourání zdiva nadzákladového z cihel nebo tvárnic z cihel pálených nebo vápenopískových, na maltu cementovou, objemu do 1 m3</t>
  </si>
  <si>
    <t>-164618150</t>
  </si>
  <si>
    <t>"fasáda B117"1,25*0,5*0,7*2*2</t>
  </si>
  <si>
    <t>" fasáda B116"0,5*2,58*0,25*2*2*2</t>
  </si>
  <si>
    <t>" fasáda B106"(3,6*2,61-2,06*2,4)*7*10*0,25</t>
  </si>
  <si>
    <t>" b148" 2*0,28*0,25*2,55</t>
  </si>
  <si>
    <t>"b149" (3,58*2,55-2,64*2,3)*0,25</t>
  </si>
  <si>
    <t>"b157" 1,15*0,9*0,25</t>
  </si>
  <si>
    <t>22</t>
  </si>
  <si>
    <t>962052210</t>
  </si>
  <si>
    <t>Bourání zdiva železobetonového nadzákladového, objemu do 1 m3</t>
  </si>
  <si>
    <t>752760556</t>
  </si>
  <si>
    <t>"fasáda B121"2*3,6*0,55*0,14</t>
  </si>
  <si>
    <t>"1.pp b138" 0,3*0,3*0,4</t>
  </si>
  <si>
    <t>23</t>
  </si>
  <si>
    <t>962081141</t>
  </si>
  <si>
    <t>Bourání zdiva příček nebo vybourání otvorů ze skleněných tvárnic, tl. do 150 mm</t>
  </si>
  <si>
    <t>899520766</t>
  </si>
  <si>
    <t>"2.-8.np b44" 7*1*2,75*2,55</t>
  </si>
  <si>
    <t>"2.-8.np b45" 7*1*2,9*2,55</t>
  </si>
  <si>
    <t>24</t>
  </si>
  <si>
    <t>963022819</t>
  </si>
  <si>
    <t>Bourání kamenných schodišťových stupňů oblých, rovných nebo kosých zhotovených na místě</t>
  </si>
  <si>
    <t>90421322</t>
  </si>
  <si>
    <t>"b118"2*3,6</t>
  </si>
  <si>
    <t>"b125"4*3,1</t>
  </si>
  <si>
    <t>25</t>
  </si>
  <si>
    <t>963051113</t>
  </si>
  <si>
    <t>Bourání železobetonových stropů deskových, tl. přes 80 mm</t>
  </si>
  <si>
    <t>726322289</t>
  </si>
  <si>
    <t>"1.np b08" 2*0,6*1,1*0,1</t>
  </si>
  <si>
    <t>"2.-8.np b46" 7*10*0,6*1,2*0,1</t>
  </si>
  <si>
    <t>"2.-8.np b47" 7*10*0,6*1,1*0,1</t>
  </si>
  <si>
    <t>"střecha b87" 2,3*1,2*0,1*7</t>
  </si>
  <si>
    <t>26</t>
  </si>
  <si>
    <t>965042131</t>
  </si>
  <si>
    <t>Bourání mazanin betonových nebo z litého asfaltu tl. do 100 mm, plochy do 4 m2</t>
  </si>
  <si>
    <t>-1605956705</t>
  </si>
  <si>
    <t>" 2-8npB75,76,77"(0,9*3,58*2+0,9*3,465*2+0,95*3,3*6)*7*0,06</t>
  </si>
  <si>
    <t>27</t>
  </si>
  <si>
    <t>965045113</t>
  </si>
  <si>
    <t>Bourání potěrů tl. do 50 mm cementových nebo pískocementových, plochy přes 4 m2</t>
  </si>
  <si>
    <t>-1183550901</t>
  </si>
  <si>
    <t>"chodby dlažba 1.np" 11,46+58,18+11,18</t>
  </si>
  <si>
    <t>" chodby dlažba 2.-8.np"( 46,05+11,97+46,05)*7</t>
  </si>
  <si>
    <t>" pod dlažbou místnosti 1.np"4,21+4,59</t>
  </si>
  <si>
    <t>" pod dlažbou 2.-8.np"(9,04*2+1,84+1,32*2+2,98+2,87*4+3,14*6+2,74*4+3,05*3+2,95+2,84*2+1,22+1,64+1,82)*7</t>
  </si>
  <si>
    <t>" pvc + koberec 1.np" 1,29+13,14*2+11,46+1,5</t>
  </si>
  <si>
    <t>"pod pvc 2.-8.np" (13,02*11+9,24+17,64*4+14,64*8+21,78*4+17,45*2+14,62+14,56+9,18+9+8,95+9)*7</t>
  </si>
  <si>
    <t>"koupelny 2. vrstva potěru 2.-8.np "(4,21+(1,84+2,98+3,14*6+3,05*3+2,95+1,64+1,32+1,22+1,82)*7)</t>
  </si>
  <si>
    <t>"mezipodesty" 3,6*1,2*2*7</t>
  </si>
  <si>
    <t>28</t>
  </si>
  <si>
    <t>965041341</t>
  </si>
  <si>
    <t>Bourání mazanin škvárobetonových tl. do 100 mm, plochy přes 4 m2</t>
  </si>
  <si>
    <t>1364470209</t>
  </si>
  <si>
    <t>" chodby "( 11,18+58,15+11,46+(46,05*2+11,97)*7)*0,05</t>
  </si>
  <si>
    <t>"předsíň pokojů" (2,87*6+2,74*4)*7*0,05</t>
  </si>
  <si>
    <t>"kuchyňky" (9,04+1,32+9,04)*7*0,05</t>
  </si>
  <si>
    <t>"koupelny"(4,21+(1,84+2,98+3,14*6+3,05*3+2,95+1,64+1,32+1,22+1,82)*7)*0,03</t>
  </si>
  <si>
    <t>29</t>
  </si>
  <si>
    <t>965042231</t>
  </si>
  <si>
    <t>Bourání mazanin betonových nebo z litého asfaltu tl. přes 100 mm, plochy do 4 m2</t>
  </si>
  <si>
    <t>-510672012</t>
  </si>
  <si>
    <t xml:space="preserve">"2-8.npB63" (1,05*1,1*0,15+1,05*0,15*0,15)*10*7   </t>
  </si>
  <si>
    <t xml:space="preserve">"2-8.npB64"(1,05*1,2*0,15+1,05*0,15*0,15)*2*7   </t>
  </si>
  <si>
    <t xml:space="preserve">"2-8.npB65"(0,95*1,2*0,15+0,95*0,15*0,15)*2*7   </t>
  </si>
  <si>
    <t>30</t>
  </si>
  <si>
    <t>965046111</t>
  </si>
  <si>
    <t>Broušení stávajících betonových podlah úběr do 3 mm</t>
  </si>
  <si>
    <t>1671536680</t>
  </si>
  <si>
    <t xml:space="preserve">" střecha výtah" 7,2+7,56+11,88+7,56   </t>
  </si>
  <si>
    <t>31</t>
  </si>
  <si>
    <t>965081333</t>
  </si>
  <si>
    <t>Bourání podlah z dlaždic bez podkladního lože nebo mazaniny, s jakoukoliv výplní spár betonových, teracových nebo čedičových tl. do 30 mm, plochy přes 1 m2</t>
  </si>
  <si>
    <t>-1556421287</t>
  </si>
  <si>
    <t>" 2-8npB75,76,77"(0,9*3,58*2+0,9*3,465*2+0,95*3,3*6)*7</t>
  </si>
  <si>
    <t>32</t>
  </si>
  <si>
    <t>966055121</t>
  </si>
  <si>
    <t>Vybourání částí říms ze železobetonu vyložených přes 500 mm</t>
  </si>
  <si>
    <t>32610552</t>
  </si>
  <si>
    <t>"fasáda B115"3,6*4</t>
  </si>
  <si>
    <t>"fasáda B119"3,85*4</t>
  </si>
  <si>
    <t>" fasáda B113"12*2,5</t>
  </si>
  <si>
    <t>" fasáda B126"2*2,4</t>
  </si>
  <si>
    <t>"fasáda B120"14*3,6</t>
  </si>
  <si>
    <t>33</t>
  </si>
  <si>
    <t>968062375</t>
  </si>
  <si>
    <t>Vybourání dřevěných rámů oken s křídly, dveřních zárubní, vrat, stěn, ostění nebo obkladů rámů oken s křídly zdvojených, plochy do 2 m2</t>
  </si>
  <si>
    <t>1754841162</t>
  </si>
  <si>
    <t>" 1.np b100" 1,2*1,2</t>
  </si>
  <si>
    <t>34</t>
  </si>
  <si>
    <t>968062377</t>
  </si>
  <si>
    <t>Vybourání dřevěných rámů oken s křídly, dveřních zárubní, vrat, stěn, ostění nebo obkladů rámů oken s křídly zdvojených, plochy přes 4 m2</t>
  </si>
  <si>
    <t>165120292</t>
  </si>
  <si>
    <t>" fasáda B137 " 3,6*1,2*4</t>
  </si>
  <si>
    <t>" fasáda B103"7*10*2,06*2,4</t>
  </si>
  <si>
    <t>35</t>
  </si>
  <si>
    <t>968072357</t>
  </si>
  <si>
    <t>Vybourání kovových rámů oken s křídly, dveřních zárubní, vrat, stěn, ostění nebo obkladů okenních rámů s křídly zdvojených, plochy přes 4 m2</t>
  </si>
  <si>
    <t>526252801</t>
  </si>
  <si>
    <t>"b105" 18*3,6*1,2</t>
  </si>
  <si>
    <t>36</t>
  </si>
  <si>
    <t>968072455</t>
  </si>
  <si>
    <t>Vybourání kovových rámů oken s křídly, dveřních zárubní, vrat, stěn, ostění nebo obkladů dveřních zárubní, plochy do 2 m2</t>
  </si>
  <si>
    <t>-310713621</t>
  </si>
  <si>
    <t>"1.np b01" 3*0,6*2</t>
  </si>
  <si>
    <t>"1.np b02"(5+1)*0,8*2</t>
  </si>
  <si>
    <t>"1.np b03"1*0,7*2</t>
  </si>
  <si>
    <t>"1.np b04"3*0,9*2</t>
  </si>
  <si>
    <t>"2.-8.np b39" 7*28*0,6*2</t>
  </si>
  <si>
    <t>"2.-8.np b40" 7*4*0,7*2</t>
  </si>
  <si>
    <t>"2.-8.np b41" 7*48*0,8*2</t>
  </si>
  <si>
    <t>"b38 1.pp" 0,8*1,2</t>
  </si>
  <si>
    <t>37</t>
  </si>
  <si>
    <t>968072456</t>
  </si>
  <si>
    <t>Vybourání kovových rámů oken s křídly, dveřních zárubní, vrat, stěn, ostění nebo obkladů dveřních zárubní, plochy přes 2 m2</t>
  </si>
  <si>
    <t>-146864612</t>
  </si>
  <si>
    <t>"2.-8.np b42" 7*4*1,3*2,1</t>
  </si>
  <si>
    <t>"1.pp b108" 2,2*1,5*4</t>
  </si>
  <si>
    <t>38</t>
  </si>
  <si>
    <t>968082016</t>
  </si>
  <si>
    <t>Vybourání plastových rámů oken s křídly, dveřních zárubní, vrat rámu oken s křídly, plochy přes 1 do 2 m2</t>
  </si>
  <si>
    <t>-1941345399</t>
  </si>
  <si>
    <t>"b142" 1,05*1,37+0,97*2,3</t>
  </si>
  <si>
    <t>"b143" 0,6*1,37</t>
  </si>
  <si>
    <t>"b146" 0,8*2,1</t>
  </si>
  <si>
    <t>39</t>
  </si>
  <si>
    <t>968082017</t>
  </si>
  <si>
    <t>Vybourání plastových rámů oken s křídly, dveřních zárubní, vrat rámu oken s křídly, plochy přes 2 do 4 m2</t>
  </si>
  <si>
    <t>-255413442</t>
  </si>
  <si>
    <t>"1.np b107" 3,26*2,45</t>
  </si>
  <si>
    <t>"b104" 1,4*2,4*14</t>
  </si>
  <si>
    <t>"b109" 2,02*1,37*230</t>
  </si>
  <si>
    <t>"b141" 1,16*2,3</t>
  </si>
  <si>
    <t>40</t>
  </si>
  <si>
    <t>968082018</t>
  </si>
  <si>
    <t>Vybourání plastových rámů oken s křídly, dveřních zárubní, vrat rámu oken s křídly, plochy přes 4 m2</t>
  </si>
  <si>
    <t>-1716644595</t>
  </si>
  <si>
    <t>"1.np b05" 3,58*2,1</t>
  </si>
  <si>
    <t>" 2-8np B105"8*3,6*1,2</t>
  </si>
  <si>
    <t>"b107" 3,26*2,45</t>
  </si>
  <si>
    <t>"b140" 2,64*2,3</t>
  </si>
  <si>
    <t>41</t>
  </si>
  <si>
    <t>969011141</t>
  </si>
  <si>
    <t>Vybourání vodovodního, plynového a pod. vedení DN do 200 mm - potrubí komínového tělesa</t>
  </si>
  <si>
    <t>-1771464705</t>
  </si>
  <si>
    <t>"1.np B66"23,7</t>
  </si>
  <si>
    <t>42</t>
  </si>
  <si>
    <t>971028451</t>
  </si>
  <si>
    <t>Vybourání otvorů ve zdivu základovém nebo nadzákladovém kamenném, smíšeném smíšeném, plochy do 0,25 m2, tl. do 450 mm</t>
  </si>
  <si>
    <t>-469314282</t>
  </si>
  <si>
    <t>" 1.pp B138"1</t>
  </si>
  <si>
    <t>43</t>
  </si>
  <si>
    <t>971033341</t>
  </si>
  <si>
    <t>Vybourání otvorů ve zdivu základovém nebo nadzákladovém z cihel, tvárnic, příčkovek z cihel pálených na maltu vápennou nebo vápenocementovou plochy do 0,09 m2, tl. do 300 mm</t>
  </si>
  <si>
    <t>435919344</t>
  </si>
  <si>
    <t>" střecha B88" 2*2</t>
  </si>
  <si>
    <t>44</t>
  </si>
  <si>
    <t>971033351</t>
  </si>
  <si>
    <t>Vybourání otvorů ve zdivu základovém nebo nadzákladovém z cihel, tvárnic, příčkovek z cihel pálených na maltu vápennou nebo vápenocementovou plochy do 0,09 m2, tl. do 450 mm</t>
  </si>
  <si>
    <t>-279816280</t>
  </si>
  <si>
    <t>45</t>
  </si>
  <si>
    <t>971033621</t>
  </si>
  <si>
    <t>Vybourání otvorů ve zdivu základovém nebo nadzákladovém z cihel, tvárnic, příčkovek z cihel pálených na maltu vápennou nebo vápenocementovou plochy do 4 m2, tl. do 100 mm</t>
  </si>
  <si>
    <t>-602773203</t>
  </si>
  <si>
    <t>"2.-8.np b58" 7*12*1,1*2,07</t>
  </si>
  <si>
    <t>46</t>
  </si>
  <si>
    <t>972054141</t>
  </si>
  <si>
    <t>Vybourání otvorů ve stropech nebo klenbách železobetonových bez odstranění podlahy a násypu, plochy do 0,0225 m2, tl. do 150 mm</t>
  </si>
  <si>
    <t>-1838311369</t>
  </si>
  <si>
    <t>"1-8.npB73"26+36*7</t>
  </si>
  <si>
    <t>"střecha B92" 9*4</t>
  </si>
  <si>
    <t>47</t>
  </si>
  <si>
    <t>972054241</t>
  </si>
  <si>
    <t>Vybourání otvorů ve stropech nebo klenbách železobetonových bez odstranění podlahy a násypu, plochy do 0,09 m2, tl. do 150 mm</t>
  </si>
  <si>
    <t>-736801944</t>
  </si>
  <si>
    <t>" 1. -8. np b98 200x400mm" 8</t>
  </si>
  <si>
    <t>48</t>
  </si>
  <si>
    <t>977151111</t>
  </si>
  <si>
    <t>Jádrové vrty diamantovými korunkami do stavebních materiálů (železobetonu, betonu, cihel, obkladů, dlažeb, kamene) průměru do 35 mm</t>
  </si>
  <si>
    <t>-287603932</t>
  </si>
  <si>
    <t>"sú 23" 144*0,3</t>
  </si>
  <si>
    <t>49</t>
  </si>
  <si>
    <t>977151113</t>
  </si>
  <si>
    <t>Jádrové vrty diamantovými korunkami do stavebních materiálů (železobetonu, betonu, cihel, obkladů, dlažeb, kamene) průměru přes 40 do 50 mm</t>
  </si>
  <si>
    <t>1776652879</t>
  </si>
  <si>
    <t>"sú22" 320*0,3</t>
  </si>
  <si>
    <t>50</t>
  </si>
  <si>
    <t>977151114</t>
  </si>
  <si>
    <t>Jádrové vrty diamantovými korunkami do stavebních materiálů (železobetonu, betonu, cihel, obkladů, dlažeb, kamene) průměru přes 50 do 60 mm</t>
  </si>
  <si>
    <t>634576868</t>
  </si>
  <si>
    <t>"sú21" 350*0,3</t>
  </si>
  <si>
    <t>51</t>
  </si>
  <si>
    <t>977151119</t>
  </si>
  <si>
    <t>Jádrové vrty diamantovými korunkami do stavebních materiálů (železobetonu, betonu, cihel, obkladů, dlažeb, kamene) průměru přes 100 do 110 mm</t>
  </si>
  <si>
    <t>-1382622940</t>
  </si>
  <si>
    <t>" vývrty pro hydranty sú29" 8*2*0,3</t>
  </si>
  <si>
    <t>52</t>
  </si>
  <si>
    <t>977151213</t>
  </si>
  <si>
    <t>Jádrové vrty diamantovými korunkami do stavebních materiálů (železobetonu, betonu, cihel, obkladů, dlažeb, kamene) dovrchní (směrem vzhůru), průměru přes 40 do 50 mm</t>
  </si>
  <si>
    <t>-1661198725</t>
  </si>
  <si>
    <t>"SÚ24" 416*0,4</t>
  </si>
  <si>
    <t>53</t>
  </si>
  <si>
    <t>977211111</t>
  </si>
  <si>
    <t>Řezání konstrukcí stěnovou pilou betonových nebo železobetonových průměru řezané výztuže do 16 mm hloubka řezu do 200 mm</t>
  </si>
  <si>
    <t>-1670742109</t>
  </si>
  <si>
    <t>"1-8.npB73"(0,2*4+0,2)*(26+36*7)</t>
  </si>
  <si>
    <t>"střecha B92" (0,2*4+0,2)*9*4</t>
  </si>
  <si>
    <t>"1-8.NP B98" ((0,2+0,4)*2+0,3)*(1+7)</t>
  </si>
  <si>
    <t>"b113" 2,5*6*2</t>
  </si>
  <si>
    <t>"b115" 3,6*2*2</t>
  </si>
  <si>
    <t>"b120" 14*3,6</t>
  </si>
  <si>
    <t>"b121" 3,6*2</t>
  </si>
  <si>
    <t>"b126 pod střechou" 2*2,4</t>
  </si>
  <si>
    <t>54</t>
  </si>
  <si>
    <t>978059641</t>
  </si>
  <si>
    <t>Odsekání obkladů stěn včetně otlučení podkladní omítky až na zdivo z obkládaček vnějších, z jakýchkoliv materiálů, plochy přes 1 m2</t>
  </si>
  <si>
    <t>1793319949</t>
  </si>
  <si>
    <t>" b124" 107,1</t>
  </si>
  <si>
    <t>55</t>
  </si>
  <si>
    <t>981511113</t>
  </si>
  <si>
    <t>Demolice konstrukcí objektů postupným rozebíráním zdiva na maltu cementovou z kamene</t>
  </si>
  <si>
    <t>-1804791403</t>
  </si>
  <si>
    <t>"fasáda B115+125" 3,58*0,14*0,3*2*4+0,14*0,3*(1,24+1,84)</t>
  </si>
  <si>
    <t>56</t>
  </si>
  <si>
    <t>985221119</t>
  </si>
  <si>
    <t>Doplnění zdiva ručně Příplatek k cenám za práci ve stísněném prostoru</t>
  </si>
  <si>
    <t>-1061216974</t>
  </si>
  <si>
    <t>"1.pp B138" 0,3*0,3*0,365</t>
  </si>
  <si>
    <t>57</t>
  </si>
  <si>
    <t>R 99 172</t>
  </si>
  <si>
    <t>Demontáž a po zateplení opětovná montáž zařízení dálkového přenosu pro vodočet - B134</t>
  </si>
  <si>
    <t>ks</t>
  </si>
  <si>
    <t>1452508256</t>
  </si>
  <si>
    <t>" fasáda B134 "1</t>
  </si>
  <si>
    <t>58</t>
  </si>
  <si>
    <t>R 99 173</t>
  </si>
  <si>
    <t>Demontáž kotvy nosného lana datového optického kabelu a po zateplení opětovná montáž prodloužené o tl. zateplení - B135</t>
  </si>
  <si>
    <t>1870663865</t>
  </si>
  <si>
    <t>" fasáda B135"1+1</t>
  </si>
  <si>
    <t>59</t>
  </si>
  <si>
    <t>R 99 174</t>
  </si>
  <si>
    <t>Demontáž stožáru antény prům.100mm, dl. 4m - b89</t>
  </si>
  <si>
    <t>-894693225</t>
  </si>
  <si>
    <t>" střecha B89" 1</t>
  </si>
  <si>
    <t>60</t>
  </si>
  <si>
    <t>R 99 175</t>
  </si>
  <si>
    <t>Demontáž stávající elektroinstalace - světla, zásuvky, vypínače, kabely, rozvaděče apod.</t>
  </si>
  <si>
    <t>hod</t>
  </si>
  <si>
    <t>-495826477</t>
  </si>
  <si>
    <t>Pol328</t>
  </si>
  <si>
    <t>Demontáže stávající sítě LAN</t>
  </si>
  <si>
    <t>-170444390</t>
  </si>
  <si>
    <t>62</t>
  </si>
  <si>
    <t>Pol13610</t>
  </si>
  <si>
    <t>Demontáž bleskosvodu položka - B136</t>
  </si>
  <si>
    <t>441145841</t>
  </si>
  <si>
    <t>997</t>
  </si>
  <si>
    <t>Přesun sutě</t>
  </si>
  <si>
    <t>63</t>
  </si>
  <si>
    <t>997013157</t>
  </si>
  <si>
    <t>Vnitrostaveništní doprava suti a vybouraných hmot vodorovně do 50 m svisle s omezením mechanizace pro budovy a haly výšky přes 21 do 24 m</t>
  </si>
  <si>
    <t>t</t>
  </si>
  <si>
    <t>575359138</t>
  </si>
  <si>
    <t>64</t>
  </si>
  <si>
    <t>997013313</t>
  </si>
  <si>
    <t>Doprava suti shozem montáž a demontáž shozu výšky přes 20 do 30 m</t>
  </si>
  <si>
    <t>1271937425</t>
  </si>
  <si>
    <t>65</t>
  </si>
  <si>
    <t>997013323</t>
  </si>
  <si>
    <t>Doprava suti shozem montáž a demontáž shozu výšky Příplatek za první a každý další den použití shozu k ceně -3313</t>
  </si>
  <si>
    <t>-927706074</t>
  </si>
  <si>
    <t>22*100 "Přepočtené koeficientem množství</t>
  </si>
  <si>
    <t>66</t>
  </si>
  <si>
    <t>997013501</t>
  </si>
  <si>
    <t>Odvoz suti a vybouraných hmot na skládku nebo meziskládku se složením, na vzdálenost do 1 km</t>
  </si>
  <si>
    <t>-50423389</t>
  </si>
  <si>
    <t>67</t>
  </si>
  <si>
    <t>997013509</t>
  </si>
  <si>
    <t>Odvoz suti a vybouraných hmot na skládku nebo meziskládku se složením, na vzdálenost Příplatek k ceně za každý další i započatý 1 km přes 1 km</t>
  </si>
  <si>
    <t>-1297908825</t>
  </si>
  <si>
    <t>2321,903*12 "Přepočtené koeficientem množství</t>
  </si>
  <si>
    <t>68</t>
  </si>
  <si>
    <t>997013511</t>
  </si>
  <si>
    <t>Odvoz suti a vybouraných hmot z meziskládky na skládku s naložením a se složením, na vzdálenost do 1 km</t>
  </si>
  <si>
    <t>872600247</t>
  </si>
  <si>
    <t>69</t>
  </si>
  <si>
    <t>997013812</t>
  </si>
  <si>
    <t>Poplatek za uložení stavebního odpadu na skládce (skládkovné) z materiálů na bázi sádry zatříděného do Katalogu odpadů pod kódem 17 08 02</t>
  </si>
  <si>
    <t>761526218</t>
  </si>
  <si>
    <t>0,483+0,096</t>
  </si>
  <si>
    <t>70</t>
  </si>
  <si>
    <t>997013861</t>
  </si>
  <si>
    <t>Poplatek za uložení stavebního odpadu na recyklační skládce (skládkovné) z prostého betonu zatříděného do Katalogu odpadů pod kódem 17 01 01</t>
  </si>
  <si>
    <t>-1493643444</t>
  </si>
  <si>
    <t>91,244+10,478+497,961+105,621+42,792+19,839</t>
  </si>
  <si>
    <t>997013862</t>
  </si>
  <si>
    <t>Poplatek za uložení stavebního odpadu na recyklační skládce (skládkovné) z armovaného betonu zatříděného do Katalogu odpadů pod kódem 17 01 01</t>
  </si>
  <si>
    <t>1283502980</t>
  </si>
  <si>
    <t>1,416+28,138+29,097+20,159+2,512+0,256+0,091+0,413+0,651+0,101+0,537</t>
  </si>
  <si>
    <t>997013867</t>
  </si>
  <si>
    <t>Poplatek za uložení stavebního odpadu na recyklační skládce (skládkovné) z tašek a keramických výrobků zatříděného do Katalogu odpadů pod kódem 17 01 03</t>
  </si>
  <si>
    <t>827729561</t>
  </si>
  <si>
    <t>1,82+204,317+2,44+160,544+8,27+0,228+0,216+0,074+34,428+5,097</t>
  </si>
  <si>
    <t>"zařizováky" 1,933+1,985+2,45</t>
  </si>
  <si>
    <t>171,545+63,431+9,532"obklady a dlažby</t>
  </si>
  <si>
    <t>997013811</t>
  </si>
  <si>
    <t>Poplatek za uložení stavebního odpadu na skládce (skládkovné) dřevěného zatříděného do Katalogu odpadů pod kódem 17 02 01</t>
  </si>
  <si>
    <t>429225234</t>
  </si>
  <si>
    <t>79,229+11,628+0,055+114,747</t>
  </si>
  <si>
    <t>74</t>
  </si>
  <si>
    <t>997013813</t>
  </si>
  <si>
    <t>Poplatek za uložení stavebního odpadu na skládce (skládkovné) z plastických hmot zatříděného do Katalogu odpadů pod kódem 17 02 03</t>
  </si>
  <si>
    <t>-1086051336</t>
  </si>
  <si>
    <t>0,364+35,404+2,414+60+6+1,584+2,099+3,75+0,58+0,32+12,35</t>
  </si>
  <si>
    <t>75</t>
  </si>
  <si>
    <t>997013814</t>
  </si>
  <si>
    <t>Poplatek za uložení stavebního odpadu na skládce (skládkovné) z izolačních materiálů zatříděného do Katalogu odpadů pod kódem 17 06 04</t>
  </si>
  <si>
    <t>1121954934</t>
  </si>
  <si>
    <t>"škvára" 218,78+0,032</t>
  </si>
  <si>
    <t>76</t>
  </si>
  <si>
    <t>997013875</t>
  </si>
  <si>
    <t>Poplatek za uložení stavebního odpadu na recyklační skládce (skládkovné) asfaltového bez obsahu dehtu zatříděného do Katalogu odpadů pod kódem 17 03 02</t>
  </si>
  <si>
    <t>-1920087706</t>
  </si>
  <si>
    <t>"lepenky"9,562+2,426</t>
  </si>
  <si>
    <t>2,2"živice</t>
  </si>
  <si>
    <t>77</t>
  </si>
  <si>
    <t>997221873</t>
  </si>
  <si>
    <t>Poplatek za uložení stavebního odpadu na recyklační skládce (skládkovné) zeminy a kamení zatříděného do Katalogu odpadů pod kódem 17 05 04</t>
  </si>
  <si>
    <t>1487095459</t>
  </si>
  <si>
    <t>2,195+107,346+1,075</t>
  </si>
  <si>
    <t>998</t>
  </si>
  <si>
    <t>Přesun hmot</t>
  </si>
  <si>
    <t>78</t>
  </si>
  <si>
    <t>998017003</t>
  </si>
  <si>
    <t>Přesun hmot pro budovy občanské výstavby, bydlení, výrobu a služby s omezením mechanizace vodorovná dopravní vzdálenost do 100 m pro budovy s jakoukoliv nosnou konstrukcí výšky přes 12 do 24 m</t>
  </si>
  <si>
    <t>773746072</t>
  </si>
  <si>
    <t>711</t>
  </si>
  <si>
    <t>Izolace proti vodě, vlhkosti a plynům</t>
  </si>
  <si>
    <t>79</t>
  </si>
  <si>
    <t>711131811</t>
  </si>
  <si>
    <t>Odstranění izolace proti zemní vlhkosti na ploše vodorovné V</t>
  </si>
  <si>
    <t>820299703</t>
  </si>
  <si>
    <t>"koupelny"(4,21+(1,84+2,98+3,14*6+3,05*3+2,95+1,64+1,32+1,22+1,82)*7)</t>
  </si>
  <si>
    <t>"asf. pás 1.np dlažba" 11,46+58,18+4,21+4,59+11,18</t>
  </si>
  <si>
    <t>Součet"</t>
  </si>
  <si>
    <t>712</t>
  </si>
  <si>
    <t>Povlakové krytiny</t>
  </si>
  <si>
    <t>80</t>
  </si>
  <si>
    <t>712300832</t>
  </si>
  <si>
    <t>Odstranění ze střech plochých do 10° krytiny povlakové dvouvrstvé</t>
  </si>
  <si>
    <t>1808929372</t>
  </si>
  <si>
    <t>"střecha B79" 827,9+62,13+17,15</t>
  </si>
  <si>
    <t>" střecha B94" 21,74+27,25</t>
  </si>
  <si>
    <t>713</t>
  </si>
  <si>
    <t>Izolace tepelné</t>
  </si>
  <si>
    <t>81</t>
  </si>
  <si>
    <t>713190811</t>
  </si>
  <si>
    <t>Odstranění tepelné izolace běžných stavebních konstrukcí – vrstvy, doplňky a konstrukční součásti izolační vrstvy lože škvárové průměrné tloušťky do 50 mm</t>
  </si>
  <si>
    <t>711410149</t>
  </si>
  <si>
    <t>" chodby "( 11,18+58,15+11,46+(46,05*2+11,97)*7)</t>
  </si>
  <si>
    <t>"kuchyňky" (9,04+1,32+9,04)*7</t>
  </si>
  <si>
    <t>" pvc  1.np(sklady, kolárna)" 1,29+13,14*2</t>
  </si>
  <si>
    <t>"předsíňky 2.-8.np"(2,87*4+2,84*2+2,74*4)*7</t>
  </si>
  <si>
    <t>721</t>
  </si>
  <si>
    <t>Vnitřní kanalizace</t>
  </si>
  <si>
    <t>82</t>
  </si>
  <si>
    <t>721140802</t>
  </si>
  <si>
    <t>Demontáž potrubí z litinových trub odpadních nebo dešťových do DN 100</t>
  </si>
  <si>
    <t>1692896266</t>
  </si>
  <si>
    <t>83</t>
  </si>
  <si>
    <t>721140806</t>
  </si>
  <si>
    <t>Demontáž potrubí z litinových trub odpadních nebo dešťových přes 100 do DN 200</t>
  </si>
  <si>
    <t>-1728755931</t>
  </si>
  <si>
    <t>84</t>
  </si>
  <si>
    <t>721160806</t>
  </si>
  <si>
    <t>Demontáž potrubí z vláknocementových trub odpadních nebo ventilačních přes 100 do DN 200</t>
  </si>
  <si>
    <t>-640536736</t>
  </si>
  <si>
    <t>" střecha b90"1*2</t>
  </si>
  <si>
    <t>85</t>
  </si>
  <si>
    <t>721171808</t>
  </si>
  <si>
    <t>Demontáž potrubí z novodurových trub odpadních nebo připojovacích přes 75 do D 114</t>
  </si>
  <si>
    <t>-1289804112</t>
  </si>
  <si>
    <t>86</t>
  </si>
  <si>
    <t>721171809</t>
  </si>
  <si>
    <t>Demontáž potrubí z novodurových trub odpadních nebo připojovacích přes 114 do D 160</t>
  </si>
  <si>
    <t>542378315</t>
  </si>
  <si>
    <t>87</t>
  </si>
  <si>
    <t>733120832</t>
  </si>
  <si>
    <t>Demontáž potrubí z trubek ocelových hladkých Ø přes 89 do 133</t>
  </si>
  <si>
    <t>1484948525</t>
  </si>
  <si>
    <t>" střecha b93" 1*7</t>
  </si>
  <si>
    <t>88</t>
  </si>
  <si>
    <t>Pol157</t>
  </si>
  <si>
    <t>Demontáž potrubí KG svodné, odpadní, připojovací DN 50-DN200</t>
  </si>
  <si>
    <t>897062428</t>
  </si>
  <si>
    <t>89</t>
  </si>
  <si>
    <t>721290824</t>
  </si>
  <si>
    <t>Vnitrostaveništní přemístění vybouraných (demontovaných) hmot vnitřní kanalizace vodorovně do 100 m v objektech výšky přes 24 do 36 m</t>
  </si>
  <si>
    <t>-773167234</t>
  </si>
  <si>
    <t>722</t>
  </si>
  <si>
    <t>Vnitřní vodovod</t>
  </si>
  <si>
    <t>90</t>
  </si>
  <si>
    <t>722130803</t>
  </si>
  <si>
    <t>Demontáž potrubí z ocelových trubek pozinkovaných závitových přes 40 do DN 50</t>
  </si>
  <si>
    <t>-1436470778</t>
  </si>
  <si>
    <t>91</t>
  </si>
  <si>
    <t>722170804</t>
  </si>
  <si>
    <t>Demontáž rozvodů vody z plastů přes 25 do Ø 50 mm</t>
  </si>
  <si>
    <t>320589043</t>
  </si>
  <si>
    <t>92</t>
  </si>
  <si>
    <t>722170807</t>
  </si>
  <si>
    <t>Demontáž rozvodů vody z plastů přes 50 do Ø 110 mm</t>
  </si>
  <si>
    <t>983861776</t>
  </si>
  <si>
    <t>93</t>
  </si>
  <si>
    <t>722290824</t>
  </si>
  <si>
    <t>Vnitrostaveništní přemístění vybouraných (demontovaných) hmot vnitřní vodovod vodorovně do 100 m v objektech výšky přes 24 do 36 m</t>
  </si>
  <si>
    <t>-24825217</t>
  </si>
  <si>
    <t>723</t>
  </si>
  <si>
    <t>Zdravotechnika - vnitřní plynovod</t>
  </si>
  <si>
    <t>94</t>
  </si>
  <si>
    <t>723150802</t>
  </si>
  <si>
    <t>Demontáž potrubí svařovaného z ocelových trubek hladkých přes 32 do Ø 44,5</t>
  </si>
  <si>
    <t>2123857616</t>
  </si>
  <si>
    <t>" bourací práce plynovodu" 20</t>
  </si>
  <si>
    <t>95</t>
  </si>
  <si>
    <t>723150803</t>
  </si>
  <si>
    <t>Demontáž potrubí svařovaného z ocelových trubek hladkých přes 44,5 do Ø 76</t>
  </si>
  <si>
    <t>340536522</t>
  </si>
  <si>
    <t>" bourací práce demontáž plynovodu" 70</t>
  </si>
  <si>
    <t>96</t>
  </si>
  <si>
    <t>998723103</t>
  </si>
  <si>
    <t>Přesun hmot pro vnitřní plynovod stanovený z hmotnosti přesunovaného materiálu vodorovná dopravní vzdálenost do 50 m v objektech výšky přes 12 do 24 m</t>
  </si>
  <si>
    <t>1100881104</t>
  </si>
  <si>
    <t>97</t>
  </si>
  <si>
    <t>723290824</t>
  </si>
  <si>
    <t>Vnitrostaveništní přemítění vybouraných (demontovaných) hmot vnitřní plynovod vodorovně do 100 m v objektech výšky přes 24 do 36 m</t>
  </si>
  <si>
    <t>700287197</t>
  </si>
  <si>
    <t>725</t>
  </si>
  <si>
    <t>Zařizovací předměty</t>
  </si>
  <si>
    <t>98</t>
  </si>
  <si>
    <t>725110811</t>
  </si>
  <si>
    <t>Demontáž klozetů splachovacích s nádrží nebo tlakovým splachovačem</t>
  </si>
  <si>
    <t>soubor</t>
  </si>
  <si>
    <t>-1456432459</t>
  </si>
  <si>
    <t>"1.np b06"1</t>
  </si>
  <si>
    <t>" 2-8np B43" 13*7+8</t>
  </si>
  <si>
    <t>99</t>
  </si>
  <si>
    <t>725210821</t>
  </si>
  <si>
    <t>Demontáž umyvadel bez výtokových armatur umyvadel</t>
  </si>
  <si>
    <t>-383418024</t>
  </si>
  <si>
    <t>"1.np b06" 4</t>
  </si>
  <si>
    <t>"2.-8.np b43" 7*14</t>
  </si>
  <si>
    <t>100</t>
  </si>
  <si>
    <t>725310823</t>
  </si>
  <si>
    <t>Demontáž dřezů jednodílných bez výtokových armatur vestavěných v kuchyňských sestavách</t>
  </si>
  <si>
    <t>1421385189</t>
  </si>
  <si>
    <t>"dle zti"10</t>
  </si>
  <si>
    <t>101</t>
  </si>
  <si>
    <t>725330840</t>
  </si>
  <si>
    <t>Demontáž výlevek bez výtokových armatur a bez nádrže a splachovacího potrubí ocelových nebo litinových</t>
  </si>
  <si>
    <t>3108259</t>
  </si>
  <si>
    <t>"2.-8.np b43" 7*1</t>
  </si>
  <si>
    <t>102</t>
  </si>
  <si>
    <t>725610810</t>
  </si>
  <si>
    <t>Demontáž plynových sporáků normálních nebo kombinovaných</t>
  </si>
  <si>
    <t>396451793</t>
  </si>
  <si>
    <t>"2-8.npB67"7*2</t>
  </si>
  <si>
    <t>103</t>
  </si>
  <si>
    <t>725820801</t>
  </si>
  <si>
    <t>Demontáž baterií nástěnných do G 3/4</t>
  </si>
  <si>
    <t>-1527633801</t>
  </si>
  <si>
    <t>104</t>
  </si>
  <si>
    <t>725820801R00</t>
  </si>
  <si>
    <t>Demontáž baterie nástěnné do G 3/4- umyvadla</t>
  </si>
  <si>
    <t>444420679</t>
  </si>
  <si>
    <t>105</t>
  </si>
  <si>
    <t>725840850</t>
  </si>
  <si>
    <t>Demontáž baterií sprchových diferenciálních do G 3/4 x 1</t>
  </si>
  <si>
    <t>876954736</t>
  </si>
  <si>
    <t>" sprchy b63+64+65" 70+14+14+2</t>
  </si>
  <si>
    <t>106</t>
  </si>
  <si>
    <t>725240812</t>
  </si>
  <si>
    <t>Demontáž sprchových kabin a vaniček bez výtokových armatur vaniček</t>
  </si>
  <si>
    <t>-616028257</t>
  </si>
  <si>
    <t>107</t>
  </si>
  <si>
    <t>725590814</t>
  </si>
  <si>
    <t>Vnitrostaveništní přemístění vybouraných (demontovaných) hmot zařizovacích předmětů vodorovně do 100 m v objektech výšky přes 24 do 36 m</t>
  </si>
  <si>
    <t>-694023032</t>
  </si>
  <si>
    <t>735-1</t>
  </si>
  <si>
    <t>Ústřední vytápění - otopná soustava</t>
  </si>
  <si>
    <t>108</t>
  </si>
  <si>
    <t>Pol160</t>
  </si>
  <si>
    <t>Demontáž stávající otopné soustavy</t>
  </si>
  <si>
    <t>-225582845</t>
  </si>
  <si>
    <t>109</t>
  </si>
  <si>
    <t>735890804</t>
  </si>
  <si>
    <t>Vnitrostaveništní přemístění vybouraných (demontovaných) hmot otopných těles vodorovně do 100 m v objektech výšky přes 24 do 36 m</t>
  </si>
  <si>
    <t>1161651390</t>
  </si>
  <si>
    <t>741</t>
  </si>
  <si>
    <t>Elektroinstalace - silnoproud</t>
  </si>
  <si>
    <t>110</t>
  </si>
  <si>
    <t>Pol74</t>
  </si>
  <si>
    <t>Demontáž a ekologická likvidace stávající elektroinstalace vč. rozvaděčů</t>
  </si>
  <si>
    <t>kpl</t>
  </si>
  <si>
    <t>876086103</t>
  </si>
  <si>
    <t>751</t>
  </si>
  <si>
    <t>111</t>
  </si>
  <si>
    <t>751526852</t>
  </si>
  <si>
    <t>Demontáž klapky škrtící nebo zpětné z plastového potrubí čtyřhranné s přírubou nebo bez příruby, průřezu do 0,03 m2</t>
  </si>
  <si>
    <t>-582307523</t>
  </si>
  <si>
    <t>112</t>
  </si>
  <si>
    <t>751526853</t>
  </si>
  <si>
    <t>Demontáž klapky škrtící nebo zpětné z plastového potrubí čtyřhranné s přírubou nebo bez příruby, průřezu přes 0,03 do 0,13 m2</t>
  </si>
  <si>
    <t>-334047343</t>
  </si>
  <si>
    <t>"b130 200x200" 3</t>
  </si>
  <si>
    <t>"b128 200x300mm" 20</t>
  </si>
  <si>
    <t>"b131 200x300mm skříňka instalací"1</t>
  </si>
  <si>
    <t>113</t>
  </si>
  <si>
    <t>751526862.1</t>
  </si>
  <si>
    <t>Demontáž mřížky větrací kruhové s přírubou nebo bez příruby, průměru do 200 mm</t>
  </si>
  <si>
    <t>269723878</t>
  </si>
  <si>
    <t>" b127" 149</t>
  </si>
  <si>
    <t>763</t>
  </si>
  <si>
    <t>Konstrukce suché výstavby</t>
  </si>
  <si>
    <t>114</t>
  </si>
  <si>
    <t>763112811</t>
  </si>
  <si>
    <t>Demontáž příček ze sádrokartonových desek desek, opláštění jednoduché</t>
  </si>
  <si>
    <t>-1151701791</t>
  </si>
  <si>
    <t>"b155 sdk příčky" 7,45*2,55</t>
  </si>
  <si>
    <t>115</t>
  </si>
  <si>
    <t>763171811</t>
  </si>
  <si>
    <t>Demontáž instalační techniky pro konstrukce ze sádrokartonových desek revizních klapek nebo dvířek pro příčky nebo předsazené stěny, velikost do 1,00 m2</t>
  </si>
  <si>
    <t>-324487797</t>
  </si>
  <si>
    <t>" b154 revizní dvířka" 3</t>
  </si>
  <si>
    <t>"b155 dvířka" 13</t>
  </si>
  <si>
    <t>116</t>
  </si>
  <si>
    <t>762510819</t>
  </si>
  <si>
    <t>Demontáž podlahové konstrukce podkladové z cementotřískových desek jednovrstvých lepených na sraz, tloušťka desky přes 20 mm</t>
  </si>
  <si>
    <t>-250139504</t>
  </si>
  <si>
    <t>764</t>
  </si>
  <si>
    <t>Konstrukce klempířské</t>
  </si>
  <si>
    <t>117</t>
  </si>
  <si>
    <t>764001821</t>
  </si>
  <si>
    <t>Demontáž klempířských konstrukcí krytiny ze svitků nebo tabulí do suti</t>
  </si>
  <si>
    <t>1299407175</t>
  </si>
  <si>
    <t>" střecha B87"( 2,3*1,2)*7</t>
  </si>
  <si>
    <t>118</t>
  </si>
  <si>
    <t>764002801</t>
  </si>
  <si>
    <t>Demontáž klempířských konstrukcí závětrné lišty do suti</t>
  </si>
  <si>
    <t>-1704349826</t>
  </si>
  <si>
    <t>" střecha B95" 5,3*2+6,65*2</t>
  </si>
  <si>
    <t>119</t>
  </si>
  <si>
    <t>764002812</t>
  </si>
  <si>
    <t>Demontáž klempířských konstrukcí okapového plechu do suti, v krytině skládané</t>
  </si>
  <si>
    <t>166729495</t>
  </si>
  <si>
    <t>"2.-8.np b75-77" (3,33*6+3,58*2+3,465*2)*7</t>
  </si>
  <si>
    <t>120</t>
  </si>
  <si>
    <t>764002841</t>
  </si>
  <si>
    <t>Demontáž klempířských konstrukcí oplechování horních ploch zdí a nadezdívek do suti</t>
  </si>
  <si>
    <t>323533237</t>
  </si>
  <si>
    <t>" B80" 179,5</t>
  </si>
  <si>
    <t>121</t>
  </si>
  <si>
    <t>764002851</t>
  </si>
  <si>
    <t>Demontáž klempířských konstrukcí oplechování parapetů do suti</t>
  </si>
  <si>
    <t>-1247320016</t>
  </si>
  <si>
    <t>" 2-8np b101"2,02*230</t>
  </si>
  <si>
    <t>"1.np b105"18*3,6</t>
  </si>
  <si>
    <t>" střecha b 137"3,6*4</t>
  </si>
  <si>
    <t>"b102" 12*3,6</t>
  </si>
  <si>
    <t>"b144" 0,6</t>
  </si>
  <si>
    <t>"b145" 1,03</t>
  </si>
  <si>
    <t>122</t>
  </si>
  <si>
    <t>764002861</t>
  </si>
  <si>
    <t>Demontáž klempířských konstrukcí oplechování říms do suti</t>
  </si>
  <si>
    <t>927913479</t>
  </si>
  <si>
    <t>"b119" 3,85*4</t>
  </si>
  <si>
    <t>"b126" 2*2,4</t>
  </si>
  <si>
    <t>"b133" 0,95</t>
  </si>
  <si>
    <t>123</t>
  </si>
  <si>
    <t>764002881</t>
  </si>
  <si>
    <t>Demontáž klempířských konstrukcí lemování střešních prostupů do suti</t>
  </si>
  <si>
    <t>581874023</t>
  </si>
  <si>
    <t>"B81" 87,2*0,5</t>
  </si>
  <si>
    <t>124</t>
  </si>
  <si>
    <t>764004801</t>
  </si>
  <si>
    <t>Demontáž klempířských konstrukcí žlabu podokapního do suti</t>
  </si>
  <si>
    <t>-868971276</t>
  </si>
  <si>
    <t>" střecha B96" 4,1*2+4,1*2</t>
  </si>
  <si>
    <t>125</t>
  </si>
  <si>
    <t>764004861</t>
  </si>
  <si>
    <t>Demontáž klempířských konstrukcí svodu do suti</t>
  </si>
  <si>
    <t>-1218936788</t>
  </si>
  <si>
    <t>" střecha B96" 2,7*2*2</t>
  </si>
  <si>
    <t>766</t>
  </si>
  <si>
    <t>Konstrukce truhlářské</t>
  </si>
  <si>
    <t>126</t>
  </si>
  <si>
    <t>766441812</t>
  </si>
  <si>
    <t>Demontáž parapetních desek dřevěných nebo plastových šířky přes 300 mm, délky do 1000 mm</t>
  </si>
  <si>
    <t>1088557741</t>
  </si>
  <si>
    <t>" 2-8np B48"10*10*7</t>
  </si>
  <si>
    <t>127</t>
  </si>
  <si>
    <t>766441821</t>
  </si>
  <si>
    <t>Demontáž parapetních desek dřevěných nebo plastových šířky do 300 mm, délky přes 1000 do 2000 mm</t>
  </si>
  <si>
    <t>1460583707</t>
  </si>
  <si>
    <t>" fasáda B105"18</t>
  </si>
  <si>
    <t>" fasáda B137"4*2</t>
  </si>
  <si>
    <t>" 1.np B100" 2</t>
  </si>
  <si>
    <t>128</t>
  </si>
  <si>
    <t>766691914</t>
  </si>
  <si>
    <t>Ostatní práce vyvěšení nebo zavěšení křídel dřevěných dveřních, plochy do 2 m2</t>
  </si>
  <si>
    <t>1163659685</t>
  </si>
  <si>
    <t>"1.np b01" 3</t>
  </si>
  <si>
    <t>"1.np b02"5</t>
  </si>
  <si>
    <t>"1.np b03"2</t>
  </si>
  <si>
    <t>"2.-8.np b39" 7*28</t>
  </si>
  <si>
    <t>"2.-8.np b40" 7*4</t>
  </si>
  <si>
    <t>"2.-8.np b41" 7*48</t>
  </si>
  <si>
    <t>"2.-8.np b42" 7*4*2</t>
  </si>
  <si>
    <t>" 1.np b100" 2</t>
  </si>
  <si>
    <t>129</t>
  </si>
  <si>
    <t>766691925</t>
  </si>
  <si>
    <t>Ostatní práce vyvěšení nebo zavěšení křídel plastových dveřních s křídly otevíravými, plochy přes 2 m2</t>
  </si>
  <si>
    <t>1038761618</t>
  </si>
  <si>
    <t>"1.np b05"1*2</t>
  </si>
  <si>
    <t>" b105"18*4</t>
  </si>
  <si>
    <t>130</t>
  </si>
  <si>
    <t>766812820</t>
  </si>
  <si>
    <t>Demontáž kuchyňských linek dřevěných nebo kovových včetně skříněk uchycených na stěně, délky do 1500 mm</t>
  </si>
  <si>
    <t>-1853431664</t>
  </si>
  <si>
    <t>"2-8.npB67(1,5+0,2)"2*2*7</t>
  </si>
  <si>
    <t>131</t>
  </si>
  <si>
    <t>766825811</t>
  </si>
  <si>
    <t>Demontáž nábytku vestavěného skříní jednokřídlových</t>
  </si>
  <si>
    <t>555721662</t>
  </si>
  <si>
    <t>"2.-8.np b71" 7*2</t>
  </si>
  <si>
    <t>132</t>
  </si>
  <si>
    <t>766825821</t>
  </si>
  <si>
    <t>Demontáž nábytku vestavěného skříní dvoukřídlových</t>
  </si>
  <si>
    <t>1291939617</t>
  </si>
  <si>
    <t>"2.-8.np b68" 7*2</t>
  </si>
  <si>
    <t>"2.-8.np b69" 7*48</t>
  </si>
  <si>
    <t>"2.-8.np b70" 7*20</t>
  </si>
  <si>
    <t>133</t>
  </si>
  <si>
    <t>R 766 61</t>
  </si>
  <si>
    <t>Demontáž digestoře z kuchyňské linky</t>
  </si>
  <si>
    <t>1397900850</t>
  </si>
  <si>
    <t>767</t>
  </si>
  <si>
    <t>Konstrukce zámečnické</t>
  </si>
  <si>
    <t>134</t>
  </si>
  <si>
    <t>767161813</t>
  </si>
  <si>
    <t>Demontáž zábradlí do suti rovného nerozebíratelný spoj hmotnosti 1 m zábradlí do 20 kg</t>
  </si>
  <si>
    <t>2009159202</t>
  </si>
  <si>
    <t>" fasáda B113"12*(2,5+2*1)</t>
  </si>
  <si>
    <t>" fasáda B114"2*(3,6+2*1)</t>
  </si>
  <si>
    <t>" fasáda B110"42*3,33</t>
  </si>
  <si>
    <t>" fasáda B111"14*3,465</t>
  </si>
  <si>
    <t>" fasáda B112"14*3,58</t>
  </si>
  <si>
    <t>" zábradlí řez B97" (3,6/0,12*0,9+3,6*2)*3,14*2</t>
  </si>
  <si>
    <t>" 8.np b28 zábradlí" 2*1,2</t>
  </si>
  <si>
    <t>135</t>
  </si>
  <si>
    <t>767641800</t>
  </si>
  <si>
    <t>Demontáž dveřních zárubní odřezáním od upevnění, plochy dveří do 2,5 m2</t>
  </si>
  <si>
    <t>-2083156488</t>
  </si>
  <si>
    <t>"střecha b82"2</t>
  </si>
  <si>
    <t>"střecha b83"2</t>
  </si>
  <si>
    <t>136</t>
  </si>
  <si>
    <t>767641805</t>
  </si>
  <si>
    <t>Demontáž dveřních zárubní odřezáním od upevnění, plochy dveří přes 2,5 do 4,5 m2</t>
  </si>
  <si>
    <t>-1038244330</t>
  </si>
  <si>
    <t>"1.pp b108" 2+2</t>
  </si>
  <si>
    <t>137</t>
  </si>
  <si>
    <t>767691822</t>
  </si>
  <si>
    <t>Ostatní práce - vyvěšení nebo zavěšení kovových křídel dveří, plochy do 2 m2</t>
  </si>
  <si>
    <t>444294466</t>
  </si>
  <si>
    <t>"fasáda B108" 2*2*2</t>
  </si>
  <si>
    <t>" střecha B82" 2</t>
  </si>
  <si>
    <t>" střecha B83" 2</t>
  </si>
  <si>
    <t>"1pp B38" 1</t>
  </si>
  <si>
    <t>138</t>
  </si>
  <si>
    <t>767810811.1</t>
  </si>
  <si>
    <t>Demontáž dvířek skříňky rozvaděče 450x450mm</t>
  </si>
  <si>
    <t>1503862546</t>
  </si>
  <si>
    <t>"b132 1.pp" 2</t>
  </si>
  <si>
    <t>139</t>
  </si>
  <si>
    <t>767996701</t>
  </si>
  <si>
    <t>Demontáž ostatních zámečnických konstrukcí o hmotnosti jednotlivých dílů řezáním do 50 kg</t>
  </si>
  <si>
    <t>kg</t>
  </si>
  <si>
    <t>-2125437003</t>
  </si>
  <si>
    <t>" střecha B87" 30*7</t>
  </si>
  <si>
    <t>"b156 mříž. dveře" 1,2*2,55*30*2</t>
  </si>
  <si>
    <t>"b159" 2*8*6,5</t>
  </si>
  <si>
    <t>140</t>
  </si>
  <si>
    <t>767996801</t>
  </si>
  <si>
    <t>Demontáž ostatních zámečnických konstrukcí o hmotnosti jednotlivých dílů rozebráním do 50 kg</t>
  </si>
  <si>
    <t>1993818572</t>
  </si>
  <si>
    <t>" fasáda B129 mřížky "(2+2)*1</t>
  </si>
  <si>
    <t>"fasáda B127"149*1</t>
  </si>
  <si>
    <t>"fasáda B128"2*1</t>
  </si>
  <si>
    <t>" fasáda B130 skříňky "3*4</t>
  </si>
  <si>
    <t>" fasáda B131 skříňky "1*5</t>
  </si>
  <si>
    <t>" fasáda B132 dvířka "2*3</t>
  </si>
  <si>
    <t>" fasáda B133dvířka rozvaděč"1*3</t>
  </si>
  <si>
    <t>141</t>
  </si>
  <si>
    <t>R 767 17 1</t>
  </si>
  <si>
    <t>Demontáž okenních mříží - viz prvek B123</t>
  </si>
  <si>
    <t>-604716603</t>
  </si>
  <si>
    <t>"1.np b123"3</t>
  </si>
  <si>
    <t>771</t>
  </si>
  <si>
    <t>Podlahy z dlaždic</t>
  </si>
  <si>
    <t>142</t>
  </si>
  <si>
    <t>771471810</t>
  </si>
  <si>
    <t>Demontáž soklíků z dlaždic keramických kladených do malty rovných</t>
  </si>
  <si>
    <t>1679186042</t>
  </si>
  <si>
    <t>" 2-8np"((3,6+3,65)*2*2+(30+1,4)*2*2+(7+1,4)*2+(3,65+5,2)*2*2)*7</t>
  </si>
  <si>
    <t>(1,45+(1,2+0,4+3,65+1)*5+(3,6+1,2+1)*5+1,65+1,45)*7</t>
  </si>
  <si>
    <t>"1.np" (3,2+3,58+2,55+1,8+1,53+0,92+1,8*2)*2+46,5+12</t>
  </si>
  <si>
    <t>143</t>
  </si>
  <si>
    <t>771571810</t>
  </si>
  <si>
    <t>Demontáž podlah z dlaždic keramických kladených do malty</t>
  </si>
  <si>
    <t>2114961436</t>
  </si>
  <si>
    <t>"2.np"  18,9+46,05+11,97+18,9+46,05+9,04+1,84+1,32+2,98+2,87*4+3,14*6+2,74*4+2,95+3,05*3+2,84*2+1,64+1,32+1,22+1,82+9,04</t>
  </si>
  <si>
    <t>"3.-8.np" 231,15*6</t>
  </si>
  <si>
    <t>"1.np" 11,46+58,18+4,21+4,59+11,18</t>
  </si>
  <si>
    <t>"1.np pod kobercem" 11,46+1,5</t>
  </si>
  <si>
    <t>773</t>
  </si>
  <si>
    <t>Podlahy z litého teraca</t>
  </si>
  <si>
    <t>144</t>
  </si>
  <si>
    <t>773901112</t>
  </si>
  <si>
    <t>Opravy podlah z litého teraca strojní broušení povrchu</t>
  </si>
  <si>
    <t>-92676890</t>
  </si>
  <si>
    <t>"b20 schody a schodnice" 8*2*(0,172+0,265)*1,25*7*2+2,6*1,25*7*2*2</t>
  </si>
  <si>
    <t>145</t>
  </si>
  <si>
    <t>998773103</t>
  </si>
  <si>
    <t>Přesun hmot pro podlahy teracové lité stanovený z hmotnosti přesunovaného materiálu vodorovná dopravní vzdálenost do 50 m v objektech výšky přes 12 do 24 m</t>
  </si>
  <si>
    <t>1984833564</t>
  </si>
  <si>
    <t>776</t>
  </si>
  <si>
    <t>Podlahy povlakové</t>
  </si>
  <si>
    <t>146</t>
  </si>
  <si>
    <t>776201812</t>
  </si>
  <si>
    <t>Demontáž povlakových podlahovin lepených ručně s podložkou</t>
  </si>
  <si>
    <t>735691642</t>
  </si>
  <si>
    <t>"2.np" 13,02*11+9,24+17,64*4+14,64*8+21,78*4+17,45*2+14,62+14,56+9,18+9+8,95+9</t>
  </si>
  <si>
    <t>"3.-8.np" 6*527,47</t>
  </si>
  <si>
    <t>"1.np" 1,29+13,14*2+11,71</t>
  </si>
  <si>
    <t>147</t>
  </si>
  <si>
    <t>776201814</t>
  </si>
  <si>
    <t>Demontáž povlakových podlahovin volně položených podlepených páskou</t>
  </si>
  <si>
    <t>2090787656</t>
  </si>
  <si>
    <t>"1.np koberec" 11,46+1,5</t>
  </si>
  <si>
    <t>148</t>
  </si>
  <si>
    <t>776410811</t>
  </si>
  <si>
    <t>Demontáž soklíků nebo lišt pryžových nebo plastových</t>
  </si>
  <si>
    <t>122023617</t>
  </si>
  <si>
    <t>"2.np" (1,5+22,8+(3,6*2+0,6*2)*4+3,6+3,4)*2</t>
  </si>
  <si>
    <t>((3,6+3,8+0,6)*2+3,6+5,8+6,05+3,6+0,6+(4,1+0,6+3,6+3,6+6,05)*3)*2</t>
  </si>
  <si>
    <t>(3,6+3,1+(3,6+4,2)*2+3,6+5,8+3,6+5,8+(3,6+3,8+0,6)*2)*2</t>
  </si>
  <si>
    <t>(3,6*2*5+1,2+1,5+2*1*2+3,2+3,6)*2</t>
  </si>
  <si>
    <t>"3.-8.np" 522*6</t>
  </si>
  <si>
    <t>"1.np" (3,14+1+(3,6+3,65)*3+3,58+3,2)*2+1,6</t>
  </si>
  <si>
    <t>781</t>
  </si>
  <si>
    <t>Dokončovací práce - obklady</t>
  </si>
  <si>
    <t>149</t>
  </si>
  <si>
    <t>781471810</t>
  </si>
  <si>
    <t>Demontáž obkladů z dlaždic keramických kladených do malty</t>
  </si>
  <si>
    <t>-251351000</t>
  </si>
  <si>
    <t>"2-8.np" (3,65*5+3,4+3,5*3+3,6*3+3,7*2+2,5)*2*7</t>
  </si>
  <si>
    <t>"1.np" (7+5,5+6,7)*2</t>
  </si>
  <si>
    <t>783</t>
  </si>
  <si>
    <t>Dokončovací práce - nátěry</t>
  </si>
  <si>
    <t>150</t>
  </si>
  <si>
    <t>783306805</t>
  </si>
  <si>
    <t>Odstranění nátěrů ze zámečnických konstrukcí opálením s obroušením</t>
  </si>
  <si>
    <t>-1713404218</t>
  </si>
  <si>
    <t>" střecha B85" 6*2</t>
  </si>
  <si>
    <t>" střecha B84" 2*3*2+(0,6+0,85)*2*0,3+10,63</t>
  </si>
  <si>
    <t>151</t>
  </si>
  <si>
    <t>783806811</t>
  </si>
  <si>
    <t>Odstranění nátěrů z omítek oškrábáním</t>
  </si>
  <si>
    <t>677501158</t>
  </si>
  <si>
    <t>"1.np" (4,8+14,5*2+12+30,5+11,5+10)*1,6</t>
  </si>
  <si>
    <t>"2.-8.np" (11,01*2+31*2+77+8,5*2+8)*1,6*7</t>
  </si>
  <si>
    <t>784</t>
  </si>
  <si>
    <t>Dokončovací práce - malby a tapety</t>
  </si>
  <si>
    <t>152</t>
  </si>
  <si>
    <t>784111001</t>
  </si>
  <si>
    <t>Oprášení (ometení) podkladu v místnostech výšky do 3,80 m</t>
  </si>
  <si>
    <t>-145109589</t>
  </si>
  <si>
    <t>" dle výkresu půdorys 1.PP - nový stav SÚ 02"800</t>
  </si>
  <si>
    <t>153</t>
  </si>
  <si>
    <t>784121001</t>
  </si>
  <si>
    <t>Oškrabání malby v místnostech výšky do 3,80 m</t>
  </si>
  <si>
    <t>-1736908628</t>
  </si>
  <si>
    <t>"1.np" (9,9+12+30,5+11,5+10+4,8+14,5*2+13,5+6,7+5,5+7)*2,55</t>
  </si>
  <si>
    <t>"mínus obklad a nátěr" -(38,4+156,48)</t>
  </si>
  <si>
    <t>"2.np"(10,9+10+10,4+3,4*2+3,5*2+3,6*8+3,7*2+3,9+2,6*3+4*4+2,8+2,9*2)*2,55</t>
  </si>
  <si>
    <t>(12,3*8+12,4+8,2+10,5+13,4*5+15,4*10+19,3*4+13,5+4,1*7)*2,55</t>
  </si>
  <si>
    <t>(31*2+77+8,3)*2,55</t>
  </si>
  <si>
    <t>"3.-8.np" 1873,74*6</t>
  </si>
  <si>
    <t>"mínus obklad a nátěr" -(739,9+2083,424)</t>
  </si>
  <si>
    <t>" schodiště" 11*2*22,1</t>
  </si>
  <si>
    <t>"strop 1.np" 11,46+58,18+11,46+1,5+4,21+4,59+1,29+13,14*2+11,16</t>
  </si>
  <si>
    <t>"strop 2.-8.np" 60,48+231,15+1386,9+527,47+3164,82</t>
  </si>
  <si>
    <t>2 - Architektonicko stave...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</si>
  <si>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</si>
  <si>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</si>
  <si>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</si>
  <si>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</si>
  <si>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4-14 - Stavební úprava SÚ14 - vstup výtahové strojovny</t>
  </si>
  <si>
    <t xml:space="preserve">    4-25 - Stavební úprava SÚ27 - schody do 1.2.17</t>
  </si>
  <si>
    <t xml:space="preserve">    5 - Komunikace pozemní</t>
  </si>
  <si>
    <t xml:space="preserve">    6 - Úpravy povrchů, podlahy a osazování výplní</t>
  </si>
  <si>
    <t xml:space="preserve">    6-02 - Výtahové strojovny</t>
  </si>
  <si>
    <t xml:space="preserve">    6-03 - Zateplení soklu</t>
  </si>
  <si>
    <t xml:space="preserve">    64 - Osazování výplní otvorů vnitřních</t>
  </si>
  <si>
    <t xml:space="preserve">    64.1 - Osazování výplně vnějších</t>
  </si>
  <si>
    <t xml:space="preserve">    9 - Ostatní konstrukce a práce, bourání</t>
  </si>
  <si>
    <t xml:space="preserve">    95 - Různé dokončovací konstrukce a práce pozemních staveb</t>
  </si>
  <si>
    <t xml:space="preserve">    9K - Vybavení koupelen</t>
  </si>
  <si>
    <t xml:space="preserve">    9N - Ostatní - nábytek</t>
  </si>
  <si>
    <t xml:space="preserve">    9SÚ - Stavební úpravy střecha</t>
  </si>
  <si>
    <t xml:space="preserve">    9Z - Čistící zóny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</si>
  <si>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</si>
  <si>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</si>
  <si>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</si>
  <si>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</si>
  <si>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712 - 4 - Skladba střešního pláště S4 a S3</t>
  </si>
  <si>
    <t xml:space="preserve">    712 - 5 - Skladba atiky - bez folie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</si>
  <si>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</si>
  <si>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</si>
  <si>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</si>
  <si>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</si>
  <si>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767 - Konstrukce zámečnické</t>
  </si>
  <si>
    <t xml:space="preserve">    767 1 - Záchytný systém -  pol. Z/04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</si>
  <si>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</si>
  <si>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</si>
  <si>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</si>
  <si>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</si>
  <si>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</si>
  <si>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HSV</t>
  </si>
  <si>
    <t>Práce a dodávky HSV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</si>
  <si>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</si>
  <si>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</si>
  <si>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1207017676</t>
  </si>
  <si>
    <t>" ze zateplení kolem objektu" (78,1+0,8*4+12,2)*2*1,2*0,12</t>
  </si>
  <si>
    <t>162751119</t>
  </si>
  <si>
    <t xml:space="preserve"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</t>
  </si>
  <si>
    <t>-307157010</t>
  </si>
  <si>
    <t>171201231</t>
  </si>
  <si>
    <t>1596104114</t>
  </si>
  <si>
    <t>Zakládání</t>
  </si>
  <si>
    <t>215901101</t>
  </si>
  <si>
    <t>Zhutnění podloží pod násypy z rostlé horniny třídy těžitelnosti I a II, skupiny 1 až 4 z hornin soudružných a nesoudržných</t>
  </si>
  <si>
    <t>-1787831279</t>
  </si>
  <si>
    <t>" okapový chodních kolem objektu"</t>
  </si>
  <si>
    <t>78,07*0,5+3*0,2*6+(12,22+0,5)*1,5*2+(35+36,4)*1,5+(0,33+1,5+0,16+1,55)*1,5</t>
  </si>
  <si>
    <t>4*1,5</t>
  </si>
  <si>
    <t>311235145</t>
  </si>
  <si>
    <t>Zdivo jednovrstvé z cihel děrovaných broušených na celoplošnou tenkovrstvou maltu, pevnost cihel přes P10 do P15, tl. zdiva 250 mm</t>
  </si>
  <si>
    <t>529752865</t>
  </si>
  <si>
    <t>"doplnění po demont. okna a osazení dveří 1.2.17"(2-1)*1,37</t>
  </si>
  <si>
    <t>" doplnění zdiva po vstup. dveřích 1.2.16"3,6*2,61-2*1,37</t>
  </si>
  <si>
    <t>"SÚ07" 2,1*1*2</t>
  </si>
  <si>
    <t>311235181</t>
  </si>
  <si>
    <t>Zdivo jednovrstvé z cihel děrovaných broušených na celoplošnou tenkovrstvou maltu, pevnost cihel do P10, tl. zdiva 380 mm</t>
  </si>
  <si>
    <t>1614548398</t>
  </si>
  <si>
    <t>"dozdívka po vybouraných balkonových dveří ve štítech"( 1,4*2,4-1,4*1,37)*7*2</t>
  </si>
  <si>
    <t>311236121</t>
  </si>
  <si>
    <t>Zdivo jednovrstvé zvukově izolační z cihel děrovaných spojených na pero a drážku na maltu cementovou M10, pevnost cihel do P15, tl. zdiva 250 mm</t>
  </si>
  <si>
    <t>442014083</t>
  </si>
  <si>
    <t>"zazdívka v místě původních jader" 1*2,6*2*7</t>
  </si>
  <si>
    <t>311235111</t>
  </si>
  <si>
    <t>Zdivo jednovrstvé z cihel děrovaných broušených na celoplošnou tenkovrstvou maltu, pevnost cihel přes P10 do P15, tl. zdiva 175 mm</t>
  </si>
  <si>
    <t>1760852075</t>
  </si>
  <si>
    <t>"SÚ1" (2,25+1,4+3,25+3,4)*1,5</t>
  </si>
  <si>
    <t>" dozdění stěn místo lodžií 2.np" (3,33*6+3,58*4)*2,6-2*1,37*10</t>
  </si>
  <si>
    <t>" dozdění stěn místo lodžií 3-8.np" 61,78*6</t>
  </si>
  <si>
    <t>"dozdění otvoru hlavního vstupu" 2,35*(3,58-3,33)</t>
  </si>
  <si>
    <t>" dozdění zádveří" 1,5*2,35</t>
  </si>
  <si>
    <t>317168016</t>
  </si>
  <si>
    <t>Překlady keramické ploché osazené do maltového lože, výšky překladu 71 mm šířky 115 mm, délky 2250 mm</t>
  </si>
  <si>
    <t>1904962201</t>
  </si>
  <si>
    <t>"2.-8.np P1" 16*7</t>
  </si>
  <si>
    <t>317168057</t>
  </si>
  <si>
    <t>Překlady keramické vysoké osazené do maltového lože, šířky překladu 70 mm výšky 238 mm, délky 2500 mm</t>
  </si>
  <si>
    <t>273484020</t>
  </si>
  <si>
    <t>"2.-8. np P2" 2*10*7</t>
  </si>
  <si>
    <t>"1.np okno 1.2.16" 3</t>
  </si>
  <si>
    <t>317998130</t>
  </si>
  <si>
    <t>Izolace tepelná mezi překlady z extrudovaného polystyrenu výšky 24 cm, tloušťky do 30 mm</t>
  </si>
  <si>
    <t>-1121836026</t>
  </si>
  <si>
    <t>"2.-8. np P2" 2,5*10*7</t>
  </si>
  <si>
    <t>"1.np" 2,5</t>
  </si>
  <si>
    <t>342241192</t>
  </si>
  <si>
    <t>Příčky nebo přizdívky jednoduché z cihel nebo příčkovek pálených na maltu MVC nebo MC Příplatek k cenám za vyzdívání stěn nebo příček hrázděných do ocelové kostry</t>
  </si>
  <si>
    <t>1228825567</t>
  </si>
  <si>
    <t>"ii koupelny přizdívky" 1,5*(1,2+0,15)*15+1,6*(1,2+0,15)+0,9*(1,2+0,15)*10</t>
  </si>
  <si>
    <t>"iii-viii koupelny přizdívky" 44,985*6</t>
  </si>
  <si>
    <t>"i  wc" (1,5+0,95)*(1,2+0,15)</t>
  </si>
  <si>
    <t>342244201</t>
  </si>
  <si>
    <t>Příčky jednoduché z cihel děrovaných broušených, na tenkovrstvou maltu, pevnost cihel do P15, tl. příčky 80 mm</t>
  </si>
  <si>
    <t>1859476256</t>
  </si>
  <si>
    <t>"2.np" ((3,6+1,25+0,9)*2,6-(1,6+0,7)*2)*(3+2+3)+(3,6+1,25+2,03)*2,6-(1,6+0,7+0,8)*2</t>
  </si>
  <si>
    <t>((3,6+1,25+1,85)*2,6-(1,6+0,7+0,8)*2)*2+0,6*2,6*6+0,9*2,6*3</t>
  </si>
  <si>
    <t>((3,6+1,25+3)*2,6-(1,6+0,7+0,8)*2)*2+(3,6+1,25+1,7)*2,6-(1,6+0,7+0,8)*2</t>
  </si>
  <si>
    <t>(3,6+1,25+2,7)*2,6-(1,6+0,7+0,8)*2</t>
  </si>
  <si>
    <t>"3.np" ((3,6+1,25+0,9)*2,6-(1,6+0,7)*2)*(3+2+4)+(3,6+1,25+2,03)*2,6-(1,6+0,7+0,8)*2</t>
  </si>
  <si>
    <t>((3,6+1,25+1,85)*2,6-(1,6+0,7+0,8)*2)*2+0,6*2,6*6+0,9*2,6*2</t>
  </si>
  <si>
    <t>"4.-8.np" 193,998*5</t>
  </si>
  <si>
    <t>"1.np vstup+zádveří" 3,6*2,6*2-(2*2+2,4*2,05)</t>
  </si>
  <si>
    <t>"1.np zazdění 1.2.17"0,9*2</t>
  </si>
  <si>
    <t>"1.np 1.2.16" (3,6+0,2)*2,6-0,9*2</t>
  </si>
  <si>
    <t>" dozdění průchodu dveří D/06 u schodiště" 2*2,15*(1,5-1,22)*7*2</t>
  </si>
  <si>
    <t>342272215</t>
  </si>
  <si>
    <t>Příčky z pórobetonových tvárnic hladkých na tenké maltové lože objemová hmotnost do 500 kg/m3, tloušťka příčky 75 mm</t>
  </si>
  <si>
    <t>374358215</t>
  </si>
  <si>
    <t>"1.np prostory kolej"(0,8+0,5+0,45)*2,6</t>
  </si>
  <si>
    <t>"ii koupelny přizdívky" 1,5*(1,2+0,15)*16+1,6*(1,2+0,15)+0,9*(1,2+0,15)*10</t>
  </si>
  <si>
    <t>"iii-viii koupelny přizdívky" 46,71*6</t>
  </si>
  <si>
    <t>"2.np jádra" (1,2*(8+8)+(1,2+0,9)+0,8+0,5*10+2*(2+2)+2,3*1)*2,6</t>
  </si>
  <si>
    <t>"3. np" 97,24*6</t>
  </si>
  <si>
    <t>" sprch kout hrana 2.np"( 1,45*10+0,85*15)*0,13</t>
  </si>
  <si>
    <t>" sprch kout hrana 3.-8.np"( 1,45*10+0,85*17)*0,13*6</t>
  </si>
  <si>
    <t>" hydranty 2.np"((0,275*2+0,8)*2,5-0,65*0,65)*2</t>
  </si>
  <si>
    <t>" hydranty 3.-8.np"((0,275*2+0,8)*2,5-0,65*0,65)*2*6</t>
  </si>
  <si>
    <t>342272225</t>
  </si>
  <si>
    <t>Příčky z pórobetonových tvárnic hladkých na tenké maltové lože objemová hmotnost do 500 kg/m3, tloušťka příčky 100 mm</t>
  </si>
  <si>
    <t>-583178091</t>
  </si>
  <si>
    <t>"2.np pod sprchový kout" 0,85*0,8*(7+8)+1,45*0,8*10</t>
  </si>
  <si>
    <t>"3.np pod sprchový kout" 0,85*0,8*(8+8)+1,45*0,8*10</t>
  </si>
  <si>
    <t>"4.-8.np pod sprchový kout" (0,85*0,8*(8+8)+1,45*0,8*10)*5</t>
  </si>
  <si>
    <t>" 1.np příčka 1.2.03" 2,6*2,55-(0,8*2+1,2*1,5)</t>
  </si>
  <si>
    <t>342291111</t>
  </si>
  <si>
    <t>Ukotvení příček polyuretanovou pěnou, tl. příčky do 100 mm</t>
  </si>
  <si>
    <t>-919641413</t>
  </si>
  <si>
    <t>"2.np" ((3,6+1,25+0,9))*(3+2+3)+(3,6+1,25+2,03)</t>
  </si>
  <si>
    <t>((3,6+1,25+1,85))*2+0,6*6+0,9*3</t>
  </si>
  <si>
    <t>((3,6+1,25+3))*2+(3,6+1,25+1,7)</t>
  </si>
  <si>
    <t>(3,6+1,25+2,7)</t>
  </si>
  <si>
    <t>"3.np" ((3,6+1,25+0,9))*(3+2+4)+(3,6+1,25+2,03)</t>
  </si>
  <si>
    <t>((3,6+1,25+1,85))*2+0,6*6+0,9*2</t>
  </si>
  <si>
    <t>"4.-8.np" 107,23*5</t>
  </si>
  <si>
    <t>"1.np vstup+zádveří" 3,6*2</t>
  </si>
  <si>
    <t>"1.np zazdění 1.2.17"0,9</t>
  </si>
  <si>
    <t>"1.np 1.2.16" (3,6+0,2)</t>
  </si>
  <si>
    <t>"1.np prostory kolej"(0,8+0,5+0,45)</t>
  </si>
  <si>
    <t>"1.np MŠ 1 jádra" ((0,55*2+0,275)*4+(1,25+0,36)*2+(1,5+0,25)*2+0,3*2+0,25)</t>
  </si>
  <si>
    <t>"2.np jádra" (1,2*(8+8)+1*2+0,8+0,5*10+2*(2+2)+2,3*1)</t>
  </si>
  <si>
    <t>"3.-8. np" 37,3*6</t>
  </si>
  <si>
    <t>342291121</t>
  </si>
  <si>
    <t>Ukotvení příček plochými kotvami, do konstrukce cihelné</t>
  </si>
  <si>
    <t>1198578957</t>
  </si>
  <si>
    <t>"1.np" 24*2,75</t>
  </si>
  <si>
    <t>"2.np" 43*2,75</t>
  </si>
  <si>
    <t>"3.-8.np"43*6*2,75</t>
  </si>
  <si>
    <t>" zazdívky lodžií 2-8.np" 20*7*2,75</t>
  </si>
  <si>
    <t>346971121</t>
  </si>
  <si>
    <t>Izolace proti šíření zvuku prováděná současně při zdění z lepenky asfaltové hadrové pod příčky jednoduchá, složená z 10 mm tl. vrstvy malty MC 5, lepenky nepískované a 10 mm vrstvy téže malty, v pruzích š. do 100 mm</t>
  </si>
  <si>
    <t>970262854</t>
  </si>
  <si>
    <t>"ii koupelny přizdívky" (1,2+0,15)*15+(1,2+0,15)+(1,2+0,15)*10</t>
  </si>
  <si>
    <t>"iii-viii koupelny přizdívky" 35,1*6</t>
  </si>
  <si>
    <t>"i  wc" (1,2+0,15)</t>
  </si>
  <si>
    <t>349234831</t>
  </si>
  <si>
    <t>Doplnění zdiva (s dodáním hmot) okenních obrub</t>
  </si>
  <si>
    <t>-1482661218</t>
  </si>
  <si>
    <t>"1.np dorovnání ostění po demontáži stávajícíh oken" 3*(1,37*2)</t>
  </si>
  <si>
    <t>"sú19 2.np" (14+14)*(1,37*2)</t>
  </si>
  <si>
    <t>"sú 19 3-8.np" (14+14)*6*(1,37*2)</t>
  </si>
  <si>
    <t>612232003</t>
  </si>
  <si>
    <t>Montáž vnitřního zateplení ostění nebo nadpraží z polyuretanových desek hloubky špalet do 200 mm, tloušťky desek přes 40 do 80 mm</t>
  </si>
  <si>
    <t>-985781911</t>
  </si>
  <si>
    <t>"1.np nadpraží demontovaných oken" 3*(2)</t>
  </si>
  <si>
    <t>"sú19 2.np" (14+14)*(2)</t>
  </si>
  <si>
    <t>"sú19 3-8.np" (14+14)*6*(2)</t>
  </si>
  <si>
    <t>M</t>
  </si>
  <si>
    <t>28376379</t>
  </si>
  <si>
    <t>deska XPS hrana polodrážková a hladký povrch 500kPa tl 50mm</t>
  </si>
  <si>
    <t>-865836208</t>
  </si>
  <si>
    <t>398*0,2 "Přepočtené koeficientem množství</t>
  </si>
  <si>
    <t>236947436</t>
  </si>
  <si>
    <t>953961215</t>
  </si>
  <si>
    <t>Kotvy chemické s vyvrtáním otvoru do betonu, železobetonu nebo tvrdého kamene chemická patrona, velikost M 20, hloubka 170 mm</t>
  </si>
  <si>
    <t>1125110075</t>
  </si>
  <si>
    <t>10*7*2*3</t>
  </si>
  <si>
    <t>317941121</t>
  </si>
  <si>
    <t>Osazování ocelových válcovaných nosníků na zdivu I nebo IE nebo U nebo UE nebo L do č. 12 nebo výšky do 120 mm</t>
  </si>
  <si>
    <t>-1005483246</t>
  </si>
  <si>
    <t>13010434</t>
  </si>
  <si>
    <t>úhelník ocelový rovnostranný jakost S235JR (11 375) 80x80x8mm</t>
  </si>
  <si>
    <t>2141017003</t>
  </si>
  <si>
    <t>4-14</t>
  </si>
  <si>
    <t>Stavební úprava SÚ14 - vstup výtahové strojovny</t>
  </si>
  <si>
    <t>-1894089887</t>
  </si>
  <si>
    <t>" doplnění zdiva ve výt. šachtách pod dveře sú 14" 0,8*0,58*2</t>
  </si>
  <si>
    <t>431351121</t>
  </si>
  <si>
    <t>Bednění podest, podstupňových desek a ramp včetně podpěrné konstrukce výšky do 4 m půdorysně přímočarých zřízení</t>
  </si>
  <si>
    <t>729144234</t>
  </si>
  <si>
    <t>" bednění boků stupňů ve výt. šachtách ke dveřím sú 14" 0,5*0,5*2*2</t>
  </si>
  <si>
    <t>431351122</t>
  </si>
  <si>
    <t>Bednění podest, podstupňových desek a ramp včetně podpěrné konstrukce výšky do 4 m půdorysně přímočarých odstranění</t>
  </si>
  <si>
    <t>1033011008</t>
  </si>
  <si>
    <t>434351141</t>
  </si>
  <si>
    <t>Bednění stupňů betonovaných na podstupňové desce nebo na terénu půdorysně přímočarých zřízení</t>
  </si>
  <si>
    <t>-1379218919</t>
  </si>
  <si>
    <t>" bednění stupňů ve výt. šachtách ke dveřím sú 14"0,8*0,2*2*2</t>
  </si>
  <si>
    <t>434351142</t>
  </si>
  <si>
    <t>Bednění stupňů betonovaných na podstupňové desce nebo na terénu půdorysně přímočarých odstranění</t>
  </si>
  <si>
    <t>999339020</t>
  </si>
  <si>
    <t>430321515</t>
  </si>
  <si>
    <t>Schodišťové konstrukce a rampy z betonu železového (bez výztuže) stupně, schodnice, ramena, podesty s nosníky tř. C 20/25</t>
  </si>
  <si>
    <t>-37735672</t>
  </si>
  <si>
    <t>(0,193+0,386)*0,245*0,8*2</t>
  </si>
  <si>
    <t>430361821</t>
  </si>
  <si>
    <t>Výztuž schodišťových konstrukcí a ramp stupňů, schodnic, ramen, podest s nosníky z betonářské oceli 10 505 (R) nebo BSt 500</t>
  </si>
  <si>
    <t>521564375</t>
  </si>
  <si>
    <t>"90kg/m3" (0,193+0,386)*0,245*0,8*2*0,09</t>
  </si>
  <si>
    <t>4-25</t>
  </si>
  <si>
    <t>Stavební úprava SÚ27 - schody do 1.2.17</t>
  </si>
  <si>
    <t>-624503781</t>
  </si>
  <si>
    <t>" bednění boků stupňů ke dveřím sú 27" 0,5*0,5*2</t>
  </si>
  <si>
    <t>32571496</t>
  </si>
  <si>
    <t>1425690756</t>
  </si>
  <si>
    <t>" bednění stupňů ke dveřím sú 27"0,8*0,2*2</t>
  </si>
  <si>
    <t>1719543912</t>
  </si>
  <si>
    <t>-330727913</t>
  </si>
  <si>
    <t>(0,193+0,386)*0,245*0,8</t>
  </si>
  <si>
    <t>1509407642</t>
  </si>
  <si>
    <t>"90kg/m3" (0,193+0,386)*0,245*0,8*0,09</t>
  </si>
  <si>
    <t>Komunikace pozemní</t>
  </si>
  <si>
    <t>564851111</t>
  </si>
  <si>
    <t>Podklad ze štěrkodrti ŠD s rozprostřením a zhutněním plochy přes 100 m2, po zhutnění tl. 150 mm</t>
  </si>
  <si>
    <t>1852054483</t>
  </si>
  <si>
    <t>" chodník" 418,26</t>
  </si>
  <si>
    <t>" neuznatelné" -355,28</t>
  </si>
  <si>
    <t>596811221</t>
  </si>
  <si>
    <t xml:space="preserve">Kladení dlažby z betonových nebo kameninových dlaždic komunikací pro pěší s vyplněním spár a se smetením přebytečného materiálu na vzdálenost do 3 m s ložem z kameniva těženého tl. do 30 mm velikosti dlaždic přes 0,09 m2 do 0,25 m2, pro plochy přes 50 do </t>
  </si>
  <si>
    <t>-1950333915</t>
  </si>
  <si>
    <t>59245601</t>
  </si>
  <si>
    <t>dlažba desková betonová 500x500x50mm přírodní</t>
  </si>
  <si>
    <t>-1882450645</t>
  </si>
  <si>
    <t>611131121</t>
  </si>
  <si>
    <t>Podkladní a spojovací vrstva vnitřních omítaných ploch penetrace disperzní nanášená ručně stropů</t>
  </si>
  <si>
    <t>-1697418414</t>
  </si>
  <si>
    <t>"i"(9,22+40,63+11,46+12,82*2+11,35+4,21+4,59+1,29*2+11,46+11,71 )</t>
  </si>
  <si>
    <t>"ii" (1,5*15+2,33*15+8,28*13+7,62*2+12,58)</t>
  </si>
  <si>
    <t>(2,78*8+3,16*10+21,23*2+14,76*8+21,78*4+(20,93+21,12+2,74+14,68+12,41)*2)</t>
  </si>
  <si>
    <t>"iii-viii" (1,5*16+2,33*16+8,28*14+7,62*2)*6</t>
  </si>
  <si>
    <t>(2,78*8+3,16*10+21,23*2+14,76*8+21,78*4+(20,93+21,12+2,74+14,68+12,41)*2)*6</t>
  </si>
  <si>
    <t>611135101</t>
  </si>
  <si>
    <t>Hrubá výplň rýh maltou jakékoli šířky rýhy ve stropech</t>
  </si>
  <si>
    <t>2131096560</t>
  </si>
  <si>
    <t>" po vybouraných příčkách" 572*0,5</t>
  </si>
  <si>
    <t>611142001</t>
  </si>
  <si>
    <t>Potažení vnitřních ploch pletivem v ploše nebo pruzích, na plném podkladu sklovláknitým vtlačením do tmelu stropů</t>
  </si>
  <si>
    <t>-1732274926</t>
  </si>
  <si>
    <t>611311131</t>
  </si>
  <si>
    <t>Potažení vnitřních ploch vápenným štukem tloušťky do 3 mm vodorovných konstrukcí stropů rovných</t>
  </si>
  <si>
    <t>392061101</t>
  </si>
  <si>
    <t>611311135</t>
  </si>
  <si>
    <t>Potažení vnitřních ploch vápenným štukem tloušťky do 3 mm schodišťových konstrukcí stropů, stěn, ramen nebo nosníků</t>
  </si>
  <si>
    <t>-450085562</t>
  </si>
  <si>
    <t>" podesty" 1,3*3,6*2*7</t>
  </si>
  <si>
    <t>"schod ramena" 1,25*2,7*13*2</t>
  </si>
  <si>
    <t>" čela schodišť" 2,7*0,5*13*2</t>
  </si>
  <si>
    <t>"stěny kolem schodů" (3,5*2+3,6)*2*22-3,6*1,2*9*2</t>
  </si>
  <si>
    <t>612131101</t>
  </si>
  <si>
    <t>Podkladní a spojovací vrstva vnitřních omítaných ploch cementový postřik nanášený ručně celoplošně stěn</t>
  </si>
  <si>
    <t>925267493</t>
  </si>
  <si>
    <t>" 1.np nové zdivo"( (3,6*2+1,25*2+1+0,325+1,5)*2,6-(0,8*2*2+0,7*2*2))*6</t>
  </si>
  <si>
    <t>(0,7+0,55+1,95+0,6*2+0,2*2+0,3+0,18*2+0,3*2)*2,6</t>
  </si>
  <si>
    <t>(0,87*2+1,95+0,6*2+0,18*4+0,35*2+2,5*2+0,7+3,6*2+0,6*2+0,47+(0,8+0,35)*4+0,55+0,7)*2,6</t>
  </si>
  <si>
    <t>3*2,6+(2,8*2,6-0,8*2)*2+(2,4+1,35)*2,6*2+(1,45+0,85*2+1,55+0,6)*2,6</t>
  </si>
  <si>
    <t>0,9*2,1*5+0,7*2,1*2*2+(0,275*2+0,075*2+0,225*2+0,2+0,15)*2*2,6+1*2*2,6+0,7*2*2*2,6</t>
  </si>
  <si>
    <t>(1,55+0,87)*2,6+(1,7*2,1-0,8*2)*2*2+2,025*2,6</t>
  </si>
  <si>
    <t>" 2.np nové zdivo" ((3,6*2+1,25*2+2,3+0,325)*2,6-(0,8*2*2+0,7*2*2))*16</t>
  </si>
  <si>
    <t>(1,95+0,6+1,2*2)*2,6*4+(2,25+0,6*2+1,2*2)*2,6</t>
  </si>
  <si>
    <t>" zazdívky chodba" 0,9*14+0,8*1+0,625*2+0,15+0,2*2+0,675*2</t>
  </si>
  <si>
    <t>(2,75*2,6-0,8*2)*2+1*2*2*2</t>
  </si>
  <si>
    <t>" nové stěny obvod" (3,33*2,6-2*1,37)*10</t>
  </si>
  <si>
    <t>"3. - 8. np nové zdivo" 578,24*6</t>
  </si>
  <si>
    <t>" zdivo úklidovka 4+7.np" (1,15+2,08)*2*2,6*2</t>
  </si>
  <si>
    <t>612131121</t>
  </si>
  <si>
    <t>Podkladní a spojovací vrstva vnitřních omítaných ploch penetrace disperzní nanášená ručně stěn</t>
  </si>
  <si>
    <t>222047298</t>
  </si>
  <si>
    <t>" plocha štuků" 15300</t>
  </si>
  <si>
    <t>612135001</t>
  </si>
  <si>
    <t>Vyrovnání nerovností podkladu vnitřních omítaných ploch maltou, tloušťky do 10 mm vápenocementovou stěn</t>
  </si>
  <si>
    <t>-234069140</t>
  </si>
  <si>
    <t>" obklady otlučené"846,66</t>
  </si>
  <si>
    <t>"sokly" 2076,5*0,1</t>
  </si>
  <si>
    <t>1054,31*1,05 "Přepočtené koeficientem množství</t>
  </si>
  <si>
    <t>612135101</t>
  </si>
  <si>
    <t>Hrubá výplň rýh maltou jakékoli šířky rýhy ve stěnách</t>
  </si>
  <si>
    <t>725829258</t>
  </si>
  <si>
    <t>" po vybourání lodžií" 7*10*2*2,55*0,75</t>
  </si>
  <si>
    <t>" po příčkách" 2,55*2*20*7*0,25</t>
  </si>
  <si>
    <t>612142032</t>
  </si>
  <si>
    <t>Potažení vnitřních ploch pletivem jutovou rohoží vtlačením do omítky stěn</t>
  </si>
  <si>
    <t>-789922715</t>
  </si>
  <si>
    <t>"plocha posuv. pouzder z obou stran" 1*2*(15+6*16)*2</t>
  </si>
  <si>
    <t>612311131</t>
  </si>
  <si>
    <t>Potažení vnitřních ploch vápenným štukem tloušťky do 3 mm svislých konstrukcí stěn</t>
  </si>
  <si>
    <t>-735766993</t>
  </si>
  <si>
    <t>" 2,06-2,13,24-31"((3,6+2,3+1,2+1,25*2+2,3)*2*2,6-(0,8*2*3+0,7*2*2))*8*2</t>
  </si>
  <si>
    <t>"2,32-33" ((3,2+3,58)*2*2,6-(2*1,37+0,8*2))*2</t>
  </si>
  <si>
    <t xml:space="preserve">"2,14,16,18,19,21,23"((3,6+6+1,5+1,85+3,6+4,1+2+1,85)*2*2,6-(5*0,8*2+0,7*2*2))*6 </t>
  </si>
  <si>
    <t>"2.15,17,20,22"((3,6*2+4,1+6,05+1,5+1,85*2+2,3)*2*2,6-(5*0,8*2+0,7*2*2))*4</t>
  </si>
  <si>
    <t>" chodby 2,02+0,05"((1,5+30,7+0,2)*2*2,6-(0,8*2*12+1,44*1,37+1,5*2,1))*2</t>
  </si>
  <si>
    <t>"hydranty oba" (0,275*3+0,075*2+0,225+0,15+0,2)*2,6*2</t>
  </si>
  <si>
    <t>"2,03"(8,08+1,5)*2*2,6-(1,5*2,1*2+4*0,8*2)</t>
  </si>
  <si>
    <t>" u schodišť" ((2*2+3,6)*2,6-1,2*2,1*2)*2</t>
  </si>
  <si>
    <t>" mínus obklady"-356,86</t>
  </si>
  <si>
    <t>Mezisoučet</t>
  </si>
  <si>
    <t>" 3.-8.np"2109,662*6</t>
  </si>
  <si>
    <t>" 1,201" (3,58+2,72)*2*2,6-(3,3+2)*2,3</t>
  </si>
  <si>
    <t>"1,202+010"(21,9+4,7+0,4*2+0,2)*2*2,6-(2*2,3+(0,7*3+0,8*7+1*2)*2)</t>
  </si>
  <si>
    <t>"1,212+213"(2,55+1,65+1,8*2+0,92+1,53)*2*(2,4-2)</t>
  </si>
  <si>
    <t>"1,214+215" (1,935*(2,6+1,35)/2*2+1,025*(2,6+1,35))*2-0,7*2*2</t>
  </si>
  <si>
    <t>"1,203+1,216"(3,2+3,58)*2*2,6*2-(2*1,37+0,8*2)*2</t>
  </si>
  <si>
    <t>"1,208+209"(3,6+3,65)*2*2,6-(2*1,37+0,8*2)*2</t>
  </si>
  <si>
    <t>"1,217" (3,45+3,6)*2*2,6-1*2,2</t>
  </si>
  <si>
    <t>238,18</t>
  </si>
  <si>
    <t>612321111</t>
  </si>
  <si>
    <t>Omítka vápenocementová vnitřních ploch nanášená ručně jednovrstvá, tloušťky do 10 mm hrubá zatřená svislých konstrukcí stěn</t>
  </si>
  <si>
    <t>1514443369</t>
  </si>
  <si>
    <t>612321191</t>
  </si>
  <si>
    <t>Omítka vápenocementová vnitřních ploch nanášená ručně Příplatek k cenám za každých dalších i započatých 5 mm tloušťky omítky přes 10 mm stěn</t>
  </si>
  <si>
    <t>1293380867</t>
  </si>
  <si>
    <t>61R</t>
  </si>
  <si>
    <t>D+M objektová dilatace stěn(mezi objekty) SÚ 15 - pro dodatečnou montáž</t>
  </si>
  <si>
    <t>-166846545</t>
  </si>
  <si>
    <t>2*3*8+2</t>
  </si>
  <si>
    <t>621221011</t>
  </si>
  <si>
    <t>Montáž kontaktního zateplení lepením a mechanickým kotvením z desek z minerální vlny s podélnou orientací vláken nebo kombinovaných na vnější podhledy, na podklad betonový nebo z lehčeného betonu, z tvárnic keramických nebo vápenopískových, tloušťky desek</t>
  </si>
  <si>
    <t>1078983488</t>
  </si>
  <si>
    <t>"plocha vstupní stříšky změřeno z 1.np" 5,7</t>
  </si>
  <si>
    <t>63151526</t>
  </si>
  <si>
    <t>deska tepelně izolační minerální kontaktních fasád podélné vlákno λ=0,036 tl 80mm</t>
  </si>
  <si>
    <t>1022273822</t>
  </si>
  <si>
    <t>5,7*1,02 "Přepočtené koeficientem množství</t>
  </si>
  <si>
    <t>621221031</t>
  </si>
  <si>
    <t>1121511230</t>
  </si>
  <si>
    <t>" plocha zateplení vstupní stříšky - změřeno z 1.np" 8</t>
  </si>
  <si>
    <t>63151538</t>
  </si>
  <si>
    <t>deska tepelně izolační minerální kontaktních fasád podélné vlákno λ=0,036 tl 160mm</t>
  </si>
  <si>
    <t>1573490254</t>
  </si>
  <si>
    <t>8*1,02 "Přepočtené koeficientem množství</t>
  </si>
  <si>
    <t>621131121</t>
  </si>
  <si>
    <t>Podkladní a spojovací vrstva vnějších omítaných ploch penetrace nanášená ručně podhledů</t>
  </si>
  <si>
    <t>734667613</t>
  </si>
  <si>
    <t>" dle výkresu půdorys 1.PP - nový stav SÚ 02" 800</t>
  </si>
  <si>
    <t>621221121</t>
  </si>
  <si>
    <t>Montáž kontaktního zateplení lepením a mechanickým kotvením z desek z minerální vlny s kolmou orientací vláken na vnější podhledy, na podklad betonový nebo z lehčeného betonu, z tvárnic keramických nebo vápenopískových, tloušťky desek přes 80 do 120 mm</t>
  </si>
  <si>
    <t>1818707095</t>
  </si>
  <si>
    <t>R622 171</t>
  </si>
  <si>
    <t>Deska (lamela) tl.100mm z kamenné vlny s orientací vláken převážně kolmo k povrchu desky je pojená organickou pryskyřicí a v celém objemu hydrofobizovaná. Deska má na lícové straně dokola zkosené hrany o cca 10 mm pod úhlem 45°. Deska je opatřena jednostr</t>
  </si>
  <si>
    <t>1273252579</t>
  </si>
  <si>
    <t>619999041</t>
  </si>
  <si>
    <t>Příplatky k cenám úprav vnitřních povrchů za ztížené pracovní podmínky práce ve stísněném prostoru</t>
  </si>
  <si>
    <t>119700259</t>
  </si>
  <si>
    <t>621251105</t>
  </si>
  <si>
    <t>Montáž kontaktního zateplení lepením a mechanickým kotvením Příplatek k cenám za zápustnou montáž kotev s použitím tepelněizolačních zátek na vnější podhledy z minerální vlny</t>
  </si>
  <si>
    <t>-1871269892</t>
  </si>
  <si>
    <t>622143004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</si>
  <si>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</si>
  <si>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1264026024</t>
  </si>
  <si>
    <t>" kolem oken" (2,02+2*1,37)*299+(1,44+1,37*2)*14+(3,6+2,5*2)*2</t>
  </si>
  <si>
    <t>(3,6+2*2,55)*2+(3,6+2*1,2)*12+0,6+1,37*2</t>
  </si>
  <si>
    <t>" dveře" 0,8+1,435*2+3+2,3*2+1,16*2,3*2+0,94+2,04*2+2+2,3*2+1,04+2,04*2+1,16+2,3*2+1,98+2,3*2</t>
  </si>
  <si>
    <t>59051516</t>
  </si>
  <si>
    <t>profil začišťovací PVC pro ostění vnitřních omítek</t>
  </si>
  <si>
    <t>-197797381</t>
  </si>
  <si>
    <t>1637,386*1,05 "Přepočtené koeficientem množství</t>
  </si>
  <si>
    <t>622211021</t>
  </si>
  <si>
    <t>Montáž kontaktního zateplení lepením a mechanickým kotvením z polystyrenových desek na vnější stěny, na podklad betonový nebo z lehčeného betonu, z tvárnic keramických nebo vápenopískových, tloušťky desek přes 80 do 120 mm</t>
  </si>
  <si>
    <t>-156348626</t>
  </si>
  <si>
    <t>"izolace sokl" (77,75+0,12*2+12)*2*1</t>
  </si>
  <si>
    <t>28376423</t>
  </si>
  <si>
    <t>deska XPS hrana polodrážková a hladký povrch 300kPA tl 120mm</t>
  </si>
  <si>
    <t>-386801291</t>
  </si>
  <si>
    <t>622221011</t>
  </si>
  <si>
    <t>Montáž kontaktního zateplení lepením a mechanickým kotvením z desek z minerální vlny s podélnou orientací vláken nebo kombinovaných na vnější stěny, na podklad betonový nebo z lehčeného betonu, z tvárnic keramických nebo vápenopískových, tloušťky desek př</t>
  </si>
  <si>
    <t>541345491</t>
  </si>
  <si>
    <t>" čelo vstupní stříšky" 8,8*0,37</t>
  </si>
  <si>
    <t>63151519</t>
  </si>
  <si>
    <t>deska tepelně izolační minerální kontaktních fasád podélné vlákno λ=0,036 tl 50mm</t>
  </si>
  <si>
    <t>341458405</t>
  </si>
  <si>
    <t>3,256*1,02 "Přepočtené koeficientem množství</t>
  </si>
  <si>
    <t>622221031</t>
  </si>
  <si>
    <t>1611892236</t>
  </si>
  <si>
    <t>(78,07+12,22+0,25*9+0,55+1,3)*2*21,8</t>
  </si>
  <si>
    <t>" otvory"-(299*2,02*1,37+1,44*1,37*14+3,6*2,5*2+3,6*2,575*2)</t>
  </si>
  <si>
    <t>-(3,6*1,2*12+0,6*1,37*1+0,8*1,435+3,03*2,3+1,16*2,3+0,94*2,04)</t>
  </si>
  <si>
    <t>-(0,97*2,3+1,03*1,37+1,04*2,04+1*2,3+1,98*2,3)</t>
  </si>
  <si>
    <t>-1061327643</t>
  </si>
  <si>
    <t>3145,809*1,05 "Přepočtené koeficientem množství</t>
  </si>
  <si>
    <t>622211031</t>
  </si>
  <si>
    <t>Montáž kontaktního zateplení lepením a mechanickým kotvením z polystyrenových desek na vnější stěny, na podklad betonový nebo z lehčeného betonu, z tvárnic keramických nebo vápenopískových, tloušťky desek přes 120 do 160 mm</t>
  </si>
  <si>
    <t>-1564282081</t>
  </si>
  <si>
    <t>" zateplení nad vstupní stříškou" 8,8*0,35</t>
  </si>
  <si>
    <t>28376445</t>
  </si>
  <si>
    <t>deska XPS hrana rovná a strukturovaný povrch 300kPa tl 140mm</t>
  </si>
  <si>
    <t>-771657086</t>
  </si>
  <si>
    <t>622251101</t>
  </si>
  <si>
    <t>Montáž kontaktního zateplení lepením a mechanickým kotvením Příplatek k cenám za zápustnou montáž kotev s použitím tepelněizolačních zátek na vnější stěny z polystyrenu</t>
  </si>
  <si>
    <t>-1941164118</t>
  </si>
  <si>
    <t>"strojovny" 15,728</t>
  </si>
  <si>
    <t>"dům vstup" 3,08</t>
  </si>
  <si>
    <t>622821031</t>
  </si>
  <si>
    <t>Sanační omítka vnějších ploch stěn vyrovnávací vrstva, prováděná v tl. do 20 mm ručně</t>
  </si>
  <si>
    <t>-2113474552</t>
  </si>
  <si>
    <t>"50% zateplované plochy" 4038,631*0,5</t>
  </si>
  <si>
    <t>622131121</t>
  </si>
  <si>
    <t>Podkladní a spojovací vrstva vnějších omítaných ploch penetrace nanášená ručně stěn</t>
  </si>
  <si>
    <t>-2019806202</t>
  </si>
  <si>
    <t>(78,07+12,22)*2*22,7</t>
  </si>
  <si>
    <t>" výtahové strojovny" (4,4+5,4)*2*3+(4,4+6,75)*2*3</t>
  </si>
  <si>
    <t>" otvory"-(2,02*1,37*299+1,44*1,37*14+3,6*2,5*2+3,6*2,55*2+3,6*1,2*12+0,6*1,37)</t>
  </si>
  <si>
    <t>-(0,8*1,435+3,03*2,3+1,16*2,3+0,94*2,04+2*2,3+1,04*2,04+1,16*2,3+1,98*2,3)</t>
  </si>
  <si>
    <t>622222011</t>
  </si>
  <si>
    <t>Montáž kontaktního zateplení vnějšího ostění, nadpraží nebo parapetu lepením z desek z minerální vlny s podélnou nebo kolmou orientací vláken nebo z kombinovaných desek hloubky špalet do 200 mm, tloušťky desek přes 40 do 80 mm</t>
  </si>
  <si>
    <t>1551449917</t>
  </si>
  <si>
    <t>"1.np" ((2+2*1,5)*(17+20)+(3,5+2*1,3)*2+3,3+2*2,5+(0,9+2*2,2)*2)</t>
  </si>
  <si>
    <t>"2-8np"(((2+2*1,5)*(18+20)+(3,5+2*1,3)*2+(1,5+2*1,4)*2)*7+(3,5+2*1,3)*2)</t>
  </si>
  <si>
    <t>" výtahy"((3,5+2*1,2)*2*2+(0,8+2*2)*2)</t>
  </si>
  <si>
    <t>"parapety" 2*(7*18+16+20+17)+0,9*1+3,6*20+0,5*1+3,6*2+1,44*14</t>
  </si>
  <si>
    <t>2136968033</t>
  </si>
  <si>
    <t>622251105</t>
  </si>
  <si>
    <t>Montáž kontaktního zateplení lepením a mechanickým kotvením Příplatek k cenám za zápustnou montáž kotev s použitím tepelněizolačních zátek na vnější stěny z minerální vlny</t>
  </si>
  <si>
    <t>-616944100</t>
  </si>
  <si>
    <t>"dům"3,256+3145,809+439,172</t>
  </si>
  <si>
    <t>"strojovny" 79,3+4,8</t>
  </si>
  <si>
    <t>622252001</t>
  </si>
  <si>
    <t>Montáž profilů kontaktního zateplení zakládacích soklových připevněných hmoždinkami</t>
  </si>
  <si>
    <t>1255697647</t>
  </si>
  <si>
    <t>(78,07+12,22)*2+(0,2+0,16*2)*10*2</t>
  </si>
  <si>
    <t>59051653</t>
  </si>
  <si>
    <t>profil zakládací Al tl 0,7mm pro ETICS pro izolant tl 160mm</t>
  </si>
  <si>
    <t>802729413</t>
  </si>
  <si>
    <t>622252002</t>
  </si>
  <si>
    <t>Montáž profilů kontaktního zateplení ostatních stěnových, dilatačních apod. lepených do tmelu</t>
  </si>
  <si>
    <t>2144575683</t>
  </si>
  <si>
    <t>59051486</t>
  </si>
  <si>
    <t>profil rohový PVC 15x15mm s výztužnou tkaninou š 100mm pro ETICS</t>
  </si>
  <si>
    <t>711849708</t>
  </si>
  <si>
    <t>59051510</t>
  </si>
  <si>
    <t>profil začišťovací s okapnicí PVC s výztužnou tkaninou pro nadpraží ETICS</t>
  </si>
  <si>
    <t>-1034344394</t>
  </si>
  <si>
    <t>59051512</t>
  </si>
  <si>
    <t>profil začišťovací s okapnicí PVC s výztužnou tkaninou pro parapet ETICS</t>
  </si>
  <si>
    <t>-537235671</t>
  </si>
  <si>
    <t>28342205</t>
  </si>
  <si>
    <t>profil začišťovací PVC 6mm s výztužnou tkaninou pro ostění ETICS</t>
  </si>
  <si>
    <t>928253662</t>
  </si>
  <si>
    <t>59051500</t>
  </si>
  <si>
    <t>profil dilatační stěnový PVC s výztužnou tkaninou pro ETICS</t>
  </si>
  <si>
    <t>-1167390788</t>
  </si>
  <si>
    <t>"dilatační spára" 25*2</t>
  </si>
  <si>
    <t>622531022</t>
  </si>
  <si>
    <t>Omítka tenkovrstvá silikonová vnějších ploch probarvená bez penetrace zatíraná (škrábaná), zrnitost 2,0 mm stěn</t>
  </si>
  <si>
    <t>1618693309</t>
  </si>
  <si>
    <t>" fasáda" 3144,138+4*22,7*0,16</t>
  </si>
  <si>
    <t>" ostění" 607,985</t>
  </si>
  <si>
    <t>" podhledy" 179,98</t>
  </si>
  <si>
    <t>" zapuštěné pruhy"(22*4+19*4+22*12)*0,2+3,2*10*0,2</t>
  </si>
  <si>
    <t>622151011</t>
  </si>
  <si>
    <t>Penetrační nátěr vnějších pastovitých tenkovrstvých omítek silikátový paropropustný stěn</t>
  </si>
  <si>
    <t>-743084759</t>
  </si>
  <si>
    <t>629991012</t>
  </si>
  <si>
    <t>Zakrytí vnějších ploch před znečištěním včetně pozdějšího odkrytí výplní otvorů a svislých ploch fólií přilepenou na začišťovací lištu</t>
  </si>
  <si>
    <t>-184382086</t>
  </si>
  <si>
    <t>2,02*1,37*299+1,44*1,37*14+3,6*2,5*2+3,6*2,55*2+3,6*1,2*12+0,6*1,37</t>
  </si>
  <si>
    <t>0,8*1,435+3,03*2,3+1,16*2,3+0,94*2,04+2*2,3+1,04*2,04+1,16*2,3+1,98*2,3</t>
  </si>
  <si>
    <t>2101774334</t>
  </si>
  <si>
    <t>629999011</t>
  </si>
  <si>
    <t>Příplatky k cenám úprav vnějších povrchů za zvýšenou pracnost při provádění styku dvou barev nebo struktur na fasádě</t>
  </si>
  <si>
    <t>-143962219</t>
  </si>
  <si>
    <t>42*(6+4)+80*2+51*2+3</t>
  </si>
  <si>
    <t>631311114</t>
  </si>
  <si>
    <t>Mazanina z betonu prostého bez zvýšených nároků na prostředí tl. přes 50 do 80 mm tř. C 16/20</t>
  </si>
  <si>
    <t>803187038</t>
  </si>
  <si>
    <t>"i"(9,22+40,63+11,46+9,76+12,82*2+11,35+4,21+4,59+1,29*2 )*0,055</t>
  </si>
  <si>
    <t>"ii-viii" (7,41+46,05*2+11,97+7,41+1,5*16+2,33*16+8,28*14+7,62*2)*7*0,055</t>
  </si>
  <si>
    <t>(2,78*8+3,16*10+21,23*2+14,76*8+21,78*4+(20,93+21,12+2,74+14,68+12,41)*2)*7*0,055</t>
  </si>
  <si>
    <t>" podesty" 1,3*3,6*2*7*0,055</t>
  </si>
  <si>
    <t>" sprchové kouty 2.np"(1,45*0,725*10+0,85*0,725*15)*0,075</t>
  </si>
  <si>
    <t>" kouty 3.-8.np" (1,45*0,725*10+0,85*0,725*16)*0,075*6</t>
  </si>
  <si>
    <t>632481213</t>
  </si>
  <si>
    <t>Separační vrstva k oddělení podlahových vrstev z polyetylénové fólie</t>
  </si>
  <si>
    <t>1547982066</t>
  </si>
  <si>
    <t>634111114</t>
  </si>
  <si>
    <t>Obvodová dilatace mezi stěnou a mazaninou nebo potěrem pružnou těsnicí páskou na bázi syntetického kaučuku výšky 100 mm</t>
  </si>
  <si>
    <t>-1253604697</t>
  </si>
  <si>
    <t>"i"(1,53+0,92+1,65*2+2,55+1,5+(2+1,15)*2+3,2+3,58+3,58+2,6+(3,6+3,65)*2+2,75+3,6)*2</t>
  </si>
  <si>
    <t>(21,9+4,75+0,52*3)*2</t>
  </si>
  <si>
    <t>"ii" (3,6+2,3+1,25+1,2+2,3+1,25)*2*7*2+(5,925+3,6*2+4,1+1,85+1,5+2+1,7)*2*6</t>
  </si>
  <si>
    <t>(3,6*2+6,05+4,1+1,8+1,85+2+1,7)*2*3+(3,6+2,175+1,25+1,2+2,3+1,1)*2*2</t>
  </si>
  <si>
    <t>(3,175+0,35+3,58)*2*2+((30,7+1,5)*2+(3,6+1,5)*2+8,1+1,5)*2</t>
  </si>
  <si>
    <t>"iii-viii" 1016,02*6</t>
  </si>
  <si>
    <t>" mezipodesty" (1,3+3,6)*2*7*2</t>
  </si>
  <si>
    <t>635111312</t>
  </si>
  <si>
    <t>Násyp ze štěrkopísku, písku nebo kameniva pod podlahy pod plovoucí nebo tepelně izolační vrstvy podlah o tl. do 20 mm (lože) z písku slévárenského</t>
  </si>
  <si>
    <t>-1979228907</t>
  </si>
  <si>
    <t>dorovnání křemičitým pískem podlahy</t>
  </si>
  <si>
    <t>"i"(9,22+40,63+11,46+9,76+12,82*2+11,35+4,21+4,59+1,29*2 )</t>
  </si>
  <si>
    <t>"ii-viii" (7,41+46,05*2+11,97+7,41+1,5*16+2,33*16+8,28*14+7,62*2)*7</t>
  </si>
  <si>
    <t>(2,78*8+3,16*10+21,23*2+14,76*8+21,78*4+(20,93+21,12+2,74+14,68+12,41)*2)*7</t>
  </si>
  <si>
    <t>642942611</t>
  </si>
  <si>
    <t>Osazování zárubní nebo rámů kovových dveřních lisovaných nebo z úhelníků bez dveřních křídel na montážní pěnu, plochy otvoru do 2,5 m2</t>
  </si>
  <si>
    <t>1973178940</t>
  </si>
  <si>
    <t>55331480</t>
  </si>
  <si>
    <t>zárubeň jednokřídlá ocelová pro zdění tl stěny 75-100mm rozměru 600/1970, 2100mm</t>
  </si>
  <si>
    <t>1594906686</t>
  </si>
  <si>
    <t>1"d/11</t>
  </si>
  <si>
    <t>55331481</t>
  </si>
  <si>
    <t>zárubeň jednokřídlá ocelová pro zdění tl stěny 75-100mm rozměru 700/1970, 2100mm</t>
  </si>
  <si>
    <t>1293302824</t>
  </si>
  <si>
    <t>181"d/19</t>
  </si>
  <si>
    <t>55331482</t>
  </si>
  <si>
    <t>zárubeň jednokřídlá ocelová pro zdění tl stěny 75-100mm rozměru 800/1970, 2100mm</t>
  </si>
  <si>
    <t>-956299550</t>
  </si>
  <si>
    <t>1"d/08</t>
  </si>
  <si>
    <t>4"d/12</t>
  </si>
  <si>
    <t>140"d/14</t>
  </si>
  <si>
    <t>55331482.2</t>
  </si>
  <si>
    <t>zárubeň jednokřídlá ocelová pro zdění tl stěny 75-100mm rozměru 800/1800mm - atyp. rozměr</t>
  </si>
  <si>
    <t>-1815965475</t>
  </si>
  <si>
    <t>2"d/20</t>
  </si>
  <si>
    <t>55331482.1</t>
  </si>
  <si>
    <t>celokovová zárubeň jednokřídlá pro zdění tl stěny 75-100mm pro posuvné dveře - průchod 800/1970mm</t>
  </si>
  <si>
    <t>129778648</t>
  </si>
  <si>
    <t>111"d/18</t>
  </si>
  <si>
    <t>642945111</t>
  </si>
  <si>
    <t>Osazování ocelových zárubní protipožárních nebo protiplynových dveří do vynechaného otvoru, s obetonováním, dveří jednokřídlových do 2,5 m2</t>
  </si>
  <si>
    <t>-201912904</t>
  </si>
  <si>
    <t>55331556</t>
  </si>
  <si>
    <t>zárubeň jednokřídlá ocelová pro zdění s protipožární úpravou tl stěny 75-100mm rozměru 700/1970, 2100mm</t>
  </si>
  <si>
    <t>-1430820275</t>
  </si>
  <si>
    <t>1"d/10</t>
  </si>
  <si>
    <t>2"d/13</t>
  </si>
  <si>
    <t>55331557</t>
  </si>
  <si>
    <t>zárubeň jednokřídlá ocelová pro zdění s protipožární úpravou tl stěny 75-100mm rozměru 800/1970, 2100mm</t>
  </si>
  <si>
    <t>1600148067</t>
  </si>
  <si>
    <t>194"d/07</t>
  </si>
  <si>
    <t>2"d/09</t>
  </si>
  <si>
    <t>642946111</t>
  </si>
  <si>
    <t>Osazení stavebního pouzdra posuvných dveří do zděné příčky s jednou kapsou pro jedno dveřní křídlo průchozí šířky do 800 mm</t>
  </si>
  <si>
    <t>652536418</t>
  </si>
  <si>
    <t>55331612</t>
  </si>
  <si>
    <t>pouzdro stavební posuvných dveří jednopouzdrové 800mm standardní rozměr</t>
  </si>
  <si>
    <t>-1161207186</t>
  </si>
  <si>
    <t>6-02</t>
  </si>
  <si>
    <t>Výtahové strojovny</t>
  </si>
  <si>
    <t>-572559396</t>
  </si>
  <si>
    <t>(4,1+4,8+2*0,14)*2*0,4</t>
  </si>
  <si>
    <t>(4,1+6,1+0,14*2)*2*0,4</t>
  </si>
  <si>
    <t>564881205</t>
  </si>
  <si>
    <t>15,728*1,02 "Přepočtené koeficientem množství</t>
  </si>
  <si>
    <t>-1098163554</t>
  </si>
  <si>
    <t>"menší šachta" (4,1*2,2+13,4)*2-3,6*1,2*2</t>
  </si>
  <si>
    <t>" větší šachta" (4,1*2,2+16,85)*2-3,6*1,2*2</t>
  </si>
  <si>
    <t>1104929338</t>
  </si>
  <si>
    <t>79,3*1,02 "Přepočtené koeficientem množství</t>
  </si>
  <si>
    <t>622222001</t>
  </si>
  <si>
    <t>Montáž kontaktního zateplení vnějšího ostění, nadpraží nebo parapetu lepením z desek z minerální vlny s podélnou nebo kolmou orientací vláken nebo z kombinovaných desek hloubky špalet do 200 mm, tloušťky desek do 40 mm</t>
  </si>
  <si>
    <t>1258310085</t>
  </si>
  <si>
    <t>(3,6+1,2*2)*2*2</t>
  </si>
  <si>
    <t>63151518</t>
  </si>
  <si>
    <t>deska tepelně izolační minerální kontaktních fasád podélné vlákno λ=0,036 tl 40mm</t>
  </si>
  <si>
    <t>-1982509508</t>
  </si>
  <si>
    <t>24*0,2 "Přepočtené koeficientem množství</t>
  </si>
  <si>
    <t>-739230920</t>
  </si>
  <si>
    <t>" římsy menší výtah" 0,7*4,42*2</t>
  </si>
  <si>
    <t>" římsy větší výtah" 0,7*4,42*2</t>
  </si>
  <si>
    <t>-363503519</t>
  </si>
  <si>
    <t>12,376*1,02 "Přepočtené koeficientem množství</t>
  </si>
  <si>
    <t>-1049731127</t>
  </si>
  <si>
    <t>(4,4+0,16*2+5,4+0,16*2)*2"menší výtah</t>
  </si>
  <si>
    <t>(4,4+0,16*2+6,75+0,16*2)*2"větší výtah</t>
  </si>
  <si>
    <t>52016090</t>
  </si>
  <si>
    <t>913571152</t>
  </si>
  <si>
    <t>359623366</t>
  </si>
  <si>
    <t>1657140198</t>
  </si>
  <si>
    <t>6896219</t>
  </si>
  <si>
    <t>-222080475</t>
  </si>
  <si>
    <t>-1287019182</t>
  </si>
  <si>
    <t>3,6*1,2*4</t>
  </si>
  <si>
    <t>0,8*1,45*2</t>
  </si>
  <si>
    <t>711111001</t>
  </si>
  <si>
    <t>Provedení izolace proti zemní vlhkosti natěradly a tmely za studena na ploše vodorovné V nátěrem penetračním</t>
  </si>
  <si>
    <t>165450039</t>
  </si>
  <si>
    <t>4,42*5,4+4,42*6,75</t>
  </si>
  <si>
    <t>11163150</t>
  </si>
  <si>
    <t>lak penetrační asfaltový</t>
  </si>
  <si>
    <t>-508316019</t>
  </si>
  <si>
    <t>53,703*0,00033 "Přepočtené koeficientem množství</t>
  </si>
  <si>
    <t>711141559</t>
  </si>
  <si>
    <t>Provedení izolace proti zemní vlhkosti pásy přitavením NAIP na ploše vodorovné V</t>
  </si>
  <si>
    <t>-357379617</t>
  </si>
  <si>
    <t>62856003</t>
  </si>
  <si>
    <t>pás asfaltový samolepicí modifikovaný SBS tl 0,4mm s vrchní spřaženou speciální nosnou vložkou z hliníkové fólie, se sníženou hořlavostí</t>
  </si>
  <si>
    <t>-1432754715</t>
  </si>
  <si>
    <t>53,703*1,1655 "Přepočtené koeficientem množství</t>
  </si>
  <si>
    <t>713141253</t>
  </si>
  <si>
    <t>Montáž tepelné izolace střech plochých mechanické přikotvení šrouby včetně dodávky šroubů, bez položení tepelné izolace tl. izolace přes 200 do 240 mm do betonu</t>
  </si>
  <si>
    <t>-1049117644</t>
  </si>
  <si>
    <t>"menší výtah" (4,42-0,8)*(5,4-0,8)</t>
  </si>
  <si>
    <t>" větší výtah" (4,42-0,8)*(6,75-0,8)</t>
  </si>
  <si>
    <t>713141152</t>
  </si>
  <si>
    <t>Montáž tepelné izolace střech plochých rohožemi, pásy, deskami, dílci, bloky (izolační materiál ve specifikaci) kladenými volně dvouvrstvá</t>
  </si>
  <si>
    <t>-1615640796</t>
  </si>
  <si>
    <t>28372309</t>
  </si>
  <si>
    <t>deska EPS 100 pro konstrukce s běžným zatížením λ=0,037 tl 100mm</t>
  </si>
  <si>
    <t>-1708624472</t>
  </si>
  <si>
    <t>28372312</t>
  </si>
  <si>
    <t>deska EPS 100 pro konstrukce s běžným zatížením λ=0,037 tl 120mm</t>
  </si>
  <si>
    <t>-1381597558</t>
  </si>
  <si>
    <t>637275062</t>
  </si>
  <si>
    <t>" menší výtah" (5,4)*0,45*2</t>
  </si>
  <si>
    <t>" větší výtah"(6,75)*0,45*2</t>
  </si>
  <si>
    <t>28376424</t>
  </si>
  <si>
    <t>deska XPS hrana polodrážková a hladký povrch 300kPA tl 140mm</t>
  </si>
  <si>
    <t>152829945</t>
  </si>
  <si>
    <t>28376417</t>
  </si>
  <si>
    <t>deska XPS hrana polodrážková a hladký povrch 300kPA tl 50mm</t>
  </si>
  <si>
    <t>403491729</t>
  </si>
  <si>
    <t>-1418785297</t>
  </si>
  <si>
    <t>" menší výtah" (3,6)*0,45*2</t>
  </si>
  <si>
    <t>" větší výtah"( 3,6)*0,45*2</t>
  </si>
  <si>
    <t>28376422</t>
  </si>
  <si>
    <t>deska XPS hrana polodrážková a hladký povrch 300kPA tl 100mm</t>
  </si>
  <si>
    <t>-1820480249</t>
  </si>
  <si>
    <t>28376418</t>
  </si>
  <si>
    <t>deska XPS hrana polodrážková a hladký povrch 300kPA tl 60mm</t>
  </si>
  <si>
    <t>-1169184558</t>
  </si>
  <si>
    <t>762511243</t>
  </si>
  <si>
    <t>Podlahové konstrukce podkladové z dřevoštěpkových desek OSB jednovrstvých šroubovaných na sraz, tloušťky desky 15 mm</t>
  </si>
  <si>
    <t>647123449</t>
  </si>
  <si>
    <t>762511247</t>
  </si>
  <si>
    <t>Podlahové konstrukce podkladové z dřevoštěpkových desek OSB jednovrstvých šroubovaných na sraz, tloušťky desky 25 mm</t>
  </si>
  <si>
    <t>2141371037</t>
  </si>
  <si>
    <t>713191132</t>
  </si>
  <si>
    <t>Montáž tepelné izolace stavebních konstrukcí - doplňky a konstrukční součásti podlah, stropů vrchem nebo střech překrytím fólií separační z PE</t>
  </si>
  <si>
    <t>-2095903945</t>
  </si>
  <si>
    <t>" menší výtah" 4,42*5,4</t>
  </si>
  <si>
    <t>" větší výtah" 4,42*6,75</t>
  </si>
  <si>
    <t>2615301110</t>
  </si>
  <si>
    <t>120g/m2 sklovláknitá separační textilie,  š.2,0m,  200m2/role</t>
  </si>
  <si>
    <t>-565302498</t>
  </si>
  <si>
    <t>712363426</t>
  </si>
  <si>
    <t>Provedení povlakové krytiny střech plochých do 10° s mechanicky kotvenou izolací včetně položení fólie a horkovzdušného svaření tl. tepelné izolace do 100 mm budovy výšky přes 18 m, kotvené do betonu rohové pole</t>
  </si>
  <si>
    <t>-754698611</t>
  </si>
  <si>
    <t>28322012</t>
  </si>
  <si>
    <t>fólie hydroizolační střešní mPVC mechanicky kotvená tl 1,5mm šedá</t>
  </si>
  <si>
    <t>617535639</t>
  </si>
  <si>
    <t>6-03</t>
  </si>
  <si>
    <t>Zateplení soklu</t>
  </si>
  <si>
    <t>132212211</t>
  </si>
  <si>
    <t>Hloubení rýh šířky přes 800 do 2 000 mm ručně zapažených i nezapažených, s urovnáním dna do předepsaného profilu a spádu v hornině třídy těžitelnosti I skupiny 3 soudržných</t>
  </si>
  <si>
    <t>947515181</t>
  </si>
  <si>
    <t>132251254</t>
  </si>
  <si>
    <t>Hloubení nezapažených rýh šířky přes 800 do 2 000 mm strojně s urovnáním dna do předepsaného profilu a spádu v hornině třídy těžitelnosti I skupiny 3 přes 100 do 500 m3</t>
  </si>
  <si>
    <t>-1390433322</t>
  </si>
  <si>
    <t>174101101</t>
  </si>
  <si>
    <t>Zásyp sypaninou z jakékoliv horniny strojně s uložením výkopku ve vrstvách se zhutněním jam, šachet, rýh nebo kolem objektů v těchto vykopávkách</t>
  </si>
  <si>
    <t>-1262199561</t>
  </si>
  <si>
    <t>" kolem objektu pro zateplení" (78,1+0,8*4+12,2)*2*1,2*(1,2-0,12)</t>
  </si>
  <si>
    <t>-1849859987</t>
  </si>
  <si>
    <t>" kolem objektu pro zateplení" (78,1+0,8*4+12,2)*2*1,3</t>
  </si>
  <si>
    <t>713131141</t>
  </si>
  <si>
    <t>Montáž tepelné izolace stěn rohožemi, pásy, deskami, dílci, bloky (izolační materiál ve specifikaci) lepením celoplošně</t>
  </si>
  <si>
    <t>299431394</t>
  </si>
  <si>
    <t>" kolem objektu pro zateplení" (78,1+0,8*4+12,2+10*0,25)*2*1,5</t>
  </si>
  <si>
    <t>28376444</t>
  </si>
  <si>
    <t>deska XPS hrana rovná a strukturovaný povrch 300kPa tl 120mm</t>
  </si>
  <si>
    <t>-2018123895</t>
  </si>
  <si>
    <t>288*1,05 "Přepočtené koeficientem množství</t>
  </si>
  <si>
    <t>711161215</t>
  </si>
  <si>
    <t>Izolace proti zemní vlhkosti a beztlakové vodě nopovými fóliemi na ploše svislé S vrstva ochranná, odvětrávací a drenážní výška nopku 20,0 mm, tl. fólie do 1,0 mm</t>
  </si>
  <si>
    <t>1687605589</t>
  </si>
  <si>
    <t>" kolem objektu pro zateplení" (78,1+0,8*4+12,2+10*0,25)*2*1,2</t>
  </si>
  <si>
    <t>711161383</t>
  </si>
  <si>
    <t>Izolace proti zemní vlhkosti a beztlakové vodě nopovými fóliemi ostatní ukončení izolace lištou</t>
  </si>
  <si>
    <t>-2145332236</t>
  </si>
  <si>
    <t>"k/28 z lišta" 200</t>
  </si>
  <si>
    <t>622511111</t>
  </si>
  <si>
    <t>Omítka tenkovrstvá akrylátová vnějších ploch probarvená, včetně penetrace podkladu mozaiková střednězrnná stěn</t>
  </si>
  <si>
    <t>1564097616</t>
  </si>
  <si>
    <t>"izolace sokl" (77,75+0,12*2+12+10*0,25)*2*0,45</t>
  </si>
  <si>
    <t>Osazování výplní otvorů vnitřních</t>
  </si>
  <si>
    <t>154</t>
  </si>
  <si>
    <t>R 64 1705</t>
  </si>
  <si>
    <t>D+M interiérová prosklená stěna s dvoukřídlými otočnými dveřmi - popis viz pol. D/05 Výpis výplní vnitřních otvorů</t>
  </si>
  <si>
    <t>2123023720</t>
  </si>
  <si>
    <t>155</t>
  </si>
  <si>
    <t>R 64 1706</t>
  </si>
  <si>
    <t>D+M interiérová prosklená stěna s jednokřídlými otočnými dveřmi EI30 DP3-C3- popis viz pol. D/06 Výpis výplní vnitřních otvorů</t>
  </si>
  <si>
    <t>-881952437</t>
  </si>
  <si>
    <t>156</t>
  </si>
  <si>
    <t>R 64 1707</t>
  </si>
  <si>
    <t>D+M dveře vnitřní - jednokřídlé, otočné, s polodrážkou EI30 DP3 vč. cylindrické dělené vložky bez vlast. zámku - popis viz pol. D/07 Výpis výplní vnitřních otvorů</t>
  </si>
  <si>
    <t>-2081095950</t>
  </si>
  <si>
    <t>2*12+12*13</t>
  </si>
  <si>
    <t>157</t>
  </si>
  <si>
    <t>R 64 1708</t>
  </si>
  <si>
    <t>D+M dveře vnitřní - JEDNOKŘÍDLÉ OTOČNÉ DVEŘE 800/1970mm - popis viz pol. D/08 Výpis výplní vnitřních otvorů</t>
  </si>
  <si>
    <t>1550861115</t>
  </si>
  <si>
    <t>158</t>
  </si>
  <si>
    <t>R 64 1709</t>
  </si>
  <si>
    <t>D+M dveře vnitřní - jednokřídlé, otočné, s polodrážkou EI30 DP3-C3- popis viz pol. D/09 Výpis výplní vnitřních otvorů</t>
  </si>
  <si>
    <t>1660406090</t>
  </si>
  <si>
    <t>1+1"1.np</t>
  </si>
  <si>
    <t>159</t>
  </si>
  <si>
    <t>R 64 1710</t>
  </si>
  <si>
    <t>D+M dveře vnitřní - jednokřídlé, otočné, s polodrážkou EI30 DP3-C3- popis viz pol. D/10 Výpis výplní vnitřních otvorů</t>
  </si>
  <si>
    <t>-2123165387</t>
  </si>
  <si>
    <t>160</t>
  </si>
  <si>
    <t>R 64 1711</t>
  </si>
  <si>
    <t>D+M dveře vnitřní - jednokřídlé, otočné, s polodrážkou - popis viz pol. D/11 Výpis výplní vnitřních otvorů</t>
  </si>
  <si>
    <t>755086067</t>
  </si>
  <si>
    <t>1"1.np</t>
  </si>
  <si>
    <t>161</t>
  </si>
  <si>
    <t>R 64 1712</t>
  </si>
  <si>
    <t>D+M dveře vnitřní - jednokřídlé, otočné, s polodrážkou EI30 DP3-C3 - popis viz pol. D/12 Výpis výplní vnitřních otvorů</t>
  </si>
  <si>
    <t>-1716213456</t>
  </si>
  <si>
    <t>2"1.np</t>
  </si>
  <si>
    <t>2"2.np</t>
  </si>
  <si>
    <t>162</t>
  </si>
  <si>
    <t>R 64 1713</t>
  </si>
  <si>
    <t>D+M dveře vnitřní - jednokřídlé, otočné, s polodrážkou EI30 DP3-C3- popis viz pol. D/13 Výpis výplní vnitřních otvorů</t>
  </si>
  <si>
    <t>1084234318</t>
  </si>
  <si>
    <t>163</t>
  </si>
  <si>
    <t>R 64 1714</t>
  </si>
  <si>
    <t>D+M dveře vnitřní - jednokřídlé, otočné, s polodrážkou prosklené vč. cylindrické dělené vložky - popis viz pol. D/14 Výpis výplní vnitřních otvorů</t>
  </si>
  <si>
    <t>54061712</t>
  </si>
  <si>
    <t>14*10</t>
  </si>
  <si>
    <t>164</t>
  </si>
  <si>
    <t>R 64 1715</t>
  </si>
  <si>
    <t>D+M dveře vnitřní - jednokřídlé, otočné, s polodrážkou s PO - popis viz pol. D/15 Výpis výplní vnitřních otvorů</t>
  </si>
  <si>
    <t>1765226563</t>
  </si>
  <si>
    <t>7*2</t>
  </si>
  <si>
    <t>165</t>
  </si>
  <si>
    <t>R 64 1718</t>
  </si>
  <si>
    <t>D+M dveře vnitřní - jednokřídlé,posuvné, do pouzdra - popis viz pol. D/18 Výpis výplní vnitřních otvorů</t>
  </si>
  <si>
    <t>-976093769</t>
  </si>
  <si>
    <t>15+6*16</t>
  </si>
  <si>
    <t>166</t>
  </si>
  <si>
    <t>R 64 1719</t>
  </si>
  <si>
    <t>D+M dveře vnitřní - jednokřídlé, otočné, s polodrážkou - popis viz pol. D/19 Výpis výplní vnitřních otvorů</t>
  </si>
  <si>
    <t>-121188536</t>
  </si>
  <si>
    <t>12+13*13</t>
  </si>
  <si>
    <t>167</t>
  </si>
  <si>
    <t>R 64 1720</t>
  </si>
  <si>
    <t>D+M dveře vnitřní atyp.- jednokřídlé, otočné, s polodrážkou - popis viz pol. D/20 Výpis výplní vnitřních otvorů</t>
  </si>
  <si>
    <t>339023002</t>
  </si>
  <si>
    <t>2"střecha</t>
  </si>
  <si>
    <t>168</t>
  </si>
  <si>
    <t>766695212</t>
  </si>
  <si>
    <t>Montáž ostatních truhlářských konstrukcí prahů dveří jednokřídlových, šířky do 100 mm</t>
  </si>
  <si>
    <t>2007622049</t>
  </si>
  <si>
    <t>169</t>
  </si>
  <si>
    <t>590541532</t>
  </si>
  <si>
    <t>Alu dveřní práh k přišroubování s termoplastickou těsnící gumou</t>
  </si>
  <si>
    <t>995384360</t>
  </si>
  <si>
    <t>170</t>
  </si>
  <si>
    <t>590541533</t>
  </si>
  <si>
    <t>Alu přechodový profil š.35mm</t>
  </si>
  <si>
    <t>941152725</t>
  </si>
  <si>
    <t>171</t>
  </si>
  <si>
    <t>R 64 17106</t>
  </si>
  <si>
    <t>D+M Okno s částečným posuvným zasklením - popis viz pol. O/07 Výpis výplní vnitřních otvorů</t>
  </si>
  <si>
    <t>-598936480</t>
  </si>
  <si>
    <t>172</t>
  </si>
  <si>
    <t>R 64 17200</t>
  </si>
  <si>
    <t>D+M Generální klíč - viz schéma klíčového hospodářství - Vnitř. výplně str.6</t>
  </si>
  <si>
    <t>-329327466</t>
  </si>
  <si>
    <t>173</t>
  </si>
  <si>
    <t>R 64 172001</t>
  </si>
  <si>
    <t>D+M Hlavní klíč - viz schéma klíčového hospodářství - Vnitř. výplně str.6</t>
  </si>
  <si>
    <t>405137433</t>
  </si>
  <si>
    <t>174</t>
  </si>
  <si>
    <t>R 64 172002</t>
  </si>
  <si>
    <t>D+M Pokojový klíč vč. visačky - popis klíče - viz schéma klíčového hospodářství - Vnitř. výplně str.6</t>
  </si>
  <si>
    <t>-924431505</t>
  </si>
  <si>
    <t>175</t>
  </si>
  <si>
    <t>R 64 17201</t>
  </si>
  <si>
    <t>D+M označení pokoje na dveře - nerez 80x80mm samolepící</t>
  </si>
  <si>
    <t>-142133029</t>
  </si>
  <si>
    <t>194+140</t>
  </si>
  <si>
    <t>176</t>
  </si>
  <si>
    <t>R 64 172011</t>
  </si>
  <si>
    <t>D+M piktogramy na dveře - nerez 150x150mm samolepící</t>
  </si>
  <si>
    <t>1557363549</t>
  </si>
  <si>
    <t>177</t>
  </si>
  <si>
    <t>R 64 172012</t>
  </si>
  <si>
    <t>D+M název místnosti na dveře - samolepící</t>
  </si>
  <si>
    <t>1000990631</t>
  </si>
  <si>
    <t>4+1+2</t>
  </si>
  <si>
    <t>64.1</t>
  </si>
  <si>
    <t>Osazování výplně vnějších</t>
  </si>
  <si>
    <t>178</t>
  </si>
  <si>
    <t>R 641 0002</t>
  </si>
  <si>
    <t>D+M atyp. dveře ocelové jednokřídlé 0,8x1,435m- protipožární EI30 DP1 - pol. D/02 popis viz Výpis výplní vnějších otvorů</t>
  </si>
  <si>
    <t>-2015182994</t>
  </si>
  <si>
    <t>179</t>
  </si>
  <si>
    <t>R 641 0003</t>
  </si>
  <si>
    <t>D+M atyp. dveře ocelové vnější 0,8x1,45m - pol. D/03 popis viz Výpis výplní vnějších otvorů</t>
  </si>
  <si>
    <t>2015468124</t>
  </si>
  <si>
    <t>180</t>
  </si>
  <si>
    <t>R 641 001</t>
  </si>
  <si>
    <t>D+M okno plastové - otočné , sklopné 2,02x1,37m - pol. O/01 popis viz Výpis výplní vnějších otvorů</t>
  </si>
  <si>
    <t>-405533797</t>
  </si>
  <si>
    <t>33+38*7</t>
  </si>
  <si>
    <t>"folie"-2</t>
  </si>
  <si>
    <t>181</t>
  </si>
  <si>
    <t>R 641 001a</t>
  </si>
  <si>
    <t>D+M okno plastové - otočné , sklopné 2,02x1,37m matná folie - pol. O/01 popis viz Výpis výplní vnějších otvorů</t>
  </si>
  <si>
    <t>1860648883</t>
  </si>
  <si>
    <t>182</t>
  </si>
  <si>
    <t>R 641 0011</t>
  </si>
  <si>
    <t>D+M okno plastové - otočné , sklopné 1,44x1,37m, rozšiřovací profil - pol. O/02 popis viz Výpis výplní vnějších otvorů</t>
  </si>
  <si>
    <t>1787119605</t>
  </si>
  <si>
    <t>183</t>
  </si>
  <si>
    <t>R 641 0012</t>
  </si>
  <si>
    <t>D+M okno plastové - otočné , sklopné 3,6x(1,25x2)m - pol. O/03 popis viz Výpis výplní vnějších otvorů</t>
  </si>
  <si>
    <t>699427636</t>
  </si>
  <si>
    <t>184</t>
  </si>
  <si>
    <t>R 641 0013</t>
  </si>
  <si>
    <t>D+M okno plastové - otočné , sklopné 3,6x(1,2875x2)m - pol. O/04 popis viz Výpis výplní vnějších otvorů</t>
  </si>
  <si>
    <t>-126682788</t>
  </si>
  <si>
    <t>185</t>
  </si>
  <si>
    <t>R 641 002</t>
  </si>
  <si>
    <t>D+M okno plastové - otočné , sklopné 3,6x1,2m - pol. O/05 popis viz Výpis výplní vnějších otvorů</t>
  </si>
  <si>
    <t>-601143056</t>
  </si>
  <si>
    <t>6*2</t>
  </si>
  <si>
    <t>186</t>
  </si>
  <si>
    <t>R 641 002a</t>
  </si>
  <si>
    <t>D+M okno plastové - otočné , sklopné 3,6x1,2m( síť proti hmyzu) - pol. O/05 popis viz Výpis výplní vnějších otvorů</t>
  </si>
  <si>
    <t>192321599</t>
  </si>
  <si>
    <t>4" střecha</t>
  </si>
  <si>
    <t>187</t>
  </si>
  <si>
    <t>R 641 0021</t>
  </si>
  <si>
    <t>D+ M hliníkové dveře vstupní, otočné ze 2/3 prosklené 1,16x2,3m - pol. D/21 popis viz Výpis vnějších výplní otvorů</t>
  </si>
  <si>
    <t>-5192477</t>
  </si>
  <si>
    <t>188</t>
  </si>
  <si>
    <t>R 641 0022</t>
  </si>
  <si>
    <t>D+ M hliníkové dveře vstupní, otočné 0,94x2,04m - pol. D/22 popis viz Výpis vnějších výplní otvorů</t>
  </si>
  <si>
    <t>-1675396828</t>
  </si>
  <si>
    <t>189</t>
  </si>
  <si>
    <t>R 641 0023</t>
  </si>
  <si>
    <t>D+ M balkonové prosklené dveře otočné s oknem 0,97x2,3+1,03x1,37m - pol. D/23 popis viz Výpis vnějších výplní otvorů</t>
  </si>
  <si>
    <t>773640487</t>
  </si>
  <si>
    <t>190</t>
  </si>
  <si>
    <t>R 641 0024</t>
  </si>
  <si>
    <t>D+ M hliníkové dveře vstupní, otočné 1,04x2,04m - pol. D/24 popis viz Výpis vnějších výplní otvorů</t>
  </si>
  <si>
    <t>435616879</t>
  </si>
  <si>
    <t>191</t>
  </si>
  <si>
    <t>R 641 0025</t>
  </si>
  <si>
    <t>D+ M hliníkové dveře vstupní, otočné 1,16x2,3m - pol. D/25 popis viz Výpis vnějších výplní otvorů</t>
  </si>
  <si>
    <t>-1971685317</t>
  </si>
  <si>
    <t>192</t>
  </si>
  <si>
    <t>R 641 0026</t>
  </si>
  <si>
    <t>D+ M hliníkové dveře vstupní, otočné 1,98x2,3m - pol. D/26 popis viz Výpis vnějších výplní otvorů</t>
  </si>
  <si>
    <t>71036750</t>
  </si>
  <si>
    <t>193</t>
  </si>
  <si>
    <t>R 641 003</t>
  </si>
  <si>
    <t>D+M okno plastové - otočné , sklopné 0,6x1,37m(bezpečnostní folie, pískované) - pol. O/06 popis viz Výpis výplní vnějších otvorů</t>
  </si>
  <si>
    <t>-724285314</t>
  </si>
  <si>
    <t>194</t>
  </si>
  <si>
    <t>R 641 004</t>
  </si>
  <si>
    <t>D+M exteriérová prosklená stěna s dvoukřídlovými otočnými dveřmi - pol. D/04 popis viz Výpis výplní vnějších otvorů</t>
  </si>
  <si>
    <t>2004958301</t>
  </si>
  <si>
    <t>195</t>
  </si>
  <si>
    <t>R 641 020</t>
  </si>
  <si>
    <t>D+M vnitřních parapetů lamino do 125 mm - bílý</t>
  </si>
  <si>
    <t>-138774275</t>
  </si>
  <si>
    <t>196</t>
  </si>
  <si>
    <t>R 641 0201</t>
  </si>
  <si>
    <t>D+M vnitřních parapetů lamino do 200 mm - bílý</t>
  </si>
  <si>
    <t>-1079657376</t>
  </si>
  <si>
    <t>197</t>
  </si>
  <si>
    <t>R 641 0202</t>
  </si>
  <si>
    <t>D+M vnitřních parapetů lamino do 320mm - bílý</t>
  </si>
  <si>
    <t>1191230459</t>
  </si>
  <si>
    <t>198</t>
  </si>
  <si>
    <t>R 641 0210</t>
  </si>
  <si>
    <t>D+M Síta proti hmyzu</t>
  </si>
  <si>
    <t>-394163405</t>
  </si>
  <si>
    <t>199</t>
  </si>
  <si>
    <t>R 641 0211</t>
  </si>
  <si>
    <t>D+M Vnitřní žaluzie celostínící - (barva dle výběru)</t>
  </si>
  <si>
    <t>1360863063</t>
  </si>
  <si>
    <t>200</t>
  </si>
  <si>
    <t>R 641 021</t>
  </si>
  <si>
    <t>D+M parotěsná zábrana - int. strana - parotěsná vrstva, ext. strana - paropropustná vrstva (343 ks výplní)</t>
  </si>
  <si>
    <t>1736002813</t>
  </si>
  <si>
    <t>201</t>
  </si>
  <si>
    <t>941221112</t>
  </si>
  <si>
    <t>Montáž lešení řadového rámového těžkého pracovního s podlahami s provozním zatížením tř. 4 do 300 kg/m2 šířky tř. SW09 od 0,9 do 1,2 m, výšky přes 10 do 25 m</t>
  </si>
  <si>
    <t>-758117252</t>
  </si>
  <si>
    <t>((12,22+78,07)*2+8*1,2)*22</t>
  </si>
  <si>
    <t>202</t>
  </si>
  <si>
    <t>941221211</t>
  </si>
  <si>
    <t>Montáž lešení řadového rámového těžkého pracovního s podlahami s provozním zatížením tř. 4 do 300 kg/m2 Příplatek za první a každý další den použití lešení k ceně -1111 nebo -1112</t>
  </si>
  <si>
    <t>886954491</t>
  </si>
  <si>
    <t>203</t>
  </si>
  <si>
    <t>941221812</t>
  </si>
  <si>
    <t>Demontáž lešení řadového rámového těžkého pracovního s provozním zatížením tř. 4 do 300 kg/m2 šířky tř. SW09 od 0,9 do 1,2 m, výšky přes 10 do 25 m</t>
  </si>
  <si>
    <t>568490868</t>
  </si>
  <si>
    <t>204</t>
  </si>
  <si>
    <t>944111122</t>
  </si>
  <si>
    <t>Montáž ochranného zábradlí trubkového vnitřního na lešeňových konstrukcích dvoutyčového</t>
  </si>
  <si>
    <t>1068460600</t>
  </si>
  <si>
    <t>((12,22+78,07)*2+8*1,2)*7</t>
  </si>
  <si>
    <t>205</t>
  </si>
  <si>
    <t>944111222</t>
  </si>
  <si>
    <t>Montáž ochranného zábradlí trubkového Příplatek za první a každý další den použití zábradlí k ceně -1122</t>
  </si>
  <si>
    <t>1034269659</t>
  </si>
  <si>
    <t>206</t>
  </si>
  <si>
    <t>944111822</t>
  </si>
  <si>
    <t>Demontáž ochranného zábradlí trubkového vnitřního na lešeňových konstrukcích dvoutyčového</t>
  </si>
  <si>
    <t>981337399</t>
  </si>
  <si>
    <t>207</t>
  </si>
  <si>
    <t>944511111</t>
  </si>
  <si>
    <t>Montáž ochranné sítě zavěšené na konstrukci lešení z textilie z umělých vláken</t>
  </si>
  <si>
    <t>1240618916</t>
  </si>
  <si>
    <t>208</t>
  </si>
  <si>
    <t>944511211</t>
  </si>
  <si>
    <t>Montáž ochranné sítě Příplatek za první a každý další den použití sítě k ceně -1111</t>
  </si>
  <si>
    <t>477531587</t>
  </si>
  <si>
    <t>209</t>
  </si>
  <si>
    <t>944511811</t>
  </si>
  <si>
    <t>Demontáž ochranné sítě zavěšené na konstrukci lešení z textilie z umělých vláken</t>
  </si>
  <si>
    <t>1529729803</t>
  </si>
  <si>
    <t>210</t>
  </si>
  <si>
    <t>944711111</t>
  </si>
  <si>
    <t>Montáž záchytné stříšky zřizované současně s lehkým nebo těžkým lešením, šířky do 1,5 m</t>
  </si>
  <si>
    <t>447307888</t>
  </si>
  <si>
    <t>2*4+4*2</t>
  </si>
  <si>
    <t>211</t>
  </si>
  <si>
    <t>944711211</t>
  </si>
  <si>
    <t>Montáž záchytné stříšky Příplatek za první a každý další den použití záchytné stříšky k ceně -1111</t>
  </si>
  <si>
    <t>165629423</t>
  </si>
  <si>
    <t>212</t>
  </si>
  <si>
    <t>944711811</t>
  </si>
  <si>
    <t>Demontáž záchytné stříšky zřizované současně s lehkým nebo těžkým lešením, šířky do 1,5 m</t>
  </si>
  <si>
    <t>-1753998881</t>
  </si>
  <si>
    <t>213</t>
  </si>
  <si>
    <t>-1790793261</t>
  </si>
  <si>
    <t>11*78*8</t>
  </si>
  <si>
    <t>214</t>
  </si>
  <si>
    <t>949411123</t>
  </si>
  <si>
    <t>Montáž schodišťových a výstupových věží z trubkového lešení o půdorysné ploše přes 10 do 15 m2, výšky přes 20 do 30 m</t>
  </si>
  <si>
    <t>38142883</t>
  </si>
  <si>
    <t>215</t>
  </si>
  <si>
    <t>949411223</t>
  </si>
  <si>
    <t>Montáž schodišťových a výstupových věží z trubkového lešení Příplatek za první a každý další den použití lešení k ceně -1123 nebo -1124</t>
  </si>
  <si>
    <t>90835976</t>
  </si>
  <si>
    <t>216</t>
  </si>
  <si>
    <t>949411813</t>
  </si>
  <si>
    <t>Demontáž schodišťových a výstupových věží z trubkového lešení o půdorysné ploše do 10 m2, výšky přes 20 do 30 m</t>
  </si>
  <si>
    <t>-524699310</t>
  </si>
  <si>
    <t>217</t>
  </si>
  <si>
    <t>952901111</t>
  </si>
  <si>
    <t>Vyčištění budov nebo objektů před předáním do užívání budov bytové nebo občanské výstavby, světlé výšky podlaží do 4 m</t>
  </si>
  <si>
    <t>-817558487</t>
  </si>
  <si>
    <t>" 8pater " 78*12*8</t>
  </si>
  <si>
    <t>218</t>
  </si>
  <si>
    <t>1514189991</t>
  </si>
  <si>
    <t>" zametení celého domu 1x týdně" 78*12*8*4*7</t>
  </si>
  <si>
    <t>219</t>
  </si>
  <si>
    <t>977R</t>
  </si>
  <si>
    <t>Stavební úprava SÚ 28 - repase stávajících schodišťových stupňů - boční vstupy</t>
  </si>
  <si>
    <t>1295518106</t>
  </si>
  <si>
    <t>Různé dokončovací konstrukce a práce pozemních staveb</t>
  </si>
  <si>
    <t>220</t>
  </si>
  <si>
    <t>R95 163</t>
  </si>
  <si>
    <t>D+M fotoluminiscenčních tabulek k úniku - viz projekt - půdorys 1.NP a 2.-8.NP - popis viz Výpis ostatních prvků</t>
  </si>
  <si>
    <t>-781598324</t>
  </si>
  <si>
    <t>80+12+8</t>
  </si>
  <si>
    <t>9K</t>
  </si>
  <si>
    <t>Vybavení koupelen</t>
  </si>
  <si>
    <t>221</t>
  </si>
  <si>
    <t>R 9 31701</t>
  </si>
  <si>
    <t>D+M vybavení vrátnice(zrcadlo, držák ručníků, háček dvojitý) - soupis viz Výpis ostatních prvků</t>
  </si>
  <si>
    <t>Kč</t>
  </si>
  <si>
    <t>-1475412096</t>
  </si>
  <si>
    <t>222</t>
  </si>
  <si>
    <t>R 9 31702</t>
  </si>
  <si>
    <t>D+M vybavení WC zaměstnanců(zrcadlo, wc štětka, držák toalet. papír) - soupis viz Výpis ostatních prvků</t>
  </si>
  <si>
    <t>469286576</t>
  </si>
  <si>
    <t>223</t>
  </si>
  <si>
    <t>R 9 317021</t>
  </si>
  <si>
    <t>D+M vybavení šatny uklízeček(zrcadlo, wc štětka, držák toalet. papír, držák ručníků, polička do sprch. koutu) - soupis viz Výpis ostatních prvků</t>
  </si>
  <si>
    <t>-1847973929</t>
  </si>
  <si>
    <t>224</t>
  </si>
  <si>
    <t>R 9 31703</t>
  </si>
  <si>
    <t>D+M vybavení koupelen jednolůžkových pokojů - soupis viz Výpis ostatních prvků</t>
  </si>
  <si>
    <t>512188662</t>
  </si>
  <si>
    <t>225</t>
  </si>
  <si>
    <t>R 9 31704</t>
  </si>
  <si>
    <t>D+M vybavení koupelen vícelůžkových pokojů - soupis viz Výpis ostatních prvků</t>
  </si>
  <si>
    <t>-705954903</t>
  </si>
  <si>
    <t>226</t>
  </si>
  <si>
    <t>R 9 31705</t>
  </si>
  <si>
    <t>D+M vybavení úklidové komory(zrcadlo, držák ručníků, háček dvojitý) - soupis viz Výpis ostatních prvků</t>
  </si>
  <si>
    <t>23762787</t>
  </si>
  <si>
    <t>9N</t>
  </si>
  <si>
    <t>Ostatní - nábytek</t>
  </si>
  <si>
    <t>227</t>
  </si>
  <si>
    <t>R 9 1705</t>
  </si>
  <si>
    <t>D+M Kuchyňská linka "L" 1,7+2,3m - popis pol. N/05 viz Výpis nábytku vč sklokeramického sporáku s el. troubou</t>
  </si>
  <si>
    <t>-460887484</t>
  </si>
  <si>
    <t>228</t>
  </si>
  <si>
    <t>R 9 1706</t>
  </si>
  <si>
    <t>D+M Kuchyňská linka 1,6+2,625m - popis pol. N/06 viz Výpis nábytku vč. 2x sklokeramický sporák s el. troubou</t>
  </si>
  <si>
    <t>-1852074245</t>
  </si>
  <si>
    <t>229</t>
  </si>
  <si>
    <t>R 9 1707</t>
  </si>
  <si>
    <t>D+M Kuchyňská linka 2,625m + 2x sklokeramický sporák s el. troubou - popis viz pol. N/07 viz Výpis nábytku</t>
  </si>
  <si>
    <t>2024345891</t>
  </si>
  <si>
    <t>9SÚ</t>
  </si>
  <si>
    <t>Stavební úpravy střecha</t>
  </si>
  <si>
    <t>230</t>
  </si>
  <si>
    <t>R 9 5011</t>
  </si>
  <si>
    <t>Stavební úprava SÚ 11 - typová těsnící manžeta k hlavici VZT</t>
  </si>
  <si>
    <t>299800579</t>
  </si>
  <si>
    <t>15*2</t>
  </si>
  <si>
    <t>231</t>
  </si>
  <si>
    <t>R 9 5012</t>
  </si>
  <si>
    <t>Stavební úprava SÚ 12 - typová těsnící manžeta k odvětrání kanalizace</t>
  </si>
  <si>
    <t>1813953214</t>
  </si>
  <si>
    <t>232</t>
  </si>
  <si>
    <t>R 9 5013</t>
  </si>
  <si>
    <t>Stavební úprava SÚ 13 - typová těsnící manžeta střešní hydroizolace</t>
  </si>
  <si>
    <t>-728171234</t>
  </si>
  <si>
    <t>9Z</t>
  </si>
  <si>
    <t>Čistící zóny</t>
  </si>
  <si>
    <t>233</t>
  </si>
  <si>
    <t>R 9 21701</t>
  </si>
  <si>
    <t>D+M čistící zóna se vstupní rohoží 3,26x1,25m vč. zedn. prací - popis viz pol. OS/01 Výpis ostatních prvků</t>
  </si>
  <si>
    <t>-871281769</t>
  </si>
  <si>
    <t>3,26*1,25</t>
  </si>
  <si>
    <t>234</t>
  </si>
  <si>
    <t>R 9 21703</t>
  </si>
  <si>
    <t>D+M čistící zóna s textilní rohoží 2,73 x 2,100m - popis viz pol. OS/03 Výpis ostatních prvků</t>
  </si>
  <si>
    <t>-973589514</t>
  </si>
  <si>
    <t>2,73*2,1</t>
  </si>
  <si>
    <t>235</t>
  </si>
  <si>
    <t>998017004</t>
  </si>
  <si>
    <t>Přesun hmot pro budovy občanské výstavby, bydlení, výrobu a služby s omezením mechanizace vodorovná dopravní vzdálenost do 100 m pro budovy s jakoukoliv nosnou konstrukcí výšky přes 24 do 36 m</t>
  </si>
  <si>
    <t>-1206507836</t>
  </si>
  <si>
    <t>236</t>
  </si>
  <si>
    <t>998018003</t>
  </si>
  <si>
    <t>Přesun hmot pro budovy občanské výstavby, bydlení, výrobu a služby ruční - bez užití mechanizace vodorovná dopravní vzdálenost do 100 m pro budovy s jakoukoliv nosnou konstrukcí výšky přes 12 do 24 m</t>
  </si>
  <si>
    <t>-1638961320</t>
  </si>
  <si>
    <t>1824,257*0,15 "Přepočtené koeficientem množství</t>
  </si>
  <si>
    <t>PSV</t>
  </si>
  <si>
    <t>Práce a dodávky PSV</t>
  </si>
  <si>
    <t>237</t>
  </si>
  <si>
    <t>711131101</t>
  </si>
  <si>
    <t>Provedení izolace proti zemní vlhkosti pásy na sucho AIP nebo tkaniny na ploše vodorovné V</t>
  </si>
  <si>
    <t>1466308159</t>
  </si>
  <si>
    <t>238</t>
  </si>
  <si>
    <t>62811120</t>
  </si>
  <si>
    <t>asfaltový pás separační bez krycí vrstvy (impregnovaná vložka), typu A</t>
  </si>
  <si>
    <t>2014076509</t>
  </si>
  <si>
    <t>239</t>
  </si>
  <si>
    <t>711131101.1</t>
  </si>
  <si>
    <t>Provedení izolace proti zemní vlhkosti pásy na sucho AIP nebo tkaniny na ploše vodorovné V- pod sprch. kouty</t>
  </si>
  <si>
    <t>-2108091332</t>
  </si>
  <si>
    <t>240</t>
  </si>
  <si>
    <t>-83378903</t>
  </si>
  <si>
    <t>241</t>
  </si>
  <si>
    <t>-856443201</t>
  </si>
  <si>
    <t>"plocha stříšky vstupu" 7</t>
  </si>
  <si>
    <t>242</t>
  </si>
  <si>
    <t>62853004</t>
  </si>
  <si>
    <t>pás asfaltový natavitelný modifikovaný SBS tl 4,0mm s vložkou ze skleněné tkaniny a spalitelnou PE fólií nebo jemnozrnným minerálním posypem na horním povrchu</t>
  </si>
  <si>
    <t>1976386299</t>
  </si>
  <si>
    <t>243</t>
  </si>
  <si>
    <t>711191201</t>
  </si>
  <si>
    <t>Provedení izolace proti zemní vlhkosti hydroizolační stěrkou na ploše vodorovné V dvouvrstvá na betonu</t>
  </si>
  <si>
    <t>802956680</t>
  </si>
  <si>
    <t>"venkovní dlažba v ploše nad 1.pp" 3,6*0,8</t>
  </si>
  <si>
    <t>244</t>
  </si>
  <si>
    <t>58581001</t>
  </si>
  <si>
    <t>stěrka hydroizolační cementová síranovzdorná pro dodatečné utěsnění sklepa a zasolených podkladů</t>
  </si>
  <si>
    <t>-1456300446</t>
  </si>
  <si>
    <t>245</t>
  </si>
  <si>
    <t>998711103</t>
  </si>
  <si>
    <t>Přesun hmot pro izolace proti vodě, vlhkosti a plynům stanovený z hmotnosti přesunovaného materiálu vodorovná dopravní vzdálenost do 50 m v objektech výšky přes 12 do 60 m</t>
  </si>
  <si>
    <t>-2142709034</t>
  </si>
  <si>
    <t>246</t>
  </si>
  <si>
    <t>712363115</t>
  </si>
  <si>
    <t>Provedení povlakové krytiny střech plochých do 10° fólií ostatní činnosti při pokládání hydroizolačních fólií (materiál ve specifikaci) zaizolování prostupů střešní rovinou kruhový průřez, průměr do 300 mm</t>
  </si>
  <si>
    <t>-481362355</t>
  </si>
  <si>
    <t>"sú18"2</t>
  </si>
  <si>
    <t>247</t>
  </si>
  <si>
    <t>28342011</t>
  </si>
  <si>
    <t>manžeta těsnící pro prostupy hydroizolací z PVC uzavřená kruhová vnitřní průměr 40-70</t>
  </si>
  <si>
    <t>586896801</t>
  </si>
  <si>
    <t>248</t>
  </si>
  <si>
    <t>712363352</t>
  </si>
  <si>
    <t>Povlakové krytiny střech plochých do 10° z tvarovaných poplastovaných lišt pro mPVC vnitřní koutová lišta rš 100 mm</t>
  </si>
  <si>
    <t>-1621632743</t>
  </si>
  <si>
    <t>"dle výpisu klemp. výrobků k/16" (4*4,42+2*5,02+2*6,32+2*77,05+2*11,3+0,04)</t>
  </si>
  <si>
    <t>249</t>
  </si>
  <si>
    <t>712363353</t>
  </si>
  <si>
    <t>Povlakové krytiny střech plochých do 10° z tvarovaných poplastovaných lišt pro mPVC vnější koutová lišta rš 100 mm</t>
  </si>
  <si>
    <t>166962637</t>
  </si>
  <si>
    <t>"dle výpisu klemp. výrobků k/17 "( 2*77,05+2*11,3)</t>
  </si>
  <si>
    <t>250</t>
  </si>
  <si>
    <t>712363357</t>
  </si>
  <si>
    <t>Povlakové krytiny střech plochých do 10° z tvarovaných poplastovaných lišt pro mPVC okapnice rš 250 mm</t>
  </si>
  <si>
    <t>-1866302043</t>
  </si>
  <si>
    <t>"dle výpisu klemp. výrobků k/20" 4*4,42</t>
  </si>
  <si>
    <t>251</t>
  </si>
  <si>
    <t>712363358</t>
  </si>
  <si>
    <t>Povlakové krytiny střech plochých do 10° z tvarovaných poplastovaných lišt pro mPVC závětrná lišta rš 250 mm</t>
  </si>
  <si>
    <t>970007331</t>
  </si>
  <si>
    <t>180,78+0,22"k/12</t>
  </si>
  <si>
    <t>252</t>
  </si>
  <si>
    <t>712363384</t>
  </si>
  <si>
    <t>Povlakové krytiny střech plochých do 10° z tvarovaných poplastovaných lišt ostatní atypická výroba profilů o větší rš</t>
  </si>
  <si>
    <t>-2022468305</t>
  </si>
  <si>
    <t>4,42*4*0,32"k/21</t>
  </si>
  <si>
    <t>4,42*4*0,32"k/22</t>
  </si>
  <si>
    <t>24,3*0,3"k/23</t>
  </si>
  <si>
    <t>24,3*0,355"k/24</t>
  </si>
  <si>
    <t>24,3*0,365"k/25</t>
  </si>
  <si>
    <t>253</t>
  </si>
  <si>
    <t>998712103</t>
  </si>
  <si>
    <t>Přesun hmot pro povlakové krytiny stanovený z hmotnosti přesunovaného materiálu vodorovná dopravní vzdálenost do 50 m v objektech výšky přes 12 do 24 m</t>
  </si>
  <si>
    <t>-154959363</t>
  </si>
  <si>
    <t>712 - 4</t>
  </si>
  <si>
    <t>Skladba střešního pláště S4 a S3</t>
  </si>
  <si>
    <t>254</t>
  </si>
  <si>
    <t>559795002</t>
  </si>
  <si>
    <t>77,25*11,5-(4,7*4,1+6*4,1)</t>
  </si>
  <si>
    <t>255</t>
  </si>
  <si>
    <t>111631500</t>
  </si>
  <si>
    <t>lak asfaltový penetrační (MJ t) bal 9 kg</t>
  </si>
  <si>
    <t>-1447569007</t>
  </si>
  <si>
    <t>256</t>
  </si>
  <si>
    <t>712341559</t>
  </si>
  <si>
    <t>Provedení povlakové krytiny střech plochých do 10° pásy přitavením NAIP v plné ploše</t>
  </si>
  <si>
    <t>1223061408</t>
  </si>
  <si>
    <t>77,5*11,5-(4,7*4,1+6*4,1)</t>
  </si>
  <si>
    <t>"obvod" (77,5+11,5)*2*0,6</t>
  </si>
  <si>
    <t>257</t>
  </si>
  <si>
    <t>628361144</t>
  </si>
  <si>
    <t>Hydroizolační pás z SBS modifikovaného asfaltu s nosnou vložkou z AL fólie kašírovanou skleněnými vlákny. Pás je na horním povrchu opatřen jemným separačním posypem a na spodním povrchu separační PE fólií.</t>
  </si>
  <si>
    <t>-149493286</t>
  </si>
  <si>
    <t>954,18*1,15 "Přepočtené koeficientem množství</t>
  </si>
  <si>
    <t>258</t>
  </si>
  <si>
    <t>712363606</t>
  </si>
  <si>
    <t>Provedení povlakové krytiny střech plochých do 10° s mechanicky kotvenou izolací včetně položení fólie a horkovzdušného svaření tl. tepelné izolace přes 240 mm budovy výšky do 18 m, kotvené do betonu rohové pole</t>
  </si>
  <si>
    <t>1604742325</t>
  </si>
  <si>
    <t>259</t>
  </si>
  <si>
    <t>378101813</t>
  </si>
  <si>
    <t>844,505*1,1655 "Přepočtené koeficientem množství</t>
  </si>
  <si>
    <t>260</t>
  </si>
  <si>
    <t>712391172</t>
  </si>
  <si>
    <t>Provedení povlakové krytiny střech plochých do 10° -ostatní práce provedení vrstvy textilní ochranné</t>
  </si>
  <si>
    <t>1588352978</t>
  </si>
  <si>
    <t>78*12,5</t>
  </si>
  <si>
    <t>261</t>
  </si>
  <si>
    <t>693110620.1</t>
  </si>
  <si>
    <t>Sklovláknitá separační geotextilie. Vyšší požární odolnost - prodloužení odolnosti střešního pláště proti prohoření a to v technické specifikaci Broof T3. Vrstvená skelná vlákna, spojená organickými pojivy.</t>
  </si>
  <si>
    <t>1394094919</t>
  </si>
  <si>
    <t>262</t>
  </si>
  <si>
    <t>1589893489</t>
  </si>
  <si>
    <t>263</t>
  </si>
  <si>
    <t>-1213714676</t>
  </si>
  <si>
    <t>77,05*11,3-(4,7*4,1+6*4,1)</t>
  </si>
  <si>
    <t>826,795*1,05 "Přepočtené koeficientem množství</t>
  </si>
  <si>
    <t>264</t>
  </si>
  <si>
    <t>-997174813</t>
  </si>
  <si>
    <t>265</t>
  </si>
  <si>
    <t>783901451</t>
  </si>
  <si>
    <t>Příprava podkladu betonových podlah před provedením nátěru zametením</t>
  </si>
  <si>
    <t>102057406</t>
  </si>
  <si>
    <t>78,1*12,5</t>
  </si>
  <si>
    <t>266</t>
  </si>
  <si>
    <t>631311121</t>
  </si>
  <si>
    <t>Doplnění dosavadních mazanin prostým betonem s dodáním hmot, bez potěru, plochy jednotlivě do 1 m2 a tl. do 80 mm</t>
  </si>
  <si>
    <t>-245099820</t>
  </si>
  <si>
    <t>" plocha střechy i výtahových šachet" (77,25*11,5)*0,02</t>
  </si>
  <si>
    <t>267</t>
  </si>
  <si>
    <t>998713103</t>
  </si>
  <si>
    <t>Přesun hmot pro izolace tepelné stanovený z hmotnosti přesunovaného materiálu vodorovná dopravní vzdálenost do 50 m v objektech výšky přes 12 m do 24 m</t>
  </si>
  <si>
    <t>-1385783390</t>
  </si>
  <si>
    <t>712 - 5</t>
  </si>
  <si>
    <t>Skladba atiky - bez folie</t>
  </si>
  <si>
    <t>268</t>
  </si>
  <si>
    <t>622135001</t>
  </si>
  <si>
    <t>Vyrovnání nerovností podkladu vnějších omítaných ploch maltou, tloušťky do 10 mm vápenocementovou stěn</t>
  </si>
  <si>
    <t>-1072179335</t>
  </si>
  <si>
    <t>"oprava omítek atiky" (78+12)*2*0,4</t>
  </si>
  <si>
    <t>269</t>
  </si>
  <si>
    <t>713131141.1</t>
  </si>
  <si>
    <t>Montáž tepelné izolace stěn rohožemi, pásy, deskami, dílci, bloky (izolační materiál ve specifikaci) lepením celoplošně - atiky svisle</t>
  </si>
  <si>
    <t>-7291129</t>
  </si>
  <si>
    <t>" zateplení atiky" (77,25+11,3)*2*0,37</t>
  </si>
  <si>
    <t>270</t>
  </si>
  <si>
    <t>-25648954</t>
  </si>
  <si>
    <t>271</t>
  </si>
  <si>
    <t>713131141.2</t>
  </si>
  <si>
    <t>Montáž tepelné izolace stěn rohožemi, pásy, deskami, dílci, bloky (izolační materiál ve specifikaci) lepením celoplošně - atika horní část</t>
  </si>
  <si>
    <t>-1998384567</t>
  </si>
  <si>
    <t>" zateplení atiky shora" (77,75+12)*2*0,27</t>
  </si>
  <si>
    <t>272</t>
  </si>
  <si>
    <t>28376415</t>
  </si>
  <si>
    <t>deska XPS hrana polodrážková a hladký povrch 300kPA tl 30mm</t>
  </si>
  <si>
    <t>1441740016</t>
  </si>
  <si>
    <t>48,465*1,02 "Přepočtené koeficientem množství</t>
  </si>
  <si>
    <t>273</t>
  </si>
  <si>
    <t>713131141.5</t>
  </si>
  <si>
    <t>Montáž tepelné izolace stěn rohožemi, pásy, deskami, dílci, bloky (izolační materiál ve specifikaci) lepením celoplošně - mezi latěmi atika</t>
  </si>
  <si>
    <t>-160422032</t>
  </si>
  <si>
    <t>" mezi latěmi na atice" (78,07+12,02)*2*0,15</t>
  </si>
  <si>
    <t>274</t>
  </si>
  <si>
    <t>28372306</t>
  </si>
  <si>
    <t>deska EPS 100 pro konstrukce s běžným zatížením λ=0,037 tl 60mm</t>
  </si>
  <si>
    <t>-2025288371</t>
  </si>
  <si>
    <t>27,027*1,02 "Přepočtené koeficientem množství</t>
  </si>
  <si>
    <t>275</t>
  </si>
  <si>
    <t>762341047</t>
  </si>
  <si>
    <t>Bednění střech střech rovných sklonu do 60° s vyřezáním otvorů z dřevoštěpkových desek OSB šroubovaných na rošt na pero a drážku, tloušťky desky 25 mm</t>
  </si>
  <si>
    <t>-1564615976</t>
  </si>
  <si>
    <t>(78,07+12)*0,55*2</t>
  </si>
  <si>
    <t>276</t>
  </si>
  <si>
    <t>762342441</t>
  </si>
  <si>
    <t>Montáž laťování montáž lišt trojúhelníkových</t>
  </si>
  <si>
    <t>1112817793</t>
  </si>
  <si>
    <t>(78,07+12,32)*2*2</t>
  </si>
  <si>
    <t>277</t>
  </si>
  <si>
    <t>605141060</t>
  </si>
  <si>
    <t>řezivo jehličnaté lať pevnostní třída S10 - 13 průžez 40 x 60 mm</t>
  </si>
  <si>
    <t>954718902</t>
  </si>
  <si>
    <t>278</t>
  </si>
  <si>
    <t>762395000</t>
  </si>
  <si>
    <t>Spojovací prostředky krovů, bednění a laťování, nadstřešních konstrukcí svory, prkna, hřebíky, pásová ocel, vruty</t>
  </si>
  <si>
    <t>-1219146041</t>
  </si>
  <si>
    <t>99,077*0,03+361,560*0,04*0,06</t>
  </si>
  <si>
    <t>279</t>
  </si>
  <si>
    <t>783213111</t>
  </si>
  <si>
    <t>Preventivní napouštěcí nátěr tesařských prvků proti dřevokazným houbám, hmyzu a plísním zabudovaných do konstrukce jednonásobný syntetický</t>
  </si>
  <si>
    <t>-1712709542</t>
  </si>
  <si>
    <t>361,560*(0,04+0,06)*2</t>
  </si>
  <si>
    <t>280</t>
  </si>
  <si>
    <t>998762103</t>
  </si>
  <si>
    <t>Přesun hmot pro konstrukce tesařské stanovený z hmotnosti přesunovaného materiálu vodorovná dopravní vzdálenost do 50 m v objektech výšky přes 12 do 24 m</t>
  </si>
  <si>
    <t>-677791978</t>
  </si>
  <si>
    <t>281</t>
  </si>
  <si>
    <t>713121111</t>
  </si>
  <si>
    <t>Montáž tepelné izolace podlah rohožemi, pásy, deskami, dílci, bloky (izolační materiál ve specifikaci) kladenými volně jednovrstvá</t>
  </si>
  <si>
    <t>-1588960948</t>
  </si>
  <si>
    <t>282</t>
  </si>
  <si>
    <t>28375866</t>
  </si>
  <si>
    <t>deska EPS 70 pro konstrukce s malým zatížením λ=0,039 tl 30mm</t>
  </si>
  <si>
    <t>-561987400</t>
  </si>
  <si>
    <t>5415,57*1,02 "Přepočtené koeficientem množství</t>
  </si>
  <si>
    <t>283</t>
  </si>
  <si>
    <t>1164304420</t>
  </si>
  <si>
    <t xml:space="preserve">" parapety zateplení fasáda" </t>
  </si>
  <si>
    <t>"1.np" ((2)*(17+20)+(3,5)*2+3,3+(0,9)*2)*0,2</t>
  </si>
  <si>
    <t>"2-8np"(((2)*(18+20)+(3,5)*2+(1,5)*2)*7+(3,5)*2)*0,2</t>
  </si>
  <si>
    <t>" výtahy"((3,5)*2*2+(0,8)*2)*0,2</t>
  </si>
  <si>
    <t>284</t>
  </si>
  <si>
    <t>63151508</t>
  </si>
  <si>
    <t>deska tepelně izolační minerální kontaktních fasád kolmé vlákno λ=0,040-0,041 tl 50mm</t>
  </si>
  <si>
    <t>-1965525536</t>
  </si>
  <si>
    <t>142,14*1,02 "Přepočtené koeficientem množství</t>
  </si>
  <si>
    <t>285</t>
  </si>
  <si>
    <t>713141136</t>
  </si>
  <si>
    <t>Montáž tepelné izolace střech plochých rohožemi, pásy, deskami, dílci, bloky (izolační materiál ve specifikaci) přilepenými za studena nízkoexpanzní (PUR) pěnou</t>
  </si>
  <si>
    <t>-1229471298</t>
  </si>
  <si>
    <t>286</t>
  </si>
  <si>
    <t>1393939145</t>
  </si>
  <si>
    <t>7*1,02 "Přepočtené koeficientem množství</t>
  </si>
  <si>
    <t>287</t>
  </si>
  <si>
    <t>346177037</t>
  </si>
  <si>
    <t>762</t>
  </si>
  <si>
    <t>Konstrukce tesařské</t>
  </si>
  <si>
    <t>288</t>
  </si>
  <si>
    <t>762341037</t>
  </si>
  <si>
    <t>Bednění střech střech rovných sklonu do 60° s vyřezáním otvorů z dřevoštěpkových desek OSB šroubovaných na rošt na sraz, tloušťky desky 25 mm</t>
  </si>
  <si>
    <t>670315903</t>
  </si>
  <si>
    <t>289</t>
  </si>
  <si>
    <t>-22854401</t>
  </si>
  <si>
    <t>290</t>
  </si>
  <si>
    <t>763131411</t>
  </si>
  <si>
    <t>Podhled ze sádrokartonových desek dvouvrstvá zavěšená spodní konstrukce z ocelových profilů CD, UD jednoduše opláštěná deskou standardní A, tl. 12,5 mm, bez izolace</t>
  </si>
  <si>
    <t>-488115019</t>
  </si>
  <si>
    <t>"ii chodba"46,05*2+11,97</t>
  </si>
  <si>
    <t>"iii-viii chodba" 104,07*6</t>
  </si>
  <si>
    <t>291</t>
  </si>
  <si>
    <t>763131431</t>
  </si>
  <si>
    <t>Podhled ze sádrokartonových desek dvouvrstvá zavěšená spodní konstrukce z ocelových profilů CD, UD jednoduše opláštěná deskou protipožární DF, tl. 12,5 mm, bez izolace, REI do 90</t>
  </si>
  <si>
    <t>-2041325427</t>
  </si>
  <si>
    <t>"i chodba"40,63+9,22+11,35</t>
  </si>
  <si>
    <t>"ii chodba"7,8*2</t>
  </si>
  <si>
    <t>"iii-viii chodba" 7,8*2*6</t>
  </si>
  <si>
    <t>292</t>
  </si>
  <si>
    <t>763131451</t>
  </si>
  <si>
    <t>Podhled ze sádrokartonových desek dvouvrstvá zavěšená spodní konstrukce z ocelových profilů CD, UD jednoduše opláštěná deskou impregnovanou H2, tl. 12,5 mm, bez izolace</t>
  </si>
  <si>
    <t>-1228139294</t>
  </si>
  <si>
    <t>"1.2.13,1.2.12" 4,59+4,21</t>
  </si>
  <si>
    <t>293</t>
  </si>
  <si>
    <t>763131721</t>
  </si>
  <si>
    <t>Podhled ze sádrokartonových desek ostatní práce a konstrukce na podhledech ze sádrokartonových desek skokové změny výšky podhledu do 0,5 m</t>
  </si>
  <si>
    <t>-1367568635</t>
  </si>
  <si>
    <t>" hrana u schodiště" 3,6*2*8</t>
  </si>
  <si>
    <t>294</t>
  </si>
  <si>
    <t>763172352</t>
  </si>
  <si>
    <t>Montáž dvířek pro konstrukce ze sádrokartonových desek revizních jednoplášťových pro podhledy velikost (šxv) 300 x 300 mm</t>
  </si>
  <si>
    <t>-1238085655</t>
  </si>
  <si>
    <t>"ii-viii" 2*7</t>
  </si>
  <si>
    <t>"i" 7</t>
  </si>
  <si>
    <t>295</t>
  </si>
  <si>
    <t>59030760</t>
  </si>
  <si>
    <t>dvířka revizní protipožární pro stěny a podhledy EI 60 300x300 mm</t>
  </si>
  <si>
    <t>-1081682619</t>
  </si>
  <si>
    <t>296</t>
  </si>
  <si>
    <t>R 763 171</t>
  </si>
  <si>
    <t>Revizní dvířka do SDK podhledu (skrytá), ROZMĚR: 300/300 mm - VČETNĚ UNIVERZÁLNÍHO SKRYTÉHO TLAČNÉHO ZÁMKU - SÚ 08</t>
  </si>
  <si>
    <t>-19840185</t>
  </si>
  <si>
    <t>"ii"18</t>
  </si>
  <si>
    <t>"iii-viii" 18*6</t>
  </si>
  <si>
    <t>297</t>
  </si>
  <si>
    <t>998763102</t>
  </si>
  <si>
    <t>Přesun hmot pro dřevostavby stanovený z hmotnosti přesunovaného materiálu vodorovná dopravní vzdálenost do 50 m v objektech výšky přes 12 do 24 m</t>
  </si>
  <si>
    <t>-363714823</t>
  </si>
  <si>
    <t>298</t>
  </si>
  <si>
    <t>764002414</t>
  </si>
  <si>
    <t>Montáž strukturované oddělovací rohože jakékoli rš</t>
  </si>
  <si>
    <t>1144986275</t>
  </si>
  <si>
    <t>"plocha stříšky vstupu" 8,5</t>
  </si>
  <si>
    <t>299</t>
  </si>
  <si>
    <t>28329223</t>
  </si>
  <si>
    <t>fólie difuzně propustné s nakašírovanou strukturovanou rohoží pod hladkou plechovou krytinu</t>
  </si>
  <si>
    <t>1550451007</t>
  </si>
  <si>
    <t>300</t>
  </si>
  <si>
    <t>764121401</t>
  </si>
  <si>
    <t>Krytina z hliníkového plechu s úpravou u okapů, prostupů a výčnělků střechy rovné drážkováním ze svitků rš 500 mm, sklon střechy do 30°</t>
  </si>
  <si>
    <t>-1132561569</t>
  </si>
  <si>
    <t>"k/08" 1*8,3*1,15</t>
  </si>
  <si>
    <t>301</t>
  </si>
  <si>
    <t>764222432</t>
  </si>
  <si>
    <t>Oplechování střešních prvků z hliníkového plechu okapu okapovým plechem střechy rovné rš 200 mm</t>
  </si>
  <si>
    <t>1840076002</t>
  </si>
  <si>
    <t>"k/07"17,52</t>
  </si>
  <si>
    <t>302</t>
  </si>
  <si>
    <t>764225404</t>
  </si>
  <si>
    <t>Oplechování horních ploch zdí a nadezdívek (atik) z hliníkového plechu celoplošně lepené rš 330 mm</t>
  </si>
  <si>
    <t>-1299719824</t>
  </si>
  <si>
    <t>"k/10" 0,95*1,15</t>
  </si>
  <si>
    <t>303</t>
  </si>
  <si>
    <t>764226444</t>
  </si>
  <si>
    <t>Oplechování parapetů z hliníkového plechu rovných celoplošně lepené, bez rohů rš 330 mm</t>
  </si>
  <si>
    <t>-776107567</t>
  </si>
  <si>
    <t>"k/01"196*(1,92+0,04)</t>
  </si>
  <si>
    <t>"k/02" 34*(1,92+0,04)</t>
  </si>
  <si>
    <t>"k/03" 70*(1,92+0,04)</t>
  </si>
  <si>
    <t>"k/04" 14*(3,5+0,04)</t>
  </si>
  <si>
    <t>"k/05" 14*(1,34+0,04)</t>
  </si>
  <si>
    <t>"k/06" 4*(3,5+0,04)</t>
  </si>
  <si>
    <t>" k/15 výtahy" 2*(0,7+0,04)</t>
  </si>
  <si>
    <t>304</t>
  </si>
  <si>
    <t>R 764 14</t>
  </si>
  <si>
    <t>D+M ukončovací lišta zateplení - popis viz pol. K/14 Výpis klemp. výrobků</t>
  </si>
  <si>
    <t>1818764285</t>
  </si>
  <si>
    <t>"dle výpisu klemp. výrobků" 40,4</t>
  </si>
  <si>
    <t>305</t>
  </si>
  <si>
    <t>764521403</t>
  </si>
  <si>
    <t>Žlab podokapní z hliníkového plechu včetně háků a čel půlkruhový rš 250 mm</t>
  </si>
  <si>
    <t>636642456</t>
  </si>
  <si>
    <t>"dle výpisu klemp. výrobků k/19" 4,42*4+0,32</t>
  </si>
  <si>
    <t>306</t>
  </si>
  <si>
    <t>764528421</t>
  </si>
  <si>
    <t>Svod z hliníkového plechu včetně objímek, kolen a odskoků kruhový, průměru 80 mm</t>
  </si>
  <si>
    <t>-1186824898</t>
  </si>
  <si>
    <t>"dle výpisu klemp. výrobků k/18" 2,66*4+0,36</t>
  </si>
  <si>
    <t>307</t>
  </si>
  <si>
    <t>R 764 31</t>
  </si>
  <si>
    <t>Oplechování parapetů z lakovaného hliníkového plechu tl.0,8mm rovných celoplošně lepené, bez rohů rš 260 mm tl. 0,8mm lakovaný - K/26, K/27</t>
  </si>
  <si>
    <t>-813158091</t>
  </si>
  <si>
    <t>0,5+0,04"k26</t>
  </si>
  <si>
    <t>0,98+0,04"k/27</t>
  </si>
  <si>
    <t>0,44</t>
  </si>
  <si>
    <t>308</t>
  </si>
  <si>
    <t>998764103</t>
  </si>
  <si>
    <t>Přesun hmot pro konstrukce klempířské stanovený z hmotnosti přesunovaného materiálu vodorovná dopravní vzdálenost do 50 m v objektech výšky přes 12 do 24 m</t>
  </si>
  <si>
    <t>-1078540127</t>
  </si>
  <si>
    <t>309</t>
  </si>
  <si>
    <t>R 767 17062</t>
  </si>
  <si>
    <t>D+M Okenní mříže 1,82x1,22m - popis viz pol. Z/02 Výpis zám. výrobků</t>
  </si>
  <si>
    <t>-1504682304</t>
  </si>
  <si>
    <t>310</t>
  </si>
  <si>
    <t>R 767 17063</t>
  </si>
  <si>
    <t>D+M Dvířka rozvaděče - popis viz pol. Z/03 Výpis zám. výrobků</t>
  </si>
  <si>
    <t>427856903</t>
  </si>
  <si>
    <t>1+1</t>
  </si>
  <si>
    <t>311</t>
  </si>
  <si>
    <t>R 767 17065</t>
  </si>
  <si>
    <t>D+M Zábradlí vstupu na střechu dl. 1,488m- popis viz pol. Z/05 Výpis zám. výrobků</t>
  </si>
  <si>
    <t>761736270</t>
  </si>
  <si>
    <t>312</t>
  </si>
  <si>
    <t>R 767 17066</t>
  </si>
  <si>
    <t>D+M Protipožární revizní dvířka EI30DP1-S(kouřotěsné) - popis viz pol. Z/06 Výpis zám. výrobků</t>
  </si>
  <si>
    <t>1437748747</t>
  </si>
  <si>
    <t>313</t>
  </si>
  <si>
    <t>R 767 17067</t>
  </si>
  <si>
    <t>D+M Zábradlí mezipodesty dl.3,5m - popis viz pol. Z/07 Výpis zám. výrobků</t>
  </si>
  <si>
    <t>1427308564</t>
  </si>
  <si>
    <t>314</t>
  </si>
  <si>
    <t>R 767 17072</t>
  </si>
  <si>
    <t>D+M Ocelové vnější zábradlí stáv. vstupního schodiště a rampy do MŠ dl. 5,77m - pol. Z/12 popis viz Výpis zám. výrobků</t>
  </si>
  <si>
    <t>-1702671375</t>
  </si>
  <si>
    <t>315</t>
  </si>
  <si>
    <t>R 767 17073</t>
  </si>
  <si>
    <t>D+M Venkovní stříška nad vstupem 2x0,9m - pol. Z/13 popis viz Výpis zámeč. výrobků</t>
  </si>
  <si>
    <t>-408020384</t>
  </si>
  <si>
    <t>316</t>
  </si>
  <si>
    <t>R 767 17074</t>
  </si>
  <si>
    <t>D+M Ocelové zábradlí s výplní Tahokov 1,15x2,35m - pol. Z/14 popis viz Výpis zámeč. výrobků</t>
  </si>
  <si>
    <t>-1065916004</t>
  </si>
  <si>
    <t>317</t>
  </si>
  <si>
    <t>R 767 17075</t>
  </si>
  <si>
    <t>D+M Ocelový žebřík š. 950mm, v. 1,85m - pol. Z/15 popis viz Výpis zámeč. výrobků</t>
  </si>
  <si>
    <t>-849686566</t>
  </si>
  <si>
    <t>318</t>
  </si>
  <si>
    <t>R 767 222</t>
  </si>
  <si>
    <t>D+M nových závěsů v instalačním kanále 1.PP - závěsy a kotvení po 1m vč. nátěru</t>
  </si>
  <si>
    <t>288263739</t>
  </si>
  <si>
    <t>319</t>
  </si>
  <si>
    <t>R 767 001</t>
  </si>
  <si>
    <t>Zkrácení žebříků na výtahové šachtě</t>
  </si>
  <si>
    <t>462361183</t>
  </si>
  <si>
    <t>320</t>
  </si>
  <si>
    <t>998767103</t>
  </si>
  <si>
    <t>Přesun hmot pro zámečnické konstrukce stanovený z hmotnosti přesunovaného materiálu vodorovná dopravní vzdálenost do 50 m v objektech výšky přes 12 do 24 m</t>
  </si>
  <si>
    <t>1974277612</t>
  </si>
  <si>
    <t>767 1</t>
  </si>
  <si>
    <t>Záchytný systém -  pol. Z/04</t>
  </si>
  <si>
    <t>321</t>
  </si>
  <si>
    <t>767 101</t>
  </si>
  <si>
    <t>Výchozí prohlídka</t>
  </si>
  <si>
    <t>1885390323</t>
  </si>
  <si>
    <t>322</t>
  </si>
  <si>
    <t>767 102</t>
  </si>
  <si>
    <t>ID štítek</t>
  </si>
  <si>
    <t>1870123481</t>
  </si>
  <si>
    <t>323</t>
  </si>
  <si>
    <t>767881115</t>
  </si>
  <si>
    <t>Montáž záchytného systému proti pádu bodů samostatných nebo v systému s poddajným kotvícím vedením do dutinového panelu expanzní kotvou, mechanickým kotvením</t>
  </si>
  <si>
    <t>881999614</t>
  </si>
  <si>
    <t>12+11"viz půdorys střechy</t>
  </si>
  <si>
    <t>324</t>
  </si>
  <si>
    <t>70921336</t>
  </si>
  <si>
    <t>kotvicí bod do prefabrikovaných dutinových panelů dl 600mm</t>
  </si>
  <si>
    <t>-1973557200</t>
  </si>
  <si>
    <t>325</t>
  </si>
  <si>
    <t>767881152</t>
  </si>
  <si>
    <t>Montáž záchytného systému proti pádu nástavců určených k upevnění na sloupky nebo body v systému poddajného kotvícího vedení středových, rohových, dělících délky vedení přes 50 do 200 m</t>
  </si>
  <si>
    <t>-1878763969</t>
  </si>
  <si>
    <t>326</t>
  </si>
  <si>
    <t>31452201</t>
  </si>
  <si>
    <t>nerezové lano určené pro systémy s požadavkem na permanentní kotvicí vedení tl 8mm</t>
  </si>
  <si>
    <t>1064189253</t>
  </si>
  <si>
    <t>327</t>
  </si>
  <si>
    <t>31452203</t>
  </si>
  <si>
    <t>koncovka k nerez lanu napínací pro systémy s požadavkem na permanentní kotvicí vedení lano tl 8mm</t>
  </si>
  <si>
    <t>-1501490882</t>
  </si>
  <si>
    <t>2" půdorys střechy</t>
  </si>
  <si>
    <t>328</t>
  </si>
  <si>
    <t>767881161</t>
  </si>
  <si>
    <t>Montáž záchytného systému proti pádu nástavců určených k upevnění na sloupky nebo body v systému poddajného kotvícího vedení montáž lana uchycení lana k nástavcům</t>
  </si>
  <si>
    <t>475485449</t>
  </si>
  <si>
    <t>12+11" půdosrys střechy</t>
  </si>
  <si>
    <t>329</t>
  </si>
  <si>
    <t>90406302</t>
  </si>
  <si>
    <t>330</t>
  </si>
  <si>
    <t>771121015</t>
  </si>
  <si>
    <t>Příprava podkladu před provedením dlažby nátěr kontaktní pro nesavé podklady na podlahu</t>
  </si>
  <si>
    <t>-670813245</t>
  </si>
  <si>
    <t>" pod obklad schodů stupnice+podstupnice sú31" 224*(0,172+0,265+0,063)</t>
  </si>
  <si>
    <t>331</t>
  </si>
  <si>
    <t>771151011</t>
  </si>
  <si>
    <t>Příprava podkladu před provedením dlažby samonivelační stěrka min.pevnosti 20 MPa, tloušťky do 3 mm</t>
  </si>
  <si>
    <t>612106491</t>
  </si>
  <si>
    <t>2047,344</t>
  </si>
  <si>
    <t>" pod obklad schodů stupnice" 224*0,35</t>
  </si>
  <si>
    <t>332</t>
  </si>
  <si>
    <t>771274123</t>
  </si>
  <si>
    <t>Montáž obkladů schodišť z dlaždic keramických lepených flexibilním lepidlem stupnic protiskluzných nebo reliéfních, šířky přes 250 do 300 mm</t>
  </si>
  <si>
    <t>468761791</t>
  </si>
  <si>
    <t>"2x schodiště" 14*8*1*2</t>
  </si>
  <si>
    <t>333</t>
  </si>
  <si>
    <t>59761330</t>
  </si>
  <si>
    <t>schodovka protiskluzná šířky 330x330mm</t>
  </si>
  <si>
    <t>-500910887</t>
  </si>
  <si>
    <t>224*3,15 "Přepočtené koeficientem množství</t>
  </si>
  <si>
    <t>334</t>
  </si>
  <si>
    <t>771274232</t>
  </si>
  <si>
    <t>Montáž obkladů schodišť z dlaždic keramických lepených flexibilním lepidlem podstupnic hladkých, výšky přes 150 do 200 mm</t>
  </si>
  <si>
    <t>-809381526</t>
  </si>
  <si>
    <t>335</t>
  </si>
  <si>
    <t>59761434</t>
  </si>
  <si>
    <t>dlažba keramická slinutá hladká do interiéru i exteriéru pro vysoké mechanické namáhání přes 9 do 12ks/m2</t>
  </si>
  <si>
    <t>-1682456037</t>
  </si>
  <si>
    <t>224*0,3 "Přepočtené koeficientem množství</t>
  </si>
  <si>
    <t>336</t>
  </si>
  <si>
    <t>771574174</t>
  </si>
  <si>
    <t>Montáž podlah z dlaždic keramických lepených flexibilním lepidlem velkoformátových reliéfních nebo z dekorů přes 4 do 6 ks/m2</t>
  </si>
  <si>
    <t>-796368384</t>
  </si>
  <si>
    <t>337</t>
  </si>
  <si>
    <t>R 771 20</t>
  </si>
  <si>
    <t>Keramická dlažba protiskluznost R10 - 300x600mm</t>
  </si>
  <si>
    <t>1952610280</t>
  </si>
  <si>
    <t>338</t>
  </si>
  <si>
    <t>R 771 22</t>
  </si>
  <si>
    <t>Keramická dlažba protiskluznost R9 - 300x600mm</t>
  </si>
  <si>
    <t>504774102</t>
  </si>
  <si>
    <t>339</t>
  </si>
  <si>
    <t>R 771 23</t>
  </si>
  <si>
    <t>Keramická dlažba protiskluznost A - 300x300mm</t>
  </si>
  <si>
    <t>-282391171</t>
  </si>
  <si>
    <t>340</t>
  </si>
  <si>
    <t>771474112</t>
  </si>
  <si>
    <t>Montáž soklů z dlaždic keramických lepených flexibilním lepidlem rovných, výšky přes 65 do 90 mm</t>
  </si>
  <si>
    <t>878640501</t>
  </si>
  <si>
    <t>341</t>
  </si>
  <si>
    <t>R 771 222</t>
  </si>
  <si>
    <t>Typový sokl keramická dlažba R9</t>
  </si>
  <si>
    <t>-2131809309</t>
  </si>
  <si>
    <t>"ii-viii chodba "(30*2*2+3,6*2+8*2)*7</t>
  </si>
  <si>
    <t>"ii-viii předsíňky "(2,7*8*2+3,9*10)*7</t>
  </si>
  <si>
    <t>"ii-viii kuchyň "(13,41*2)*7</t>
  </si>
  <si>
    <t>"i" 6,5*2+(3,6+3,65)*2*(2+2)</t>
  </si>
  <si>
    <t>"mezipodesty schodiště" 6,5*7*2</t>
  </si>
  <si>
    <t>342</t>
  </si>
  <si>
    <t>R 771 209</t>
  </si>
  <si>
    <t>Typový sokl Keramická dlažba protiskluznost R10</t>
  </si>
  <si>
    <t>371733280</t>
  </si>
  <si>
    <t>"i"4+9+7+3,5*2+4+4,5</t>
  </si>
  <si>
    <t>343</t>
  </si>
  <si>
    <t>771591112</t>
  </si>
  <si>
    <t>Izolace podlahy pod dlažbu nátěrem nebo stěrkou ve dvou vrstvách</t>
  </si>
  <si>
    <t>-1289221687</t>
  </si>
  <si>
    <t>"ii-viii koupel" (2,33*16+3,16*10)*7</t>
  </si>
  <si>
    <t>"i" 4,59+4,21</t>
  </si>
  <si>
    <t>344</t>
  </si>
  <si>
    <t>771591115</t>
  </si>
  <si>
    <t>Podlahy - dokončovací práce spárování silikonem</t>
  </si>
  <si>
    <t>1145585305</t>
  </si>
  <si>
    <t>" sokly chodby+předsíňky+kuchyňky R9" 1927,54</t>
  </si>
  <si>
    <t>" sokly chodba R10" 35,5</t>
  </si>
  <si>
    <t xml:space="preserve">" kouty obklad x dlažba koupelny" </t>
  </si>
  <si>
    <t>"i" (3,6+3,65)*2+(2,55+1,65)*2+(1,8*2+0,92+1,53)*2+1,5</t>
  </si>
  <si>
    <t>"ii" (2,3+1,25)*2*16+(1,85+2)*2*10</t>
  </si>
  <si>
    <t>"iii-viii" 190,6*6</t>
  </si>
  <si>
    <t>345</t>
  </si>
  <si>
    <t>771591264</t>
  </si>
  <si>
    <t>Izolace podlahy pod dlažbu těsnícími izolačními pásy mezi podlahou a stěnu</t>
  </si>
  <si>
    <t>-890191359</t>
  </si>
  <si>
    <t>" koupel 2.np" (2,2+1,7+1,45)*2*10+(2,5+1,1+0,85)*2*15</t>
  </si>
  <si>
    <t>" koupel 3.-8.np" ((2,2+1,7+1,45)*2*10+(2,5+1,1+0,85)*2*16)*6</t>
  </si>
  <si>
    <t>346</t>
  </si>
  <si>
    <t>619345131R</t>
  </si>
  <si>
    <t>Vytažení profilů, fabionů, hran a koutů (s dodáním hmot) jakékoliv délky</t>
  </si>
  <si>
    <t>-934253572</t>
  </si>
  <si>
    <t>347</t>
  </si>
  <si>
    <t>771577151</t>
  </si>
  <si>
    <t>Montáž podlah z dlaždic keramických kladených do malty Příplatek k cenám za plochu do 5 m2 jednotlivě</t>
  </si>
  <si>
    <t>-1568496717</t>
  </si>
  <si>
    <t>"ii-viii předsíňky "(1,5*8+2,78*8+2,74*2+1,5*8)*7</t>
  </si>
  <si>
    <t>348</t>
  </si>
  <si>
    <t>771121011</t>
  </si>
  <si>
    <t>Příprava podkladu před provedením dlažby nátěr penetrační na podlahu</t>
  </si>
  <si>
    <t>-483608255</t>
  </si>
  <si>
    <t>" penetrace beton - samonivelace"59,61+1482,404+482,16</t>
  </si>
  <si>
    <t>" penetrace samonivelace - lepidlo pod dlažbu"59,61+1482,404+482,16</t>
  </si>
  <si>
    <t>349</t>
  </si>
  <si>
    <t>771591123</t>
  </si>
  <si>
    <t>Podlahy - dokončovací práce separační provazec do pružných spar, průměru 8 mm</t>
  </si>
  <si>
    <t>-1670696863</t>
  </si>
  <si>
    <t>" sokly chodby+předsíňky+kuchyňky R9" 1898,54</t>
  </si>
  <si>
    <t>350</t>
  </si>
  <si>
    <t>771591161</t>
  </si>
  <si>
    <t>Podlahy - ostatní práce montáž profilu dilatační spáry v rovině dlažby</t>
  </si>
  <si>
    <t>-1031252148</t>
  </si>
  <si>
    <t>351</t>
  </si>
  <si>
    <t>590541530</t>
  </si>
  <si>
    <t>SÚ 10 - nerezový profil dilatační pro lepenou dlažbu</t>
  </si>
  <si>
    <t>103280979</t>
  </si>
  <si>
    <t>"i" 4*2,5</t>
  </si>
  <si>
    <t>"ii-viii"( 18)*2,5*7</t>
  </si>
  <si>
    <t>352</t>
  </si>
  <si>
    <t>590541531</t>
  </si>
  <si>
    <t>SÚ 15 - nerezový profil - objektová dilatační lišta nerez pro dlažbu š.30mm</t>
  </si>
  <si>
    <t>-1787289765</t>
  </si>
  <si>
    <t>"i" 2,5</t>
  </si>
  <si>
    <t>"ii -viii" 2,5*7</t>
  </si>
  <si>
    <t>353</t>
  </si>
  <si>
    <t>771161011</t>
  </si>
  <si>
    <t>Příprava podkladu před provedením dlažby montáž profilu dilatační spáry v rovině dlažby</t>
  </si>
  <si>
    <t>1680254172</t>
  </si>
  <si>
    <t>"d/05-06"1*2+14*1,2</t>
  </si>
  <si>
    <t>"d/08-13" 1*1+2*1+1*1+1*1+4*1+2*1</t>
  </si>
  <si>
    <t>"d/19" 181*1</t>
  </si>
  <si>
    <t>354</t>
  </si>
  <si>
    <t>59054164</t>
  </si>
  <si>
    <t>profil dilatační s bočními díly z PVC/CPE tl 10mm</t>
  </si>
  <si>
    <t>172961019</t>
  </si>
  <si>
    <t>210,8*1,1 "Přepočtené koeficientem množství</t>
  </si>
  <si>
    <t>355</t>
  </si>
  <si>
    <t>998771103</t>
  </si>
  <si>
    <t>Přesun hmot pro podlahy z dlaždic stanovený z hmotnosti přesunovaného materiálu vodorovná dopravní vzdálenost do 50 m v objektech výšky přes 12 do 24 m</t>
  </si>
  <si>
    <t>-1986965416</t>
  </si>
  <si>
    <t>356</t>
  </si>
  <si>
    <t>776121311</t>
  </si>
  <si>
    <t>Příprava podkladu penetrace vodou ředitelná podlah</t>
  </si>
  <si>
    <t>-1732156823</t>
  </si>
  <si>
    <t>357</t>
  </si>
  <si>
    <t>776141121</t>
  </si>
  <si>
    <t>Příprava podkladu vyrovnání samonivelační stěrkou podlah min.pevnosti 30 MPa, tloušťky do 3 mm</t>
  </si>
  <si>
    <t>-685312579</t>
  </si>
  <si>
    <t>"i" 11,46</t>
  </si>
  <si>
    <t>"ii-viii" (8,28*14+7,62*2+21,23*2+14,76*8+21,78*4+20,93*2+21,12*2+14,68*2)*7</t>
  </si>
  <si>
    <t>358</t>
  </si>
  <si>
    <t>776231111</t>
  </si>
  <si>
    <t>Montáž podlahovin z vinylu lepením lamel nebo čtverců standardním lepidlem</t>
  </si>
  <si>
    <t>1022167554</t>
  </si>
  <si>
    <t>"ii-viii"(8,28*7+7,62+21,23+14,76*4+21,78*2+20,93+21,12*2+14,68*2+21,78*2+14,76*4+20,93+21,23+8,28*6+7,62+8,28)*7</t>
  </si>
  <si>
    <t>359</t>
  </si>
  <si>
    <t>28411113</t>
  </si>
  <si>
    <t>PVC vinyl LVT dílec zátěžový tl 2,5mm, nášlapná vrstva 0.7mm, hořlavost Bfl-s1, smykové tření µ 0.5, třída zátěže 34/43, rozměrová stálost ≤0.15 pro komerční prostory</t>
  </si>
  <si>
    <t>-1879236134</t>
  </si>
  <si>
    <t>360</t>
  </si>
  <si>
    <t>776421111</t>
  </si>
  <si>
    <t>Montáž lišt obvodových lepených</t>
  </si>
  <si>
    <t>943047744</t>
  </si>
  <si>
    <t>361</t>
  </si>
  <si>
    <t>69751200</t>
  </si>
  <si>
    <t>lišta kobercová 50x7mm</t>
  </si>
  <si>
    <t>1376315298</t>
  </si>
  <si>
    <t>"i" (3,2+3,58)*2</t>
  </si>
  <si>
    <t>"ii" (3,6+2,3)*2*14+(3,6+2,175)*2*2+(3,6+5,925)*2*6+(3,6+4,1)*2*10+(3,6+6,05)*2*4+(3,525+3,6)*2*2</t>
  </si>
  <si>
    <t>"iii-viii" 562,3*6</t>
  </si>
  <si>
    <t>3949,66*1,05 "Přepočtené koeficientem množství</t>
  </si>
  <si>
    <t>362</t>
  </si>
  <si>
    <t>998776102</t>
  </si>
  <si>
    <t>Přesun hmot pro podlahy povlakové stanovený z hmotnosti přesunovaného materiálu vodorovná dopravní vzdálenost do 50 m v objektech výšky přes 6 do 12 m</t>
  </si>
  <si>
    <t>-574832384</t>
  </si>
  <si>
    <t>363</t>
  </si>
  <si>
    <t>781131112</t>
  </si>
  <si>
    <t>Izolace stěny pod obklad izolace nátěrem nebo stěrkou ve dvou vrstvách</t>
  </si>
  <si>
    <t>-1566547529</t>
  </si>
  <si>
    <t>"ii"(1,1+2,3)*2*2*16+(1,7+2)*2*2*10</t>
  </si>
  <si>
    <t>"iii-viii" ((1,1+2,3)*2*2*16+(1,7+2)*2*2*10)*6</t>
  </si>
  <si>
    <t>"i" (1,65*2+0,92+1,53)*2*2+(2,55+1,7)*2*1,2</t>
  </si>
  <si>
    <t>364</t>
  </si>
  <si>
    <t>781474117</t>
  </si>
  <si>
    <t>Montáž obkladů vnitřních stěn z dlaždic keramických lepených flexibilním lepidlem maloformátových hladkých přes 35 do 45 ks/m2</t>
  </si>
  <si>
    <t>-1624903703</t>
  </si>
  <si>
    <t>"i" (3,6+3,65)*2*2+(2,55+1,65)*2*1,2+(1,8*2+0,92+1,53)*2*2+1,5*1,5</t>
  </si>
  <si>
    <t>"ii" (2,3+1,25)*2*2*16+(1,85+2)*2*2*10+(1,8+2,75)*2*0,6</t>
  </si>
  <si>
    <t>"iii-viii" 386,66*6</t>
  </si>
  <si>
    <t>" zdivo úklidovka 4+7.np" (1,15+2,08)*2*2*2</t>
  </si>
  <si>
    <t>365</t>
  </si>
  <si>
    <t>R 781 11</t>
  </si>
  <si>
    <t>Keramický obklad 150x150mm dle výběru investora</t>
  </si>
  <si>
    <t>-1627127708</t>
  </si>
  <si>
    <t>2797,99*1,15 "Přepočtené koeficientem množství</t>
  </si>
  <si>
    <t>366</t>
  </si>
  <si>
    <t>781479191</t>
  </si>
  <si>
    <t>Montáž obkladů vnitřních stěn z dlaždic keramických Příplatek k cenám za plochu do 10 m2 jednotlivě</t>
  </si>
  <si>
    <t>540476003</t>
  </si>
  <si>
    <t>"i" 1,5*1,5</t>
  </si>
  <si>
    <t>"ii-viii" (2,75+1,6)*2*0,6*7</t>
  </si>
  <si>
    <t>367</t>
  </si>
  <si>
    <t>781479192</t>
  </si>
  <si>
    <t>Montáž obkladů vnitřních stěn z dlaždic keramických Příplatek k cenám za obklady v omezeném prostoru</t>
  </si>
  <si>
    <t>1372288287</t>
  </si>
  <si>
    <t>368</t>
  </si>
  <si>
    <t>781494111</t>
  </si>
  <si>
    <t>Obklad - dokončující práce profily ukončovací lepené flexibilním lepidlem rohové</t>
  </si>
  <si>
    <t>-296500335</t>
  </si>
  <si>
    <t>"i" 3*2+2*1+2+2*2</t>
  </si>
  <si>
    <t>"ii" (2+2*1+1,5)*16+(2+1+1,5*2)*10+2*1</t>
  </si>
  <si>
    <t>"iii-viii" 150*6</t>
  </si>
  <si>
    <t>369</t>
  </si>
  <si>
    <t>781494511</t>
  </si>
  <si>
    <t>Obklad - dokončující práce profily ukončovací lepené flexibilním lepidlem ukončovací</t>
  </si>
  <si>
    <t>-392529872</t>
  </si>
  <si>
    <t>"i" 1,5*2</t>
  </si>
  <si>
    <t>"ii" 1*2*2</t>
  </si>
  <si>
    <t>"iii-viii" 4*6</t>
  </si>
  <si>
    <t>" u dveří 182koup" 182*2*2</t>
  </si>
  <si>
    <t>"1.pp" 10*2*2</t>
  </si>
  <si>
    <t>2*2*2" úklidovky</t>
  </si>
  <si>
    <t>370</t>
  </si>
  <si>
    <t>781121011</t>
  </si>
  <si>
    <t>Příprava podkladu před provedením obkladu nátěr penetrační na stěnu</t>
  </si>
  <si>
    <t>1103108770</t>
  </si>
  <si>
    <t>371</t>
  </si>
  <si>
    <t>571946936</t>
  </si>
  <si>
    <t>"i ukončení obkladů" (3,6+3,65)*2+(2,55+1,65)*2+(1,8*2+0,92+1,53)*2</t>
  </si>
  <si>
    <t>"ii" (2,3+1,25)*2*16+(1,85+2)*2*10+(1,8+2,75)*2</t>
  </si>
  <si>
    <t>"iii-viii" 199,7*6</t>
  </si>
  <si>
    <t>372</t>
  </si>
  <si>
    <t>998781103</t>
  </si>
  <si>
    <t>Přesun hmot pro obklady keramické stanovený z hmotnosti přesunovaného materiálu vodorovná dopravní vzdálenost do 50 m v objektech výšky přes 12 do 24 m</t>
  </si>
  <si>
    <t>-19734442</t>
  </si>
  <si>
    <t>373</t>
  </si>
  <si>
    <t>783000101</t>
  </si>
  <si>
    <t>Zakrývání konstrukcí včetně pozdějšího odkrytí podlah nebo vodorovných ploch olepením páskou nebo fólií</t>
  </si>
  <si>
    <t>-1923896022</t>
  </si>
  <si>
    <t>" hrana stupně prvního a posledního v rameni š. nátěru 10+10cm" 8*2*7*2*1,1*2</t>
  </si>
  <si>
    <t>374</t>
  </si>
  <si>
    <t>581248380</t>
  </si>
  <si>
    <t>páska pro malířské potřeby maskovací krepová 50mm x 50 m</t>
  </si>
  <si>
    <t>-527972339</t>
  </si>
  <si>
    <t>492,8*1,05 "Přepočtené koeficientem množství</t>
  </si>
  <si>
    <t>375</t>
  </si>
  <si>
    <t>783009421</t>
  </si>
  <si>
    <t>Bezpečnostní šrafování rohových hran stěnových nebo podlahových</t>
  </si>
  <si>
    <t>1341851446</t>
  </si>
  <si>
    <t>" hrana první a poslední schod v rameni" 1,2*2*14*2</t>
  </si>
  <si>
    <t>376</t>
  </si>
  <si>
    <t>783301311</t>
  </si>
  <si>
    <t>Příprava podkladu zámečnických konstrukcí před provedením nátěru odmaštění odmašťovačem vodou ředitelným</t>
  </si>
  <si>
    <t>-1642687384</t>
  </si>
  <si>
    <t xml:space="preserve">" zárubně i zár. pro posuvné dveře" </t>
  </si>
  <si>
    <t>"i" 8*(2*2+0,9)*0,4</t>
  </si>
  <si>
    <t>"ii" (3*16+4*10+2)*(2*2+0,9)*0,4</t>
  </si>
  <si>
    <t>"iii-viii" 176,4*6</t>
  </si>
  <si>
    <t>" konstrukce výtahové šachty"(((2+1,5)*2*16+4*23,5)*0,3+0,2)*2</t>
  </si>
  <si>
    <t>377</t>
  </si>
  <si>
    <t>783314101</t>
  </si>
  <si>
    <t>Základní nátěr zámečnických konstrukcí jednonásobný syntetický</t>
  </si>
  <si>
    <t>89389587</t>
  </si>
  <si>
    <t>" konstrukce výtahové šachty" 62*2</t>
  </si>
  <si>
    <t>378</t>
  </si>
  <si>
    <t>783317101</t>
  </si>
  <si>
    <t>Krycí nátěr (email) zámečnických konstrukcí jednonásobný syntetický standardní</t>
  </si>
  <si>
    <t>1153723485</t>
  </si>
  <si>
    <t>379</t>
  </si>
  <si>
    <t>-1632053890</t>
  </si>
  <si>
    <t>380</t>
  </si>
  <si>
    <t>783314101.1</t>
  </si>
  <si>
    <t>Základní nátěr zámečnických konstrukcí jednonásobný syntetický - sú16</t>
  </si>
  <si>
    <t>1138189028</t>
  </si>
  <si>
    <t>"sú16" 12</t>
  </si>
  <si>
    <t>381</t>
  </si>
  <si>
    <t>783317101.1</t>
  </si>
  <si>
    <t>Krycí nátěr (email) zámečnických konstrukcí jednonásobný syntetický standardní - sú16</t>
  </si>
  <si>
    <t>288526328</t>
  </si>
  <si>
    <t>"sú16 žebříky" 12</t>
  </si>
  <si>
    <t>382</t>
  </si>
  <si>
    <t>783913151</t>
  </si>
  <si>
    <t>Penetrační nátěr betonových podlah hladkých (z pohledového nebo gletovaného betonu, stěrky apod.) syntetický</t>
  </si>
  <si>
    <t>-416672806</t>
  </si>
  <si>
    <t>" výtahová šachta" 5,5*3,6+4,2*3,6</t>
  </si>
  <si>
    <t>383</t>
  </si>
  <si>
    <t>783932171</t>
  </si>
  <si>
    <t>Vyrovnání podkladu betonových podlah celoplošně, tloušťky do 3 mm modifikovanou cementovou stěrkou</t>
  </si>
  <si>
    <t>-1177342989</t>
  </si>
  <si>
    <t>384</t>
  </si>
  <si>
    <t>R 783 12</t>
  </si>
  <si>
    <t>D+M Epoxidový nátěr</t>
  </si>
  <si>
    <t>-1922755811</t>
  </si>
  <si>
    <t>385</t>
  </si>
  <si>
    <t>784181127</t>
  </si>
  <si>
    <t>Penetrace podkladu jednonásobná hloubková akrylátová bezbarvá na schodišti o výšce podlaží do 3,80 m</t>
  </si>
  <si>
    <t>1307927085</t>
  </si>
  <si>
    <t>577,1"schodiště</t>
  </si>
  <si>
    <t>386</t>
  </si>
  <si>
    <t>763131714</t>
  </si>
  <si>
    <t>Podhled ze sádrokartonových desek ostatní práce a konstrukce na podhledech ze sádrokartonových desek základní penetrační nátěr</t>
  </si>
  <si>
    <t>1827459295</t>
  </si>
  <si>
    <t>"i chodba"40,63+11,35+9,22+8,8</t>
  </si>
  <si>
    <t>"ii chodba"7,8*2+46,05*2+11,97</t>
  </si>
  <si>
    <t>"iii-viii chodba" 119,67*6</t>
  </si>
  <si>
    <t>387</t>
  </si>
  <si>
    <t>784181121</t>
  </si>
  <si>
    <t>Penetrace podkladu jednonásobná hloubková akrylátová bezbarvá v místnostech výšky do 3,80 m</t>
  </si>
  <si>
    <t>-1835227882</t>
  </si>
  <si>
    <t>15300"stěny om</t>
  </si>
  <si>
    <t xml:space="preserve">4597,22"stropy om" </t>
  </si>
  <si>
    <t>388</t>
  </si>
  <si>
    <t>784221101</t>
  </si>
  <si>
    <t>Malby z malířských směsí otěruvzdorných za sucha dvojnásobné, bílé za sucha otěruvzdorné dobře v místnostech výšky do 3,80 m</t>
  </si>
  <si>
    <t>426203530</t>
  </si>
  <si>
    <t>389</t>
  </si>
  <si>
    <t>784221155</t>
  </si>
  <si>
    <t>Malby z malířských směsí otěruvzdorných za sucha Příplatek k cenám dvojnásobných maleb na tónovacích automatech, v odstínu sytém</t>
  </si>
  <si>
    <t>246030375</t>
  </si>
  <si>
    <t>" chodby 2,02+2,05"((1,5+30,7+0,2)*2*2,6-(0,8*2*12+1,44*1,37+1,2*2,1))*2</t>
  </si>
  <si>
    <t>"chodby iii-viii"356,13*6</t>
  </si>
  <si>
    <t>390</t>
  </si>
  <si>
    <t>784191003</t>
  </si>
  <si>
    <t>Čištění vnitřních ploch hrubý úklid po provedení malířských prací omytím oken dvojitých nebo zdvojených</t>
  </si>
  <si>
    <t>602973458</t>
  </si>
  <si>
    <t>"prosklená stěna + hliníkové dveře" 2*2,4+28*1,1*2,1+1,2*1,5</t>
  </si>
  <si>
    <t>" strojovna výtahu"3,6*1,2*4+0,8*1,45*2</t>
  </si>
  <si>
    <t>391</t>
  </si>
  <si>
    <t>784191005</t>
  </si>
  <si>
    <t>Čištění vnitřních ploch hrubý úklid po provedení malířských prací omytím dveří nebo vrat</t>
  </si>
  <si>
    <t>1714199972</t>
  </si>
  <si>
    <t>0,8*2*(194+1+2+4+70*2+111)*2</t>
  </si>
  <si>
    <t>0,7*2*(12+2+181)*2</t>
  </si>
  <si>
    <t>0,6*2*1*2</t>
  </si>
  <si>
    <t>0,8*1,8*2*2</t>
  </si>
  <si>
    <t>392</t>
  </si>
  <si>
    <t>784191007</t>
  </si>
  <si>
    <t>Čištění vnitřních ploch hrubý úklid po provedení malířských prací omytím podlah</t>
  </si>
  <si>
    <t>-371845068</t>
  </si>
  <si>
    <t>"dlažba" 2047,344</t>
  </si>
  <si>
    <t>"pvc" 3457,42</t>
  </si>
  <si>
    <t>393</t>
  </si>
  <si>
    <t>784191009</t>
  </si>
  <si>
    <t>Čištění vnitřních ploch hrubý úklid po provedení malířských prací omytím schodišť</t>
  </si>
  <si>
    <t>-582530158</t>
  </si>
  <si>
    <t>577,1</t>
  </si>
  <si>
    <t>394</t>
  </si>
  <si>
    <t>784672031</t>
  </si>
  <si>
    <t>Písmomalířské práce výšky číslic nebo písmen přes 250 do 500 mm v místnostech výšky do 3,80 m</t>
  </si>
  <si>
    <t>-1295176974</t>
  </si>
  <si>
    <t>"1.NP 4 ks písmen na patro" 4*8*2</t>
  </si>
  <si>
    <t>20 - Úprava prostoru stáv...</t>
  </si>
  <si>
    <t xml:space="preserve">    997 - Přesun sutě</t>
  </si>
  <si>
    <t xml:space="preserve">    714 - Akustická a protiotřesová opatření</t>
  </si>
  <si>
    <t>VRN - Vedlejší rozpočtové náklady</t>
  </si>
  <si>
    <t xml:space="preserve">    VRN9 - Ostatní náklady</t>
  </si>
  <si>
    <t>1938843502</t>
  </si>
  <si>
    <t>"1.np MŠ 1 jádra" ((0,55*2+0,275)*4+(1,25+0,36)*2+(1,5+0,25)*2+0,3*2+0,25)*2,6</t>
  </si>
  <si>
    <t>"1.np MŠ 2 jádra"((0,325+0,8)*2*+(0,8*2+0,35)*2+(1,85+0,35)*2-0,25+(2,15+0,35)*2-0,25+(0,95*2+0,35)*2)*2,6</t>
  </si>
  <si>
    <t>544598364</t>
  </si>
  <si>
    <t>"1.np MŠ 2 jádra"((0,325+0,8)*2*+(0,8*2+0,35)*2+(1,85+0,35)*2-0,25+(2,15+0,35)*2-0,25+(0,95*2+0,35)*2)</t>
  </si>
  <si>
    <t>1978725921</t>
  </si>
  <si>
    <t>"1.np MŠ 1 jádra" ((0,55*2+0,425)*4+(1,25+0,51)*2+(1,5+0,40)*2+0,3*2+0,40)*2,6</t>
  </si>
  <si>
    <t>"1.np MŠ 2 jádra"((0,4+0,8)*2*2+(0,8*2+0,5)*2+(1,85+0,5)*2-0,25+(2,15+0,5)*2-0,25+(0,95*2+0,55)*2+0,25)*2,6</t>
  </si>
  <si>
    <t>-1495723410</t>
  </si>
  <si>
    <t>-552351660</t>
  </si>
  <si>
    <t>619991001</t>
  </si>
  <si>
    <t>Zakrytí vnitřních ploch před znečištěním včetně pozdějšího odkrytí podlah fólií přilepenou lepící páskou</t>
  </si>
  <si>
    <t>-249576990</t>
  </si>
  <si>
    <t>"mateřská škola" 7+77+13,3+5,14+15,59+1,66+103,22+11,15+12,14+13,16+21,75+2,81+104,18+7,88+3,9+2,43</t>
  </si>
  <si>
    <t>" mateřská školka II" 7,57+12,86+5,15+18,72+17,52+120,38+1,57+8,85+21,25+14,76+12,29+3,43+13,88+9,3+20,66+19,79</t>
  </si>
  <si>
    <t>619991011</t>
  </si>
  <si>
    <t>Zakrytí vnitřních ploch před znečištěním včetně pozdějšího odkrytí konstrukcí a prvků obalením fólií a přelepením páskou</t>
  </si>
  <si>
    <t>1631670322</t>
  </si>
  <si>
    <t>" SDK podhled II školka"18,72+120,38</t>
  </si>
  <si>
    <t>" otopná tělesa obalení" 40*(1+0,25)*2*1,6+0,9</t>
  </si>
  <si>
    <t>632481215</t>
  </si>
  <si>
    <t>Separační vrstva k oddělení podlahových vrstev z geotextilie</t>
  </si>
  <si>
    <t>-355010950</t>
  </si>
  <si>
    <t>-21519378</t>
  </si>
  <si>
    <t>2077400139</t>
  </si>
  <si>
    <t>1669816943</t>
  </si>
  <si>
    <t>1134785574</t>
  </si>
  <si>
    <t>24,039*30 "Přepočtené koeficientem množství</t>
  </si>
  <si>
    <t>-2047233868</t>
  </si>
  <si>
    <t>310544311</t>
  </si>
  <si>
    <t>-1913352584</t>
  </si>
  <si>
    <t>0,846</t>
  </si>
  <si>
    <t>-2070962447</t>
  </si>
  <si>
    <t>1,554+0,155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</si>
  <si>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</si>
  <si>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</si>
  <si>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-989567488</t>
  </si>
  <si>
    <t>713110813</t>
  </si>
  <si>
    <t>Odstranění tepelné izolace stropů nebo podhledů z rohoží, pásů, dílců, desek, bloků volně kladených z vláknitých materiálů suchých, tloušťka izolace přes 100 mm</t>
  </si>
  <si>
    <t>-223317823</t>
  </si>
  <si>
    <t>" školka II izolace kolem kolen 5 vrstev" 0,35*0,95*2*5</t>
  </si>
  <si>
    <t>713111121</t>
  </si>
  <si>
    <t>Montáž tepelné izolace stropů rohožemi, pásy, dílci, deskami, bloky (izolační materiál ve specifikaci) rovných spodem s uchycením (drátem, páskou apod.)</t>
  </si>
  <si>
    <t>-1862098844</t>
  </si>
  <si>
    <t>" školka II" 0,35*0,95*5*2</t>
  </si>
  <si>
    <t>63150986</t>
  </si>
  <si>
    <t>rohož izolační z minerální vlny lamelová s Al fólií 25-40kg/m3 tl 100mm</t>
  </si>
  <si>
    <t>-208430321</t>
  </si>
  <si>
    <t>998713101</t>
  </si>
  <si>
    <t>Přesun hmot pro izolace tepelné stanovený z hmotnosti přesunovaného materiálu vodorovná dopravní vzdálenost do 50 m v objektech výšky do 6 m</t>
  </si>
  <si>
    <t>-356556366</t>
  </si>
  <si>
    <t>714</t>
  </si>
  <si>
    <t>Akustická a protiotřesová opatření</t>
  </si>
  <si>
    <t>714123002</t>
  </si>
  <si>
    <t>Montáž akustických minerálních panelů stěnových demontovatelných, instalovaných na rošt skrytý</t>
  </si>
  <si>
    <t>1860416101</t>
  </si>
  <si>
    <t>2,7*0,6*5+0,6*2,4*3+0,6*1,35*5+2,5*0,6*2</t>
  </si>
  <si>
    <t>59036182</t>
  </si>
  <si>
    <t>panel akustický sportovních hal, nebarvená hrana bílá tl 40mm</t>
  </si>
  <si>
    <t>707162867</t>
  </si>
  <si>
    <t>19,47*1,05 "Přepočtené koeficientem množství</t>
  </si>
  <si>
    <t>762511274</t>
  </si>
  <si>
    <t>Podlahové konstrukce podkladové z dřevoštěpkových desek OSB jednovrstvých šroubovaných na pero a drážku broušených, tloušťky desky 18 mm</t>
  </si>
  <si>
    <t>188857418</t>
  </si>
  <si>
    <t>762526811</t>
  </si>
  <si>
    <t>Demontáž podlah z desek dřevotřískových, překližkových, sololitových tl. do 20 mm bez polštářů</t>
  </si>
  <si>
    <t>651690816</t>
  </si>
  <si>
    <t>998762101</t>
  </si>
  <si>
    <t>Přesun hmot pro konstrukce tesařské stanovený z hmotnosti přesunovaného materiálu vodorovná dopravní vzdálenost do 50 m v objektech výšky do 6 m</t>
  </si>
  <si>
    <t>657224334</t>
  </si>
  <si>
    <t>763131831</t>
  </si>
  <si>
    <t>Demontáž podhledu nebo samostatného požárního předělu ze sádrokartonových desek s nosnou konstrukcí jednovrstvou z ocelových profilů, opláštění jednoduché</t>
  </si>
  <si>
    <t>-1018378189</t>
  </si>
  <si>
    <t>" školka II" (0,15+0,5+0,15)*2,8</t>
  </si>
  <si>
    <t>(0,15+0,3+0,15)*(2*2,3+1,8)+(0,76+0,35)*0,95*2</t>
  </si>
  <si>
    <t>" školka" (0,15+0,35+0,15)*(1,9+1,225+0,525+1,2+1,9+1,165+1,1+1,125)</t>
  </si>
  <si>
    <t>(0,15+0,3+0,15)*(1,1+1,3+1,35)</t>
  </si>
  <si>
    <t>(0,15+0,3)*(3,6+3,6*9+0,6+0,7)</t>
  </si>
  <si>
    <t>763164531</t>
  </si>
  <si>
    <t>Obklad konstrukcí sádrokartonovými deskami včetně ochranných úhelníků ve tvaru L rozvinuté šíře přes 0,4 do 0,8 m, opláštěný deskou standardní A, tl. 12,5 mm</t>
  </si>
  <si>
    <t>-853840237</t>
  </si>
  <si>
    <t>3,65+3,6*9/2</t>
  </si>
  <si>
    <t>763164541</t>
  </si>
  <si>
    <t>Obklad konstrukcí sádrokartonovými deskami včetně ochranných úhelníků ve tvaru L rozvinuté šíře přes 0,4 do 0,8 m, opláštěný deskou impregnovanou H2, tl. 12,5 mm</t>
  </si>
  <si>
    <t>1743659671</t>
  </si>
  <si>
    <t>3,6*9/2+0,6+0,7</t>
  </si>
  <si>
    <t>763164551</t>
  </si>
  <si>
    <t>Obklad konstrukcí sádrokartonovými deskami včetně ochranných úhelníků ve tvaru L rozvinuté šíře přes 0,8 m, opláštěný deskou standardní A, tl. 12,5 mm</t>
  </si>
  <si>
    <t>-8152789</t>
  </si>
  <si>
    <t>" školka II" (0,76+0,35)*0,95*2</t>
  </si>
  <si>
    <t>763164631</t>
  </si>
  <si>
    <t>Obklad konstrukcí sádrokartonovými deskami včetně ochranných úhelníků ve tvaru U rozvinuté šíře přes 0,6 do 1,2 m, opláštěný deskou standardní A, tl. 12,5 mm</t>
  </si>
  <si>
    <t>-1719242094</t>
  </si>
  <si>
    <t>763431061</t>
  </si>
  <si>
    <t>Montáž podhledu minerálního na stropní konstrukci připevňovaného šroubováním, velikosti panelů do 0,36 m2</t>
  </si>
  <si>
    <t>2106776149</t>
  </si>
  <si>
    <t>"i" 5*2*2+2*3*3+13*1*1</t>
  </si>
  <si>
    <t>"ii" (2+5)*3*3+3*1*1+2*2*2</t>
  </si>
  <si>
    <t>59036161</t>
  </si>
  <si>
    <t>panel akustický stropní s vyztuženým povrchem tl 40mm</t>
  </si>
  <si>
    <t>-306523507</t>
  </si>
  <si>
    <t>125*1,05 "Přepočtené koeficientem množství</t>
  </si>
  <si>
    <t>763431811</t>
  </si>
  <si>
    <t>Demontáž podhledu minerálního na stropní konstrukci lepeného</t>
  </si>
  <si>
    <t>572288923</t>
  </si>
  <si>
    <t>998763100</t>
  </si>
  <si>
    <t>Přesun hmot pro dřevostavby stanovený z hmotnosti přesunovaného materiálu vodorovná dopravní vzdálenost do 50 m v objektech výšky do 6 m</t>
  </si>
  <si>
    <t>1955039918</t>
  </si>
  <si>
    <t>776111116</t>
  </si>
  <si>
    <t>Příprava podkladu broušení podlah stávajícího podkladu pro odstranění lepidla (po starých krytinách)</t>
  </si>
  <si>
    <t>-1218032390</t>
  </si>
  <si>
    <t>"i" 13,3+5,14+103,22+11,15+21,75+2,81+104,18+10,99</t>
  </si>
  <si>
    <t>"ii"12,86+5,15+18,72+120,38+8,85+21,25+14,76</t>
  </si>
  <si>
    <t>13,88+20,66+19,79</t>
  </si>
  <si>
    <t>776111311</t>
  </si>
  <si>
    <t>Příprava podkladu vysátí podlah</t>
  </si>
  <si>
    <t>-1280205320</t>
  </si>
  <si>
    <t>528,84</t>
  </si>
  <si>
    <t>776121112</t>
  </si>
  <si>
    <t>1531353769</t>
  </si>
  <si>
    <t>776141111</t>
  </si>
  <si>
    <t>Příprava podkladu vyrovnání samonivelační stěrkou podlah min.pevnosti 20 MPa, tloušťky do 3 mm</t>
  </si>
  <si>
    <t>-1602732240</t>
  </si>
  <si>
    <t>1963520019</t>
  </si>
  <si>
    <t>776241121</t>
  </si>
  <si>
    <t>Montáž podlahovin ze sametového vinylu lepením pásů vzorovaných</t>
  </si>
  <si>
    <t>-1313026720</t>
  </si>
  <si>
    <t>28411081</t>
  </si>
  <si>
    <t>vinyl sametový vyrobený systémem vločkování, digitální tisk tl 4,3mm, nylon 6.6, hustota vlákna 70mil/m2, zátěž 33, R10, hořlavost Bfl S1, útlum 20dB</t>
  </si>
  <si>
    <t>303065707</t>
  </si>
  <si>
    <t>528,84*1,1 "Přepočtené koeficientem množství</t>
  </si>
  <si>
    <t>2013749563</t>
  </si>
  <si>
    <t>"ii"(5,5+3,6)*2*2+(6+3,6)*2+(4,1+6,1+3,4+3,8+11,5*3)*3,6*2+(5,1+1,55)*2</t>
  </si>
  <si>
    <t>(5,2+4)*2</t>
  </si>
  <si>
    <t>"i" (6,5+2,2+11,4+7,3+3,7+5,9+11,4*2+3,1)*3,6*2+(11,4+4,8)*2</t>
  </si>
  <si>
    <t>(2,1+1,7)*3,65*2</t>
  </si>
  <si>
    <t>-2029621205</t>
  </si>
  <si>
    <t>28411001</t>
  </si>
  <si>
    <t>lišta soklová PVC 9,7x58mm</t>
  </si>
  <si>
    <t>-87736619</t>
  </si>
  <si>
    <t>974*1,02 "Přepočtené koeficientem množství</t>
  </si>
  <si>
    <t>776421711</t>
  </si>
  <si>
    <t>Montáž lišt vložení pásků z podlahoviny do lišt včetně nařezání</t>
  </si>
  <si>
    <t>-279183737</t>
  </si>
  <si>
    <t>561622145</t>
  </si>
  <si>
    <t>998776101</t>
  </si>
  <si>
    <t>Přesun hmot pro podlahy povlakové stanovený z hmotnosti přesunovaného materiálu vodorovná dopravní vzdálenost do 50 m v objektech výšky do 6 m</t>
  </si>
  <si>
    <t>902494281</t>
  </si>
  <si>
    <t>781121015</t>
  </si>
  <si>
    <t>Příprava podkladu před provedením obkladu nátěr kontaktní pro nesavé podklady na stěnu</t>
  </si>
  <si>
    <t>382010159</t>
  </si>
  <si>
    <t>-1157920728</t>
  </si>
  <si>
    <t>173,04*1,1 "Přepočtené koeficientem množství</t>
  </si>
  <si>
    <t>781131264</t>
  </si>
  <si>
    <t>Izolace stěny pod obklad izolace těsnícími izolačními pásy mezi podlahou a stěnu</t>
  </si>
  <si>
    <t>1111602710</t>
  </si>
  <si>
    <t>" škola" ((1,35*2+0,95*2)*2+15+7,5+(0,9+1,95)*2)</t>
  </si>
  <si>
    <t>" školka II" (7,5+13,2+(3,6+6)*2+(0,9+1,65)*2)</t>
  </si>
  <si>
    <t>-972583880</t>
  </si>
  <si>
    <t>59761255</t>
  </si>
  <si>
    <t>obklad keramický hladký přes 35 do 45ks/m2</t>
  </si>
  <si>
    <t>-91714449</t>
  </si>
  <si>
    <t>190,344*1,1 "Přepočtené koeficientem množství</t>
  </si>
  <si>
    <t>101621067</t>
  </si>
  <si>
    <t>998781101</t>
  </si>
  <si>
    <t>Přesun hmot pro obklady keramické stanovený z hmotnosti přesunovaného materiálu vodorovná dopravní vzdálenost do 50 m v objektech výšky do 6 m</t>
  </si>
  <si>
    <t>-502437059</t>
  </si>
  <si>
    <t>1849076975</t>
  </si>
  <si>
    <t>-1789678703</t>
  </si>
  <si>
    <t>" škola II"18,72+120,38</t>
  </si>
  <si>
    <t>784211101</t>
  </si>
  <si>
    <t>Malby z malířských směsí oděruvzdorných za mokra dvojnásobné, bílé za mokra oděruvzdorné výborně v místnostech výšky do 3,80 m</t>
  </si>
  <si>
    <t>-1635352639</t>
  </si>
  <si>
    <t>784211151</t>
  </si>
  <si>
    <t>Malby z malířských směsí oděruvzdorných za mokra Příplatek k cenám dvojnásobných maleb za provádění barevné malby tónované tónovacími přípravky</t>
  </si>
  <si>
    <t>-364535815</t>
  </si>
  <si>
    <t>Vedlejší rozpočtové náklady</t>
  </si>
  <si>
    <t>VRN9</t>
  </si>
  <si>
    <t>Ostatní náklady</t>
  </si>
  <si>
    <t>0901</t>
  </si>
  <si>
    <t>Uskladnění vybavení školek - pronájem</t>
  </si>
  <si>
    <t>den</t>
  </si>
  <si>
    <t>-1683874410</t>
  </si>
  <si>
    <t>094103000</t>
  </si>
  <si>
    <t>Náklady na plánované vyklizení objektu</t>
  </si>
  <si>
    <t>-1585423123</t>
  </si>
  <si>
    <t>"školka"45</t>
  </si>
  <si>
    <t>"školka II"50</t>
  </si>
  <si>
    <t>3 - Zdravotně technická i...</t>
  </si>
  <si>
    <t>97 - Prorážení otvorů</t>
  </si>
  <si>
    <t>720 - Zdravotechnická instalace</t>
  </si>
  <si>
    <t>734 - Armatury</t>
  </si>
  <si>
    <t>132200110RAA</t>
  </si>
  <si>
    <t>Hloubení zapaž. rýh šířky do 60 cm v hornině.1-2, pažení, odvoz 1 km, uložení na skládku</t>
  </si>
  <si>
    <t>-387053957</t>
  </si>
  <si>
    <t>151101102R00</t>
  </si>
  <si>
    <t>Pažení a rozepření stěn rýh - příložné - hl.do 4 m</t>
  </si>
  <si>
    <t>-182969207</t>
  </si>
  <si>
    <t>174100050RA0</t>
  </si>
  <si>
    <t>Zásyp jam,rýh a šachet štěrkopískem</t>
  </si>
  <si>
    <t>-1707379450</t>
  </si>
  <si>
    <t>175100020RA0</t>
  </si>
  <si>
    <t>Obsyp potrubí štěrkopískem</t>
  </si>
  <si>
    <t>-1568515803</t>
  </si>
  <si>
    <t>182001111R00</t>
  </si>
  <si>
    <t>Plošná úprava terénu, nerovnosti do 10 cm v rovině</t>
  </si>
  <si>
    <t>204576319</t>
  </si>
  <si>
    <t>342264513R00</t>
  </si>
  <si>
    <t>Revizní dvířka do stěny,300x300 mm, bez PO - v předstěnách toalet ubytovacích buněk. Za dvířky jsou osazeny uzavírací kohouty SV a TV</t>
  </si>
  <si>
    <t>904637539</t>
  </si>
  <si>
    <t>Prorážení otvorů</t>
  </si>
  <si>
    <t>Pol102</t>
  </si>
  <si>
    <t>Drážka ve zdi - vysekání pro rozvody vč. likvidace</t>
  </si>
  <si>
    <t>-724401018</t>
  </si>
  <si>
    <t>260742509</t>
  </si>
  <si>
    <t>1050*0,5</t>
  </si>
  <si>
    <t>713582126RT1</t>
  </si>
  <si>
    <t>Revizní dvířka do masivních stěn,300x600 mm, požární odolnost EI30DP3-Sm - na jádra v úrovni 2.NP - SÚ 20 arch- stav. řešení</t>
  </si>
  <si>
    <t>144371545</t>
  </si>
  <si>
    <t>" 2.np" 28</t>
  </si>
  <si>
    <t>"5. np kuchyně levá strana"1</t>
  </si>
  <si>
    <t>"6. np kuchyně pravá strana"1</t>
  </si>
  <si>
    <t>" 8.np"28</t>
  </si>
  <si>
    <t>713582113RT3</t>
  </si>
  <si>
    <t>Revizní dvířka do masivních stěn,150x150 mm, požární odolnost EI30DP3-Sm - na drážky s odpadním potrubím dešťové kanalizace v úrovni 2.NP</t>
  </si>
  <si>
    <t>1979349974</t>
  </si>
  <si>
    <t>713582113RT2</t>
  </si>
  <si>
    <t>Revizní dvířka do masivních stěn,300x300 mm, požární odolnost EI30DP3-Sm - na šachty a jádra v úrovni 1.NP. Jejich použití vychází ze skutečného provedení a toho, zda jsou v této úrovni v jádru na potrubí splaškové či dešťové kanalizace osazeny čistící tv</t>
  </si>
  <si>
    <t>1837714668</t>
  </si>
  <si>
    <t>28650014R</t>
  </si>
  <si>
    <t>D+M Manžeta protipožární Intumex RS 10 110-60 mm, pro potrubí, plech+laminát, červená</t>
  </si>
  <si>
    <t>2019008748</t>
  </si>
  <si>
    <t>"voda 2x+kanál"405</t>
  </si>
  <si>
    <t>"hydrant" 20</t>
  </si>
  <si>
    <t>28650010R</t>
  </si>
  <si>
    <t>D+M Manžeta protipožární Intumex RS 10 50-60 mm, pro potrubí, plech+laminát, červená</t>
  </si>
  <si>
    <t>46118448</t>
  </si>
  <si>
    <t>"voda 2x + kanál"235</t>
  </si>
  <si>
    <t>23153030R</t>
  </si>
  <si>
    <t>D+M Tmel silikonový protipožární Intumex SN 310 ml</t>
  </si>
  <si>
    <t>-934706493</t>
  </si>
  <si>
    <t>720</t>
  </si>
  <si>
    <t>Zdravotechnická instalace</t>
  </si>
  <si>
    <t>R</t>
  </si>
  <si>
    <t>Dopojení na stávající kanalizační přípojku L DN200, v technickém patře objektu</t>
  </si>
  <si>
    <t>2138385049</t>
  </si>
  <si>
    <t>R.1</t>
  </si>
  <si>
    <t>Dopojení na stávající vodovodní přípojku v, revizní šachtě</t>
  </si>
  <si>
    <t>1028544733</t>
  </si>
  <si>
    <t>28615405.AR</t>
  </si>
  <si>
    <t>Redukce nesouosá HTR DN 125/110 mm PP, D+M</t>
  </si>
  <si>
    <t>1528908518</t>
  </si>
  <si>
    <t>721176222R00</t>
  </si>
  <si>
    <t>Potrubí KG svodné (ležaté) v zemi D 110 x 3,2 mm</t>
  </si>
  <si>
    <t>-171787152</t>
  </si>
  <si>
    <t>721176223R00</t>
  </si>
  <si>
    <t>Potrubí KG svodné (ležaté) v zemi D 125 x 3,2 mm</t>
  </si>
  <si>
    <t>-183538582</t>
  </si>
  <si>
    <t>721176224R00</t>
  </si>
  <si>
    <t>Potrubí KG svodné (ležaté) v zemi D 160 x 4,0 mm</t>
  </si>
  <si>
    <t>-1466905406</t>
  </si>
  <si>
    <t>721176225R00</t>
  </si>
  <si>
    <t>Potrubí KG svodné (ležaté) v zemi D 200 x 4,9 mm</t>
  </si>
  <si>
    <t>537091070</t>
  </si>
  <si>
    <t>721176101R00</t>
  </si>
  <si>
    <t>Potrubí HT připojovací D 32 x 1,8 mm</t>
  </si>
  <si>
    <t>1132718618</t>
  </si>
  <si>
    <t>721176102R00</t>
  </si>
  <si>
    <t>Potrubí HT připojovací D 40 x 1,8 mm</t>
  </si>
  <si>
    <t>1396973651</t>
  </si>
  <si>
    <t>721176103R00</t>
  </si>
  <si>
    <t>Potrubí HT připojovací D 50 x 1,8 mm</t>
  </si>
  <si>
    <t>1938494123</t>
  </si>
  <si>
    <t>721176105R00</t>
  </si>
  <si>
    <t>Potrubí HT připojovací D 110 x 2,7 mm</t>
  </si>
  <si>
    <t>1288594245</t>
  </si>
  <si>
    <t>721178116R00</t>
  </si>
  <si>
    <t>Potrubí Geberit Silent PP odpadní - svis. D110x3,6</t>
  </si>
  <si>
    <t>661738083</t>
  </si>
  <si>
    <t>721151308R00</t>
  </si>
  <si>
    <t>Potrubí Geberit Silent-db20-dešťové,D 110 x 6,0 mm</t>
  </si>
  <si>
    <t>1606325220</t>
  </si>
  <si>
    <t>721273200RT3</t>
  </si>
  <si>
    <t>Souprava ventilační střešní HL, souprava větrací hlavice PP HL810 D 110 mm</t>
  </si>
  <si>
    <t>1862957676</t>
  </si>
  <si>
    <t>721231124RT4</t>
  </si>
  <si>
    <t>Vtok střešní TW s integrovanou PVC manžetou, PROSTUP BUDE OŠETŘEN TYPOVOU TĚSNÍCÍ MANŽETOU STŘEŠNÍ HYDROIZOLACE</t>
  </si>
  <si>
    <t>-1438713817</t>
  </si>
  <si>
    <t>28615443.AR</t>
  </si>
  <si>
    <t>D+M Kus čisticí HTRE D 110 mm PP</t>
  </si>
  <si>
    <t>523736554</t>
  </si>
  <si>
    <t>28615444.AR</t>
  </si>
  <si>
    <t>D+M Kus čisticí HTRE D 125 mm PVC</t>
  </si>
  <si>
    <t>1779912330</t>
  </si>
  <si>
    <t>28615445.AR</t>
  </si>
  <si>
    <t>D+M Kus čisticí HTRE D 160 mm PVC</t>
  </si>
  <si>
    <t>1113527294</t>
  </si>
  <si>
    <t>28615445.AR.1</t>
  </si>
  <si>
    <t>D+M Kus čisticí HTRE D 200 mm PVC</t>
  </si>
  <si>
    <t>-871861490</t>
  </si>
  <si>
    <t>28654741R</t>
  </si>
  <si>
    <t>D+M HL138K sifon podomítkový, stavební výška 95 mm</t>
  </si>
  <si>
    <t>-1719447720</t>
  </si>
  <si>
    <t>28654741R.1</t>
  </si>
  <si>
    <t>D+M HL136NT sifon podomítkový</t>
  </si>
  <si>
    <t>513282203</t>
  </si>
  <si>
    <t>55162433.AR</t>
  </si>
  <si>
    <t>D+M HL406 uzávěrka zápachová podomítková DN 40/50, výtokový ventil 1/2"</t>
  </si>
  <si>
    <t>1116055251</t>
  </si>
  <si>
    <t>55162105R</t>
  </si>
  <si>
    <t>D+M HT DN20-40 konc pro napoj na PVC FLEXI hadici, MIDAS</t>
  </si>
  <si>
    <t>429674201</t>
  </si>
  <si>
    <t>286104110006R</t>
  </si>
  <si>
    <t>D+M Hadička PVC DN25 34 655</t>
  </si>
  <si>
    <t>-407857847</t>
  </si>
  <si>
    <t>721300922R00</t>
  </si>
  <si>
    <t>Pročištění ležatých svodů do DN 300, a kamerová prohlídka</t>
  </si>
  <si>
    <t>1620215207</t>
  </si>
  <si>
    <t>721290111R00</t>
  </si>
  <si>
    <t>Zkouška těsnosti kanalizace vodou DN 125</t>
  </si>
  <si>
    <t>-2088818008</t>
  </si>
  <si>
    <t>721290112R00</t>
  </si>
  <si>
    <t>Zkouška těsnosti kanalizace vodou DN 200</t>
  </si>
  <si>
    <t>-36369129</t>
  </si>
  <si>
    <t>998721103R00</t>
  </si>
  <si>
    <t>Přesun hmot pro vnitřní kanalizaci, výšky do 24 m</t>
  </si>
  <si>
    <t>-1707851364</t>
  </si>
  <si>
    <t>722181212RY5</t>
  </si>
  <si>
    <t>Izolace návleková MIRELON Akustik tl. stěny 5 mm, vnitřní průměr 110 mm, izolace odpadní kan potrubí</t>
  </si>
  <si>
    <t>2055495709</t>
  </si>
  <si>
    <t>722171216R00</t>
  </si>
  <si>
    <t>Potrubí z PEHD, DN 125 SDR9 PN20</t>
  </si>
  <si>
    <t>-860889059</t>
  </si>
  <si>
    <t>551 RR</t>
  </si>
  <si>
    <t>Přechod PEHD - PPR 110i</t>
  </si>
  <si>
    <t>-798085582</t>
  </si>
  <si>
    <t>722254114RM3</t>
  </si>
  <si>
    <t>Skříň hydrantová s výzbrojí 25, systém Hasil D25/30, do niky ve zdi, dle PBŘ</t>
  </si>
  <si>
    <t>474343396</t>
  </si>
  <si>
    <t>722265117R00</t>
  </si>
  <si>
    <t>Vodoměr domovní SV Elster M100 DN40x300mm, Qn 16,0, podružné měření spotřeby požární vody</t>
  </si>
  <si>
    <t>-590847700</t>
  </si>
  <si>
    <t>722237662RX0</t>
  </si>
  <si>
    <t>uklidňovací kus DN40, dle typu vodoměru</t>
  </si>
  <si>
    <t>387149872</t>
  </si>
  <si>
    <t>722237662R00</t>
  </si>
  <si>
    <t>Ochranná armatura, např. Honeywell, ochranná jednotka EA pro třídu tekutiny 1 a 2 dle</t>
  </si>
  <si>
    <t>573317456</t>
  </si>
  <si>
    <t>722237134R00</t>
  </si>
  <si>
    <t>Kohout vod.kulový,GIACOMINI R250D DN 40</t>
  </si>
  <si>
    <t>557784853</t>
  </si>
  <si>
    <t>551295661R</t>
  </si>
  <si>
    <t>Redukce OC DN40-65, D+M</t>
  </si>
  <si>
    <t>-1393244677</t>
  </si>
  <si>
    <t>722237136R00</t>
  </si>
  <si>
    <t>Kohout vod.kulový s vypouš.,GIACOMINI R250DS DN 40</t>
  </si>
  <si>
    <t>-849811659</t>
  </si>
  <si>
    <t>722130233R00</t>
  </si>
  <si>
    <t>Potrubí z trub.závit.pozink 11343,DN 25</t>
  </si>
  <si>
    <t>368904577</t>
  </si>
  <si>
    <t>722130234R00</t>
  </si>
  <si>
    <t>Potrubí z trub.závit.pozink 11343,DN 32</t>
  </si>
  <si>
    <t>1278933876</t>
  </si>
  <si>
    <t>722130235R00</t>
  </si>
  <si>
    <t>Potrubí z trub.závit.pozink 11343,DN 40</t>
  </si>
  <si>
    <t>1290490182</t>
  </si>
  <si>
    <t>722130237R00</t>
  </si>
  <si>
    <t>Potrubí z trub.závit.pozink. 11343,DN 65</t>
  </si>
  <si>
    <t>55653987</t>
  </si>
  <si>
    <t>722172711R00</t>
  </si>
  <si>
    <t>Potrubí z PPR Instaplast D 20 x 2,8 mm, PN 16, se sníženou tepelnou roztažností, STABI</t>
  </si>
  <si>
    <t>-1634850150</t>
  </si>
  <si>
    <t>722172712R00</t>
  </si>
  <si>
    <t>Potrubí z PPR Instaplast, D 25 x 3,5 mm, PN 16, se sníženou tepelnou roztažností, STABI</t>
  </si>
  <si>
    <t>256841124</t>
  </si>
  <si>
    <t>722172713R00</t>
  </si>
  <si>
    <t>Potrubí z PPR Instaplast, D 32 x 4,4 mm, PN 16, se sníženou tepelnou roztažností, STABI</t>
  </si>
  <si>
    <t>1035469741</t>
  </si>
  <si>
    <t>722172714R00</t>
  </si>
  <si>
    <t>Potrubí z PPR Instaplast, D 40 x 5,5 mm, PN 16, se sníženou tepelnou roztažností, STABI</t>
  </si>
  <si>
    <t>-1077003468</t>
  </si>
  <si>
    <t>722172715R00</t>
  </si>
  <si>
    <t>Potrubí z PPR Instaplast, D 50 x 6,9 mm, PN 16, se sníženou tepelnou roztažností, STABI</t>
  </si>
  <si>
    <t>931904531</t>
  </si>
  <si>
    <t>722172716R00</t>
  </si>
  <si>
    <t>Potrubí z PPR Instaplast, D 63 x 8,6 mm, PN 16, se sníženou tepelnou roztažností, STABI</t>
  </si>
  <si>
    <t>579427530</t>
  </si>
  <si>
    <t>722172617R00</t>
  </si>
  <si>
    <t>Potrubí z PPR Instaplast D 75 x 10,3 mm, PN 16, se sníženou tepelnou roztažností, STABI</t>
  </si>
  <si>
    <t>40532275</t>
  </si>
  <si>
    <t>722172638R00</t>
  </si>
  <si>
    <t>Potrubí z PPR Instaplast, D 90x15,0 mm, PN16, se sníženou tepelnou roztažností, STABI</t>
  </si>
  <si>
    <t>1971490438</t>
  </si>
  <si>
    <t>722172639R00</t>
  </si>
  <si>
    <t>Potrubí z PPR Instaplast, D 110x18,3 mm, PN16, se sníženou tepelnou roztažností, STABI</t>
  </si>
  <si>
    <t>-1517533551</t>
  </si>
  <si>
    <t>722237136R00.1</t>
  </si>
  <si>
    <t>Kohout vod.kulový s vypouš.,GIACOMINI R250DS DN 50</t>
  </si>
  <si>
    <t>-1699200314</t>
  </si>
  <si>
    <t>200879390</t>
  </si>
  <si>
    <t>722237134R00.1</t>
  </si>
  <si>
    <t>Kohout vod.kulový s vypouš.,GIACOMINI R250DS DN 32</t>
  </si>
  <si>
    <t>146099422</t>
  </si>
  <si>
    <t>722237134R00.2</t>
  </si>
  <si>
    <t>Kohout vod.kulový s vypouš.,GIACOMINI R250DS DN 20</t>
  </si>
  <si>
    <t>1623163915</t>
  </si>
  <si>
    <t>722181242RT7</t>
  </si>
  <si>
    <t>Izolace návleková MIRELON STABIL tl. stěny 13 mm, vnitřní průměr 22 mm</t>
  </si>
  <si>
    <t>742818213</t>
  </si>
  <si>
    <t>722181244RT7</t>
  </si>
  <si>
    <t>Izolace návleková MIRELON STABIL tl. stěny 20 mm, vnitřní průměr 22 mm</t>
  </si>
  <si>
    <t>2080176029</t>
  </si>
  <si>
    <t>722181242RT8</t>
  </si>
  <si>
    <t>Izolace návleková MIRELON STABIL tl. stěny 13 mm, vnitřní průměr 25 mm</t>
  </si>
  <si>
    <t>345098224</t>
  </si>
  <si>
    <t>722181245RT8</t>
  </si>
  <si>
    <t>Izolace návleková MIRELON STABIL tl. stěny 25 mm, vnitřní průměr 25 mm</t>
  </si>
  <si>
    <t>1921327613</t>
  </si>
  <si>
    <t>722181212RU1</t>
  </si>
  <si>
    <t>Izolace návleková MIRELON PRO tl. stěny 13 mm, vnitřní průměr 32 mm</t>
  </si>
  <si>
    <t>1589261882</t>
  </si>
  <si>
    <t>722181215RU1</t>
  </si>
  <si>
    <t>Izolace návleková MIRELON PRO tl. stěny 25 mm, vnitřní průměr 32 mm</t>
  </si>
  <si>
    <t>-676799157</t>
  </si>
  <si>
    <t>631547215R</t>
  </si>
  <si>
    <t>D+M Pouzdro potrubní izol ROCKWOOL 800 35/40 mm, kamenná vlna s polepem Al fólií vyztuženou skleněnou mřížkou</t>
  </si>
  <si>
    <t>622995110</t>
  </si>
  <si>
    <t>722181242RV9</t>
  </si>
  <si>
    <t>Izolace návleková MIRELON STABIL tl. stěny 13 mm, vnitřní průměr 40 mm</t>
  </si>
  <si>
    <t>691188205</t>
  </si>
  <si>
    <t>722181242RW6</t>
  </si>
  <si>
    <t>Izolace návleková MIRELON STABIL tl. stěny 13 mm, vnitřní průměr 50 mm</t>
  </si>
  <si>
    <t>-1757358431</t>
  </si>
  <si>
    <t>631547118R</t>
  </si>
  <si>
    <t>D+M Pouzdro potrubní izol ROCKWOOL 800 54/30 mm, kamenná vlna s polepem Al fólií vyztuženou skleněnou mřížkou</t>
  </si>
  <si>
    <t>2075192362</t>
  </si>
  <si>
    <t>722181242RY3</t>
  </si>
  <si>
    <t>Izolace návleková MIRELON STABIL tl. stěny 13 mm, vnitřní průměr 63 mm</t>
  </si>
  <si>
    <t>-38067183</t>
  </si>
  <si>
    <t>631547220R</t>
  </si>
  <si>
    <t>D+M Pouzdro potrubní izol ROCKWOOL 800 64/40 mm, kamenná vlna s polepem Al fólií vyztuženou skleněnou mřížkou</t>
  </si>
  <si>
    <t>679778944</t>
  </si>
  <si>
    <t>722181242RY5</t>
  </si>
  <si>
    <t>Izolace návleková MIRELON STABIL tl. stěny 13 mm, vnitřní průměr 76 mm</t>
  </si>
  <si>
    <t>-1333936244</t>
  </si>
  <si>
    <t>631547322R</t>
  </si>
  <si>
    <t>Pouzdro potrubní izolační ROCKWOOL 800 76/50 mm, kamenná vlna s polepem Al fólií vyztuženou skleněnou mřížkou</t>
  </si>
  <si>
    <t>-1123529190</t>
  </si>
  <si>
    <t>283772202R</t>
  </si>
  <si>
    <t>Trubice izolační MIRELON PET 89x13 mm</t>
  </si>
  <si>
    <t>-1483821225</t>
  </si>
  <si>
    <t>631547323R</t>
  </si>
  <si>
    <t>Pouzdro potrubní izolační ROCKWOOL 800 89/50 mm, kamenná vlna s polepem Al fólií vyztuženou skleněnou mřížkou</t>
  </si>
  <si>
    <t>-683762576</t>
  </si>
  <si>
    <t>283772232R</t>
  </si>
  <si>
    <t>Trubice izolační MIRELON PET 108x13 mm</t>
  </si>
  <si>
    <t>-432649241</t>
  </si>
  <si>
    <t>551100010R</t>
  </si>
  <si>
    <t>Kohout kulový voda PERFECTA FIV.8363 1/2"</t>
  </si>
  <si>
    <t>-325383354</t>
  </si>
  <si>
    <t>Pol101</t>
  </si>
  <si>
    <t>Proplach a dezinfekce vodovod.potrubí</t>
  </si>
  <si>
    <t>1200624922</t>
  </si>
  <si>
    <t>998722203R00</t>
  </si>
  <si>
    <t>Přesun hmot pro vnitřní vodovod, výšky do 24 m</t>
  </si>
  <si>
    <t>%</t>
  </si>
  <si>
    <t>-1566015319</t>
  </si>
  <si>
    <t>14135383R</t>
  </si>
  <si>
    <t>D+M Trubky bezešvé hlad jak 11353.1 D 133x4,0 mm, Chránička</t>
  </si>
  <si>
    <t>258712527</t>
  </si>
  <si>
    <t>55162801R</t>
  </si>
  <si>
    <t>D+M Vpust podlahová spodní DN 50 nerez PVB50N-PR1, vnitřní</t>
  </si>
  <si>
    <t>1132091884</t>
  </si>
  <si>
    <t>55162801R.1</t>
  </si>
  <si>
    <t>D+M Vpust podlahová spodní DN 50 nerez PVB50N-PR1, vnější</t>
  </si>
  <si>
    <t>303318715</t>
  </si>
  <si>
    <t>725100001RA0</t>
  </si>
  <si>
    <t>Umyvadlo, baterie, zápachová uzávěrka</t>
  </si>
  <si>
    <t>-372810893</t>
  </si>
  <si>
    <t>725100002RA0</t>
  </si>
  <si>
    <t>Dřez, baterie, zápachová uzávěrka</t>
  </si>
  <si>
    <t>-567819964</t>
  </si>
  <si>
    <t>725100004RA0</t>
  </si>
  <si>
    <t>Sprchové stání, baterie, podlahová vpust, zástěna dle výběru investora( tyč + závěs dl.2,2m)</t>
  </si>
  <si>
    <t>2015789979</t>
  </si>
  <si>
    <t>725112022</t>
  </si>
  <si>
    <t>Zařízení záchodů klozety keramické závěsné na nosné stěny s hlubokým splachováním odpad vodorovný</t>
  </si>
  <si>
    <t>-1590466513</t>
  </si>
  <si>
    <t>725331111</t>
  </si>
  <si>
    <t>Výlevky bez výtokových armatur a splachovací nádrže keramické se sklopnou plastovou mřížkou 425 mm</t>
  </si>
  <si>
    <t>-1647278893</t>
  </si>
  <si>
    <t>2+1</t>
  </si>
  <si>
    <t>725829121</t>
  </si>
  <si>
    <t>Baterie umyvadlové montáž ostatních typů nástěnných pákových nebo klasických</t>
  </si>
  <si>
    <t>-1755970523</t>
  </si>
  <si>
    <t>55144033</t>
  </si>
  <si>
    <t>baterie vanová/sprchová nástěnná kohoutková s horním sprchovým vývodem a otočným ramenem</t>
  </si>
  <si>
    <t>-1403500661</t>
  </si>
  <si>
    <t>726111031</t>
  </si>
  <si>
    <t>Předstěnové instalační systémy pro zazdění do masivních zděných konstrukcí pro závěsné klozety ovládání zepředu, stavební výška 1080 mm</t>
  </si>
  <si>
    <t>1949450481</t>
  </si>
  <si>
    <t>182+3</t>
  </si>
  <si>
    <t>Pol136</t>
  </si>
  <si>
    <t>Ventil rohový s přípoj. trubičkou G 1/2</t>
  </si>
  <si>
    <t>-803848802</t>
  </si>
  <si>
    <t>184*2+14*2</t>
  </si>
  <si>
    <t>998725103R00</t>
  </si>
  <si>
    <t>Přesun hmot pro zařizovací předměty, výšky do 24 m</t>
  </si>
  <si>
    <t>-8596173</t>
  </si>
  <si>
    <t>734</t>
  </si>
  <si>
    <t>Armatury</t>
  </si>
  <si>
    <t>734224811R00</t>
  </si>
  <si>
    <t>Ventil automatický termostatický vyvažovací,přímý, DN20, např. Hydronic CirCon</t>
  </si>
  <si>
    <t>-2044351904</t>
  </si>
  <si>
    <t>767883211RT5</t>
  </si>
  <si>
    <t>Objímka jednošroubová, kombivrut + hmoždinka, pro potrubí 20-30 mm</t>
  </si>
  <si>
    <t>-445431838</t>
  </si>
  <si>
    <t>767883211RT5.1</t>
  </si>
  <si>
    <t>Objímka jednošroubová, kombivrut + hmoždinka, pro potrubí 31-38 mm</t>
  </si>
  <si>
    <t>1451311493</t>
  </si>
  <si>
    <t>42310106R</t>
  </si>
  <si>
    <t>Objímka jednošroubová, kombivrut + hmoždinka, pro potrubí 40-46mm</t>
  </si>
  <si>
    <t>376124170</t>
  </si>
  <si>
    <t>42310120R</t>
  </si>
  <si>
    <t>Objímka jednošroubová, kombivrut + hmoždinka, pro potrubí 72-78mm</t>
  </si>
  <si>
    <t>1890305048</t>
  </si>
  <si>
    <t>42310120R.1</t>
  </si>
  <si>
    <t>Objímka jednošroubová, kombivrut + hmoždinka, pro potrubí 89-95mm</t>
  </si>
  <si>
    <t>246222072</t>
  </si>
  <si>
    <t>42310120R.2</t>
  </si>
  <si>
    <t>Objímka jednošroubová, kombivrut + hmoždinka, pro potrubí 105-115mm</t>
  </si>
  <si>
    <t>-2129839361</t>
  </si>
  <si>
    <t>42310120R.3</t>
  </si>
  <si>
    <t>Objímka jednošroubová, kombivrut + hmoždinka, pro potrubí 120-130mm</t>
  </si>
  <si>
    <t>1116983871</t>
  </si>
  <si>
    <t>4 - Vzduchotechnika</t>
  </si>
  <si>
    <t>VZT - Vzduchotechnika</t>
  </si>
  <si>
    <t xml:space="preserve">    V1 - Zařízení 8 - koupelny a WC</t>
  </si>
  <si>
    <t xml:space="preserve">    V2 - Zařízení 9 - kuchyně</t>
  </si>
  <si>
    <t xml:space="preserve">    V3 - Zařízení 10 - strojovny výtahů</t>
  </si>
  <si>
    <t xml:space="preserve">    V4 - Zařízení 11 - zázemí 1.NP</t>
  </si>
  <si>
    <t xml:space="preserve">    V5 - Zařízení 12 - úklid</t>
  </si>
  <si>
    <t xml:space="preserve">    V6 - Zařízení 13 - úklid</t>
  </si>
  <si>
    <t xml:space="preserve">    K1 - Zařízení  SK1 - klimatizace - serverovna</t>
  </si>
  <si>
    <t xml:space="preserve">    O1 - Ostatní</t>
  </si>
  <si>
    <t>VZT</t>
  </si>
  <si>
    <t>V1</t>
  </si>
  <si>
    <t>Zařízení 8 - koupelny a WC</t>
  </si>
  <si>
    <t>Pol9</t>
  </si>
  <si>
    <t>Nástřešní ventilátor s nízkou hlučností vč. příslušenství - pružné manžety tlumícího nástavce, příruby, zpětné klapky a revizního vypínače V=420m3/h, pext =200Pa (Pel motorujm =132W, 230V, 50Hz, Ijm =0,574A)</t>
  </si>
  <si>
    <t>-1085579380</t>
  </si>
  <si>
    <t>24012-9430</t>
  </si>
  <si>
    <t>Montáž střešního ventilátoru s příslušenstvím</t>
  </si>
  <si>
    <t>996413694</t>
  </si>
  <si>
    <t>Pol93</t>
  </si>
  <si>
    <t>Požární talířový ventil odvodní pr. 125</t>
  </si>
  <si>
    <t>836615514</t>
  </si>
  <si>
    <t>24074-1613</t>
  </si>
  <si>
    <t>Montáž talířového ventilu</t>
  </si>
  <si>
    <t>447812478</t>
  </si>
  <si>
    <t>Pol95</t>
  </si>
  <si>
    <t>Potrubí Spiro do pr. 125, 10% tvarovek</t>
  </si>
  <si>
    <t>1856940991</t>
  </si>
  <si>
    <t>24084-1113</t>
  </si>
  <si>
    <t>Montáž Spiro potrubí do pr. 125</t>
  </si>
  <si>
    <t>1391067747</t>
  </si>
  <si>
    <t>Pol96</t>
  </si>
  <si>
    <t>Potrubí Spiro do pr. 180, 30% tvarovek</t>
  </si>
  <si>
    <t>-579986823</t>
  </si>
  <si>
    <t>24084-1116</t>
  </si>
  <si>
    <t>Montáž Spiro potrubí do pr. 180</t>
  </si>
  <si>
    <t>1074449052</t>
  </si>
  <si>
    <t>Pol97</t>
  </si>
  <si>
    <t>Zaslepení potrubí a příprava pro odvodnění návarek DN18</t>
  </si>
  <si>
    <t>1843842800</t>
  </si>
  <si>
    <t>Pol98</t>
  </si>
  <si>
    <t>Montáž Zaslepení potrubí a příprava pro odvodnění návarek DN18</t>
  </si>
  <si>
    <t>-875303489</t>
  </si>
  <si>
    <t>Pol99</t>
  </si>
  <si>
    <t>Tepelná izolace vnitřní, minerální, tl. 40 mm, Al folie</t>
  </si>
  <si>
    <t>-66899643</t>
  </si>
  <si>
    <t>Pol100</t>
  </si>
  <si>
    <t>Montáž tepelné izolace</t>
  </si>
  <si>
    <t>1578720828</t>
  </si>
  <si>
    <t>Požární izolace EI30</t>
  </si>
  <si>
    <t>-474930581</t>
  </si>
  <si>
    <t>Montáž požární izolace</t>
  </si>
  <si>
    <t>-1925246194</t>
  </si>
  <si>
    <t>V2</t>
  </si>
  <si>
    <t>Zařízení 9 - kuchyně</t>
  </si>
  <si>
    <t>Pol103</t>
  </si>
  <si>
    <t>Odsavač par (dodávka kuchyně)</t>
  </si>
  <si>
    <t>-1423713392</t>
  </si>
  <si>
    <t>Pol104</t>
  </si>
  <si>
    <t>Zpětná klapka těsná pr. 125</t>
  </si>
  <si>
    <t>1639477577</t>
  </si>
  <si>
    <t>24071-2116</t>
  </si>
  <si>
    <t>Montáž zpětné klapky pr. 125</t>
  </si>
  <si>
    <t>2096370294</t>
  </si>
  <si>
    <t>Pol105</t>
  </si>
  <si>
    <t>Střešní ventilační hlavice kruhová pr. 180</t>
  </si>
  <si>
    <t>-1995295838</t>
  </si>
  <si>
    <t>24076-1116</t>
  </si>
  <si>
    <t>Montáž střešní hlavice</t>
  </si>
  <si>
    <t>-75690334</t>
  </si>
  <si>
    <t>628334705</t>
  </si>
  <si>
    <t>1329634718</t>
  </si>
  <si>
    <t>Pol96.1</t>
  </si>
  <si>
    <t>1090353413</t>
  </si>
  <si>
    <t>24084-1116.1</t>
  </si>
  <si>
    <t>1009240817</t>
  </si>
  <si>
    <t>722918805</t>
  </si>
  <si>
    <t>531244818</t>
  </si>
  <si>
    <t>Pol106</t>
  </si>
  <si>
    <t>Tepelná izolace vnitřní, minerální, tl. 40mm, Al folie</t>
  </si>
  <si>
    <t>275872395</t>
  </si>
  <si>
    <t>-1575844875</t>
  </si>
  <si>
    <t>V3</t>
  </si>
  <si>
    <t>Zařízení 10 - strojovny výtahů</t>
  </si>
  <si>
    <t>Pol107</t>
  </si>
  <si>
    <t>Protidešťová žaluzie komfortní 250x250</t>
  </si>
  <si>
    <t>689811836</t>
  </si>
  <si>
    <t>24074-4213</t>
  </si>
  <si>
    <t>Montáž protidešťové žaluzie</t>
  </si>
  <si>
    <t>12698243</t>
  </si>
  <si>
    <t>Pol108</t>
  </si>
  <si>
    <t>Regulační klapka kruhová pozinkovaná, jednolistá těsná pr.250</t>
  </si>
  <si>
    <t>-805415015</t>
  </si>
  <si>
    <t>24071-1118</t>
  </si>
  <si>
    <t>Montáž regulační klapky</t>
  </si>
  <si>
    <t>2081036813</t>
  </si>
  <si>
    <t>Pol109</t>
  </si>
  <si>
    <t>Krycí mřížka pr. 250</t>
  </si>
  <si>
    <t>-946182270</t>
  </si>
  <si>
    <t>24073-1118</t>
  </si>
  <si>
    <t>Montáž krycí mřížky</t>
  </si>
  <si>
    <t>-1130804092</t>
  </si>
  <si>
    <t>Pol110</t>
  </si>
  <si>
    <t>Potrubí Spiro do pr. 250</t>
  </si>
  <si>
    <t>1883759346</t>
  </si>
  <si>
    <t>24084-1119</t>
  </si>
  <si>
    <t>Montáž Spiro potrubí do pr. 250</t>
  </si>
  <si>
    <t>-1353539720</t>
  </si>
  <si>
    <t>-1884010781</t>
  </si>
  <si>
    <t>-41166121</t>
  </si>
  <si>
    <t>V4</t>
  </si>
  <si>
    <t>Zařízení 11 - zázemí 1.NP</t>
  </si>
  <si>
    <t>Pol205</t>
  </si>
  <si>
    <t>Diagonální tichý potrubní ventilátor plastový pr. 160 (200 m3/h, 150 Pa)</t>
  </si>
  <si>
    <t>1025021035</t>
  </si>
  <si>
    <t>24013-2110</t>
  </si>
  <si>
    <t>Montáž potrubního plastového ventilátoru pr. 160</t>
  </si>
  <si>
    <t>-1746067076</t>
  </si>
  <si>
    <t>Pol206</t>
  </si>
  <si>
    <t>Protidešťová žaluzie kruhová pr. 200, hliníkové provedení vč. síta, RAL</t>
  </si>
  <si>
    <t>1457446496</t>
  </si>
  <si>
    <t>24073-1116</t>
  </si>
  <si>
    <t>-1147100933</t>
  </si>
  <si>
    <t>Pol207</t>
  </si>
  <si>
    <t>Zpětná klapka pr. 160</t>
  </si>
  <si>
    <t>-453093330</t>
  </si>
  <si>
    <t>24071-2114</t>
  </si>
  <si>
    <t>Montáž zpětné klapky pr. 160</t>
  </si>
  <si>
    <t>-1696513312</t>
  </si>
  <si>
    <t>Pol112</t>
  </si>
  <si>
    <t>Talířový ventil kovový odvodní pr. 125 vč. montážního kroužku pr. 125</t>
  </si>
  <si>
    <t>-964513239</t>
  </si>
  <si>
    <t>24074-1613.1</t>
  </si>
  <si>
    <t>Montáž talířového ventilu pr. 125</t>
  </si>
  <si>
    <t>-981393830</t>
  </si>
  <si>
    <t>Pol117</t>
  </si>
  <si>
    <t>Ohebná hadice akusticky izolovaná, pr. 127</t>
  </si>
  <si>
    <t>-1772794131</t>
  </si>
  <si>
    <t>24087-1113</t>
  </si>
  <si>
    <t>Montáž ohebné hadice pr. 127</t>
  </si>
  <si>
    <t>1593643545</t>
  </si>
  <si>
    <t>Pol118</t>
  </si>
  <si>
    <t>Ohebná hadice akusticky izolovaná, pr. 160</t>
  </si>
  <si>
    <t>-223726831</t>
  </si>
  <si>
    <t>24087-1116</t>
  </si>
  <si>
    <t>Montáž ohebné hadice pr. 160</t>
  </si>
  <si>
    <t>1460972631</t>
  </si>
  <si>
    <t>Pol208</t>
  </si>
  <si>
    <t>Potrubí Spiro pr. 125, 90% tvarovek</t>
  </si>
  <si>
    <t>627884960</t>
  </si>
  <si>
    <t>24084-1114</t>
  </si>
  <si>
    <t>Montáž Spiro potrubí</t>
  </si>
  <si>
    <t>-2118812637</t>
  </si>
  <si>
    <t>Pol209</t>
  </si>
  <si>
    <t>Potrubí Spiro pr. 160, 30% tvarovek</t>
  </si>
  <si>
    <t>-1191372124</t>
  </si>
  <si>
    <t>24084-1116.1.1</t>
  </si>
  <si>
    <t>1342432526</t>
  </si>
  <si>
    <t>Pol210</t>
  </si>
  <si>
    <t>Potrubí Spiro pr. 200</t>
  </si>
  <si>
    <t>-641571416</t>
  </si>
  <si>
    <t>24084-1116.1.2</t>
  </si>
  <si>
    <t>-1971551914</t>
  </si>
  <si>
    <t>-311252717</t>
  </si>
  <si>
    <t>-594444920</t>
  </si>
  <si>
    <t>V5</t>
  </si>
  <si>
    <t>Zařízení 12 - úklid</t>
  </si>
  <si>
    <t>Pol211</t>
  </si>
  <si>
    <t>Diagonální tichý potrubní ventilátor plastový pr. 100 (50 m3/h, 80 Pa)</t>
  </si>
  <si>
    <t>1623298570</t>
  </si>
  <si>
    <t>24013-2110.1</t>
  </si>
  <si>
    <t>Montáž potrubního plastového ventilátoru pr. 100</t>
  </si>
  <si>
    <t>73858934</t>
  </si>
  <si>
    <t>Pol212</t>
  </si>
  <si>
    <t>Protidešťová žaluzie kruhová pr. 125, hliníkové provedení vč. síta, RAL</t>
  </si>
  <si>
    <t>-117134324</t>
  </si>
  <si>
    <t>24073-1112</t>
  </si>
  <si>
    <t>1743084086</t>
  </si>
  <si>
    <t>Pol213</t>
  </si>
  <si>
    <t>Zpětná klapka pr. 125</t>
  </si>
  <si>
    <t>-1466755729</t>
  </si>
  <si>
    <t>24071-2114.1</t>
  </si>
  <si>
    <t>-1446330958</t>
  </si>
  <si>
    <t>Pol214</t>
  </si>
  <si>
    <t>Nasávací kus včetně ochraného síta pr. 100</t>
  </si>
  <si>
    <t>185415599</t>
  </si>
  <si>
    <t>24073-1111</t>
  </si>
  <si>
    <t>Montáž nasávacího kusu pr. 100</t>
  </si>
  <si>
    <t>459369400</t>
  </si>
  <si>
    <t>Pol113</t>
  </si>
  <si>
    <t>Větrací tvarovka těsnící s požární odolností min. EI30, sestava 1x2</t>
  </si>
  <si>
    <t>-1220834496</t>
  </si>
  <si>
    <t>Pol114</t>
  </si>
  <si>
    <t>Montáž tvarovky</t>
  </si>
  <si>
    <t>-712637969</t>
  </si>
  <si>
    <t>Pol115</t>
  </si>
  <si>
    <t>Krycí mřížka pohledová 250x150</t>
  </si>
  <si>
    <t>-369973051</t>
  </si>
  <si>
    <t>Pol116</t>
  </si>
  <si>
    <t>-888008421</t>
  </si>
  <si>
    <t>Pol215</t>
  </si>
  <si>
    <t>Potrubí Spiro pr. 100, 20% tvarovek</t>
  </si>
  <si>
    <t>1815378470</t>
  </si>
  <si>
    <t>24084-1111</t>
  </si>
  <si>
    <t>1698432282</t>
  </si>
  <si>
    <t>Pol216</t>
  </si>
  <si>
    <t>Potrubí Spiro pr. 125, 20% tvarovek</t>
  </si>
  <si>
    <t>1012083142</t>
  </si>
  <si>
    <t>24084-1114.1</t>
  </si>
  <si>
    <t>2143262233</t>
  </si>
  <si>
    <t>-485924066</t>
  </si>
  <si>
    <t>-1980521590</t>
  </si>
  <si>
    <t>V6</t>
  </si>
  <si>
    <t>Zařízení 13 - úklid</t>
  </si>
  <si>
    <t>-1864256834</t>
  </si>
  <si>
    <t>1048282022</t>
  </si>
  <si>
    <t>Pol2130</t>
  </si>
  <si>
    <t>Zpětná klapka pr. 100</t>
  </si>
  <si>
    <t>-1662976082</t>
  </si>
  <si>
    <t>24071-21145</t>
  </si>
  <si>
    <t>Montáž zpětné klapky pr. 100</t>
  </si>
  <si>
    <t>-750600983</t>
  </si>
  <si>
    <t>Pol1055</t>
  </si>
  <si>
    <t>Střešní ventilační hlavice kruhová pr. 125</t>
  </si>
  <si>
    <t>-2061487058</t>
  </si>
  <si>
    <t>24076-1116.1</t>
  </si>
  <si>
    <t>-691117730</t>
  </si>
  <si>
    <t>Pol10555</t>
  </si>
  <si>
    <t>Talířový ventil kovový odvodní pr. 100 vč. montážního kroužku pr. 100</t>
  </si>
  <si>
    <t>-962012858</t>
  </si>
  <si>
    <t>24074-16135</t>
  </si>
  <si>
    <t>Montáž talířového ventilu pr. 100</t>
  </si>
  <si>
    <t>1665456368</t>
  </si>
  <si>
    <t>Pol1175</t>
  </si>
  <si>
    <t>Ohebná hadice akusticky izolovaná, pr. 100</t>
  </si>
  <si>
    <t>-453147159</t>
  </si>
  <si>
    <t>24087-11135</t>
  </si>
  <si>
    <t>Montáž ohebné hadice pr. 100</t>
  </si>
  <si>
    <t>-1067765070</t>
  </si>
  <si>
    <t>Pol2155</t>
  </si>
  <si>
    <t>Potrubí Spiro do pr. 100, 50% tvarovek</t>
  </si>
  <si>
    <t>1312857887</t>
  </si>
  <si>
    <t>24084-11115</t>
  </si>
  <si>
    <t>Montáž Spiro potrubí do pr. 100</t>
  </si>
  <si>
    <t>1540597826</t>
  </si>
  <si>
    <t>Pol2165</t>
  </si>
  <si>
    <t>Potrubí Spiro pr. 125, 10% tvarovek</t>
  </si>
  <si>
    <t>218104474</t>
  </si>
  <si>
    <t>24084-11145</t>
  </si>
  <si>
    <t>Montáž Spiro potrubí do pr.125</t>
  </si>
  <si>
    <t>-2130990722</t>
  </si>
  <si>
    <t>Pol975</t>
  </si>
  <si>
    <t>Zaslepení potrubí a příprava pro odvodnění návarek DN125</t>
  </si>
  <si>
    <t>-85949521</t>
  </si>
  <si>
    <t>Pol985</t>
  </si>
  <si>
    <t>Montáž Zaslepení potrubí a příprava pro odvodnění návarek DN125</t>
  </si>
  <si>
    <t>1159787010</t>
  </si>
  <si>
    <t>-2143619564</t>
  </si>
  <si>
    <t>317586079</t>
  </si>
  <si>
    <t>K1</t>
  </si>
  <si>
    <t>Zařízení  SK1 - klimatizace - serverovna</t>
  </si>
  <si>
    <t>Pol2181</t>
  </si>
  <si>
    <t>Stávající kondenzační jednotka Siesta Qch 2,64 kW</t>
  </si>
  <si>
    <t>877415994</t>
  </si>
  <si>
    <t>Pol123</t>
  </si>
  <si>
    <t>Ocelová kontstrukce pod venkovní jednotku, pozink.</t>
  </si>
  <si>
    <t>-794619604</t>
  </si>
  <si>
    <t>Pol124</t>
  </si>
  <si>
    <t>Montáž ocelové konstrukce</t>
  </si>
  <si>
    <t>-607646282</t>
  </si>
  <si>
    <t>Pol125</t>
  </si>
  <si>
    <t>Potrubí chladiva vč. tepelné izloace a propojovacího kabelu</t>
  </si>
  <si>
    <t>-1634587770</t>
  </si>
  <si>
    <t>Pol126</t>
  </si>
  <si>
    <t>Montáž potrubí chladiva</t>
  </si>
  <si>
    <t>-279304451</t>
  </si>
  <si>
    <t>Pol127</t>
  </si>
  <si>
    <t>Plechový žlab pro uložení potrubí chladiva</t>
  </si>
  <si>
    <t>1415640061</t>
  </si>
  <si>
    <t>Pol128</t>
  </si>
  <si>
    <t>Montáž žlabu</t>
  </si>
  <si>
    <t>-214169360</t>
  </si>
  <si>
    <t>Pol129</t>
  </si>
  <si>
    <t>Průchodka střešním pláštěm pro potrubí chladiva - sú 18</t>
  </si>
  <si>
    <t>279562548</t>
  </si>
  <si>
    <t>Pol130</t>
  </si>
  <si>
    <t>Zprovoznění systému včetně komplexní zkoušky</t>
  </si>
  <si>
    <t>-1070826899</t>
  </si>
  <si>
    <t>Pol131</t>
  </si>
  <si>
    <t>Revize úniku chladiva dle nařízení evropského parlamentu a rady (ES) č. 1005/2009 vč. zavedení nové evidenční knihy chladícího zařízení</t>
  </si>
  <si>
    <t>-1883654222</t>
  </si>
  <si>
    <t>O1</t>
  </si>
  <si>
    <t>Ostatní</t>
  </si>
  <si>
    <t>Montážní a spojovací materiál</t>
  </si>
  <si>
    <t>478672342</t>
  </si>
  <si>
    <t>Doprava, výškové práce</t>
  </si>
  <si>
    <t>-185103552</t>
  </si>
  <si>
    <t>Komplexní zkouška, zaregulování</t>
  </si>
  <si>
    <t>-1838383234</t>
  </si>
  <si>
    <t>Realizační a dílenská dokumentace</t>
  </si>
  <si>
    <t>-1140680659</t>
  </si>
  <si>
    <t>Dokumentace skutečného provedení</t>
  </si>
  <si>
    <t>2125869136</t>
  </si>
  <si>
    <t>Předávací dokumentace, zaškolení obsluhy</t>
  </si>
  <si>
    <t>1640213336</t>
  </si>
  <si>
    <t>Text</t>
  </si>
  <si>
    <t>veškeré výměry v rozpočtu vzduchotechniky jsou převzaty z výkresové části dokumentace zatřídění položek (kódy) bylo provedeno dle sborníku „24-M Vzduchotechnika, klimatizace, chlazení“ vydaného společností KONCES spol. s r.o., Brno nedílnou součástí tohot</t>
  </si>
  <si>
    <t>1827352006</t>
  </si>
  <si>
    <t>5 - Vytápění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</si>
  <si>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</si>
  <si>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</si>
  <si>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</si>
  <si>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</si>
  <si>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M - Práce a dodávky M</t>
  </si>
  <si>
    <t xml:space="preserve">    23-M - Montáže potrubí</t>
  </si>
  <si>
    <t xml:space="preserve">    VRN4 - Inženýrská činnost</t>
  </si>
  <si>
    <t>731</t>
  </si>
  <si>
    <t>Ústřední vytápění - kotelny</t>
  </si>
  <si>
    <t>732429114R00</t>
  </si>
  <si>
    <t>Montáž čerpadel oběhových spirálních, DN 65</t>
  </si>
  <si>
    <t>1683286605</t>
  </si>
  <si>
    <t>Pol76</t>
  </si>
  <si>
    <t>Oběhové čerpadlo MAGNA 3 65/80 F vč. přírub</t>
  </si>
  <si>
    <t>-557000858</t>
  </si>
  <si>
    <t>388220726R</t>
  </si>
  <si>
    <t>D+M Ultrazvukový měřič tepla na příklad ULTRAHEAT UH50-A65 DN50,Kvs=48,14,1m3/h vč. příslušenství</t>
  </si>
  <si>
    <t>-581472993</t>
  </si>
  <si>
    <t>488-220726R</t>
  </si>
  <si>
    <t>D+M Trojcestný regulační ventil ESBE VLF 335 DN80, Kvs=78, PN6, průtok 17,5 m3/h s lineárním servopohonem ESBE ALA 223</t>
  </si>
  <si>
    <t>-2062492830</t>
  </si>
  <si>
    <t>388-220726R</t>
  </si>
  <si>
    <t>Sada teplotních čidel Siemens WZU5-1050</t>
  </si>
  <si>
    <t>-1894765084</t>
  </si>
  <si>
    <t>388-221732</t>
  </si>
  <si>
    <t>Úprava MaR - regulačního systému Tronic+ dispečink</t>
  </si>
  <si>
    <t>-1713055947</t>
  </si>
  <si>
    <t>998732102R00</t>
  </si>
  <si>
    <t>Přesun hmot pro strojovny, výšky do 12 m</t>
  </si>
  <si>
    <t>-2039072938</t>
  </si>
  <si>
    <t>733</t>
  </si>
  <si>
    <t>Ústřední vytápění - rozvodné potrubí</t>
  </si>
  <si>
    <t>733121225</t>
  </si>
  <si>
    <t>Potrubí z trubek ocelových hladkých spojovaných svařováním černých bezešvých v kotelnách a strojovnách Ø 89/3,6</t>
  </si>
  <si>
    <t>-903009810</t>
  </si>
  <si>
    <t>733122222</t>
  </si>
  <si>
    <t>Potrubí z trubek ocelových hladkých spojovaných lisováním z uhlíkové oceli tenkostěnné vně pozinkované PN 16, T= +110°C Ø 15/1,2</t>
  </si>
  <si>
    <t>-1537910136</t>
  </si>
  <si>
    <t>733122223</t>
  </si>
  <si>
    <t>Potrubí z trubek ocelových hladkých spojovaných lisováním z uhlíkové oceli tenkostěnné vně pozinkované PN 16, T= +110°C Ø 18/1,2</t>
  </si>
  <si>
    <t>1950228629</t>
  </si>
  <si>
    <t>733122224</t>
  </si>
  <si>
    <t>Potrubí z trubek ocelových hladkých spojovaných lisováním z uhlíkové oceli tenkostěnné vně pozinkované PN 16, T= +110°C Ø 22/1,5</t>
  </si>
  <si>
    <t>-1478444778</t>
  </si>
  <si>
    <t>733122225</t>
  </si>
  <si>
    <t>Potrubí z trubek ocelových hladkých spojovaných lisováním z uhlíkové oceli tenkostěnné vně pozinkované PN 16, T= +110°C Ø 28/1,5</t>
  </si>
  <si>
    <t>470900596</t>
  </si>
  <si>
    <t>733122226</t>
  </si>
  <si>
    <t>Potrubí z trubek ocelových hladkých spojovaných lisováním z uhlíkové oceli tenkostěnné vně pozinkované PN 16, T= +110°C Ø 35/1,5</t>
  </si>
  <si>
    <t>280863854</t>
  </si>
  <si>
    <t>733122227</t>
  </si>
  <si>
    <t>Potrubí z trubek ocelových hladkých spojovaných lisováním z uhlíkové oceli tenkostěnné vně pozinkované PN 16, T= +110°C Ø 42/1,5</t>
  </si>
  <si>
    <t>-1403156404</t>
  </si>
  <si>
    <t>733122228</t>
  </si>
  <si>
    <t>Potrubí z trubek ocelových hladkých spojovaných lisováním z uhlíkové oceli tenkostěnné vně pozinkované PN 16, T= +110°C Ø 54/1,5</t>
  </si>
  <si>
    <t>151470861</t>
  </si>
  <si>
    <t>733122230</t>
  </si>
  <si>
    <t>Potrubí z trubek ocelových hladkých spojovaných lisováním z uhlíkové oceli tenkostěnné vně pozinkované PN 16, T= +110°C Ø 76,1/2</t>
  </si>
  <si>
    <t>297723538</t>
  </si>
  <si>
    <t>733122231</t>
  </si>
  <si>
    <t>Potrubí z trubek ocelových hladkých spojovaných lisováním z uhlíkové oceli tenkostěnné vně pozinkované PN 16, T= +110°C Ø 88,9/2</t>
  </si>
  <si>
    <t>437891065</t>
  </si>
  <si>
    <t>733190225</t>
  </si>
  <si>
    <t>Zkoušky těsnosti potrubí, manžety prostupové z trubek ocelových zkoušky těsnosti potrubí (za provozu) z trubek ocelových hladkých Ø přes 60,3/2,9 do 89/5,0</t>
  </si>
  <si>
    <t>-1768888540</t>
  </si>
  <si>
    <t>5+93+21+80+15+35+23+38+66+15</t>
  </si>
  <si>
    <t>733223301</t>
  </si>
  <si>
    <t>Potrubí z trubek měděných tvrdých spojovaných lisováním PN 16, T= +110°C Ø 15/1</t>
  </si>
  <si>
    <t>-1422117437</t>
  </si>
  <si>
    <t>733223302</t>
  </si>
  <si>
    <t>Potrubí z trubek měděných tvrdých spojovaných lisováním PN 16, T= +110°C Ø 18/1</t>
  </si>
  <si>
    <t>-2048433145</t>
  </si>
  <si>
    <t>733223303</t>
  </si>
  <si>
    <t>Potrubí z trubek měděných tvrdých spojovaných lisováním PN 16, T= +110°C Ø 22/1</t>
  </si>
  <si>
    <t>696348781</t>
  </si>
  <si>
    <t>733223304</t>
  </si>
  <si>
    <t>Potrubí z trubek měděných tvrdých spojovaných lisováním PN 16, T= +110°C Ø 28/1,5</t>
  </si>
  <si>
    <t>2021571568</t>
  </si>
  <si>
    <t>733291101</t>
  </si>
  <si>
    <t>Zkoušky těsnosti potrubí z trubek měděných Ø do 35/1,5</t>
  </si>
  <si>
    <t>1483492476</t>
  </si>
  <si>
    <t>2900+560+510+90</t>
  </si>
  <si>
    <t>733811241</t>
  </si>
  <si>
    <t>Ochrana potrubí termoizolačními trubicemi z pěnového polyetylenu PE přilepenými v příčných a podélných spojích, tloušťky izolace přes 13 do 20 mm, vnitřního průměru izolace DN do 22 mm</t>
  </si>
  <si>
    <t>714254332</t>
  </si>
  <si>
    <t>93+21</t>
  </si>
  <si>
    <t>733811242</t>
  </si>
  <si>
    <t>Ochrana potrubí termoizolačními trubicemi z pěnového polyetylenu PE přilepenými v příčných a podélných spojích, tloušťky izolace přes 13 do 20 mm, vnitřního průměru izolace DN přes 22 do 45 mm</t>
  </si>
  <si>
    <t>284800817</t>
  </si>
  <si>
    <t>80+15+35</t>
  </si>
  <si>
    <t>733811243</t>
  </si>
  <si>
    <t>Ochrana potrubí termoizolačními trubicemi z pěnového polyetylenu PE přilepenými v příčných a podélných spojích, tloušťky izolace přes 13 do 20 mm, vnitřního průměru izolace DN přes 45 do 63 mm</t>
  </si>
  <si>
    <t>-2076678325</t>
  </si>
  <si>
    <t>23+38</t>
  </si>
  <si>
    <t>733811244</t>
  </si>
  <si>
    <t>Ochrana potrubí termoizolačními trubicemi z pěnového polyetylenu PE přilepenými v příčných a podélných spojích, tloušťky izolace přes 13 do 20 mm, vnitřního průměru izolace DN přes 63 do 89 mm</t>
  </si>
  <si>
    <t>1460242543</t>
  </si>
  <si>
    <t>733811255</t>
  </si>
  <si>
    <t>Ochrana potrubí termoizolačními trubicemi z pěnového polyetylenu PE přilepenými v příčných a podélných spojích, tloušťky izolace přes 20 do 25 mm, vnitřního průměru izolace DN přes 89 do 110 mm</t>
  </si>
  <si>
    <t>-468908877</t>
  </si>
  <si>
    <t>998733104</t>
  </si>
  <si>
    <t>Přesun hmot pro rozvody potrubí stanovený z hmotnosti přesunovaného materiálu vodorovná dopravní vzdálenost do 50 m v objektech výšky přes 24 do 36 m</t>
  </si>
  <si>
    <t>270438191</t>
  </si>
  <si>
    <t>Ústřední vytápění - armatury</t>
  </si>
  <si>
    <t>734291122</t>
  </si>
  <si>
    <t>Ostatní armatury kohouty plnicí a vypouštěcí PN 10 do 90°C G 3/8</t>
  </si>
  <si>
    <t>-239861771</t>
  </si>
  <si>
    <t>734292767</t>
  </si>
  <si>
    <t>Ostatní armatury kulové kohouty PN 42 do 185°C přímé vnější a vnitřní závit G 1 1/2</t>
  </si>
  <si>
    <t>-1756749491</t>
  </si>
  <si>
    <t>722232071</t>
  </si>
  <si>
    <t>Armatury se dvěma závity kulové kohouty PN 42 do 185 °C přímé 2x vnější závit G 3/8"</t>
  </si>
  <si>
    <t>-327240296</t>
  </si>
  <si>
    <t>722232072</t>
  </si>
  <si>
    <t>Armatury se dvěma závity kulové kohouty PN 42 do 185 °C přímé 2x vnější závit G 1/2"</t>
  </si>
  <si>
    <t>-1000768686</t>
  </si>
  <si>
    <t>722232073</t>
  </si>
  <si>
    <t>Armatury se dvěma závity kulové kohouty PN 42 do 185 °C přímé 2x vnější závit G 3/4"</t>
  </si>
  <si>
    <t>-1627560008</t>
  </si>
  <si>
    <t>722232074</t>
  </si>
  <si>
    <t>Armatury se dvěma závity kulové kohouty PN 42 do 185 °C přímé 2x vnější závit G 1"</t>
  </si>
  <si>
    <t>-1961310495</t>
  </si>
  <si>
    <t>734 11</t>
  </si>
  <si>
    <t>Uzavírací kulový kohout DN 80</t>
  </si>
  <si>
    <t>1805867729</t>
  </si>
  <si>
    <t>734295218R00</t>
  </si>
  <si>
    <t>Filtr, vnitřní-vnitřní z. GIACOMINI R74A DN 80</t>
  </si>
  <si>
    <t>-427779391</t>
  </si>
  <si>
    <t>722237668R00</t>
  </si>
  <si>
    <t>Klapka zpětná,2xvnitřní závit GIACOMINI N5 DN 80</t>
  </si>
  <si>
    <t>-1224757395</t>
  </si>
  <si>
    <t>734413135R00</t>
  </si>
  <si>
    <t>Teploměr IVAR.TP 120 A, D 80 / dl.jímky 150 mm</t>
  </si>
  <si>
    <t>-561663499</t>
  </si>
  <si>
    <t>734211120</t>
  </si>
  <si>
    <t>Ventily odvzdušňovací závitové automatické PN 14 do 120°C G 1/2</t>
  </si>
  <si>
    <t>-1131322389</t>
  </si>
  <si>
    <t>734 20R</t>
  </si>
  <si>
    <t>Ruční vyvažovací ventil STAD DN10</t>
  </si>
  <si>
    <t>-1273274808</t>
  </si>
  <si>
    <t>734 21R</t>
  </si>
  <si>
    <t>Ruční vyvažovací ventil STAD DN15</t>
  </si>
  <si>
    <t>-1732102716</t>
  </si>
  <si>
    <t>734 22R</t>
  </si>
  <si>
    <t>Ruční vyvažovací ventil STAD DN20</t>
  </si>
  <si>
    <t>149393191</t>
  </si>
  <si>
    <t>998734104</t>
  </si>
  <si>
    <t>Přesun hmot pro armatury stanovený z hmotnosti přesunovaného materiálu vodorovná dopravní vzdálenost do 50 m v objektech výšky přes 24 do 36 m</t>
  </si>
  <si>
    <t>-14886327</t>
  </si>
  <si>
    <t>735</t>
  </si>
  <si>
    <t>Ústřední vytápění - otopná tělesa</t>
  </si>
  <si>
    <t>735152274</t>
  </si>
  <si>
    <t>Otopná tělesa panelová VK jednodesková PN 1,0 MPa, T do 110°C s jednou přídavnou přestupní plochou výšky tělesa 600 mm stavební délky / výkonu 700 mm / 701 W</t>
  </si>
  <si>
    <t>1337668197</t>
  </si>
  <si>
    <t>735152274.L</t>
  </si>
  <si>
    <t>Otopné těleso panelové VKL jednodeskové 1 přídavná přestupní plocha KORADO Radik VK typ 11 výška/délka 600/700 mm výkon 701 W</t>
  </si>
  <si>
    <t>-2002411052</t>
  </si>
  <si>
    <t>735152275</t>
  </si>
  <si>
    <t>Otopná tělesa panelová VK jednodesková PN 1,0 MPa, T do 110°C s jednou přídavnou přestupní plochou výšky tělesa 600 mm stavební délky / výkonu 800 mm / 802 W</t>
  </si>
  <si>
    <t>-854361156</t>
  </si>
  <si>
    <t>735152275L</t>
  </si>
  <si>
    <t>Otopná tělesa panelová VKL jednodesková PN 1,0 MPa, T do 110°C s jednou přídavnou přestupní plochou výšky tělesa 600 mm stavební délky / výkonu 800 mm / 802 W</t>
  </si>
  <si>
    <t>1864580812</t>
  </si>
  <si>
    <t>735152276</t>
  </si>
  <si>
    <t>Otopná tělesa panelová VK jednodesková PN 1,0 MPa, T do 110°C s jednou přídavnou přestupní plochou výšky tělesa 600 mm stavební délky / výkonu 900 mm / 902 W</t>
  </si>
  <si>
    <t>-1887591457</t>
  </si>
  <si>
    <t>735152276L</t>
  </si>
  <si>
    <t>Otopná tělesa panelová VKL jednodesková PN 1,0 MPa, T do 110°C s jednou přídavnou přestupní plochou výšky tělesa 600 mm stavební délky / výkonu 900 mm / 902 W</t>
  </si>
  <si>
    <t>-1716442403</t>
  </si>
  <si>
    <t>735152474</t>
  </si>
  <si>
    <t>Otopná tělesa panelová VK dvoudesková PN 1,0 MPa, T do 110°C s jednou přídavnou přestupní plochou výšky tělesa 600 mm stavební délky / výkonu 700 mm / 902 W</t>
  </si>
  <si>
    <t>739334111</t>
  </si>
  <si>
    <t>735152474L</t>
  </si>
  <si>
    <t>Otopná tělesa panelová VKL dvoudesková PN 1,0 MPa, T do 110°C s jednou přídavnou přestupní plochou výšky tělesa 600 mm stavební délky / výkonu 700 mm / 902 W</t>
  </si>
  <si>
    <t>815944494</t>
  </si>
  <si>
    <t>735152475</t>
  </si>
  <si>
    <t>Otopná tělesa panelová VK dvoudesková PN 1,0 MPa, T do 110°C s jednou přídavnou přestupní plochou výšky tělesa 600 mm stavební délky / výkonu 800 mm / 1030 W</t>
  </si>
  <si>
    <t>-1787212627</t>
  </si>
  <si>
    <t>735152475L</t>
  </si>
  <si>
    <t>Otopná tělesa panelová VKL dvoudesková PN 1,0 MPa, T do 110°C s jednou přídavnou přestupní plochou výšky tělesa 600 mm stavební délky / výkonu 800 mm / 1030 W</t>
  </si>
  <si>
    <t>1006730293</t>
  </si>
  <si>
    <t>735152476</t>
  </si>
  <si>
    <t>Otopná tělesa panelová VK dvoudesková PN 1,0 MPa, T do 110°C s jednou přídavnou přestupní plochou výšky tělesa 600 mm stavební délky / výkonu 900 mm / 1159 W</t>
  </si>
  <si>
    <t>1768658899</t>
  </si>
  <si>
    <t>735152476L</t>
  </si>
  <si>
    <t>Otopná tělesa panelová VKL dvoudesková PN 1,0 MPa, T do 110°C s jednou přídavnou přestupní plochou výšky tělesa 600 mm stavební délky / výkonu 900 mm / 1159 W</t>
  </si>
  <si>
    <t>-1361088488</t>
  </si>
  <si>
    <t>735152477</t>
  </si>
  <si>
    <t>Otopná tělesa panelová VK dvoudesková PN 1,0 MPa, T do 110°C s jednou přídavnou přestupní plochou výšky tělesa 600 mm stavební délky / výkonu 1000 mm / 1288 W</t>
  </si>
  <si>
    <t>1638141339</t>
  </si>
  <si>
    <t>735152478</t>
  </si>
  <si>
    <t>Otopná tělesa panelová VK dvoudesková PN 1,0 MPa, T do 110°C s jednou přídavnou přestupní plochou výšky tělesa 600 mm stavební délky / výkonu 1100 mm / 1417 W</t>
  </si>
  <si>
    <t>-388958796</t>
  </si>
  <si>
    <t>735152478L</t>
  </si>
  <si>
    <t>Otopná tělesa panelová VKL dvoudesková PN 1,0 MPa, T do 110°C s jednou přídavnou přestupní plochou výšky tělesa 600 mm stavební délky / výkonu 1100 mm / 1417 W</t>
  </si>
  <si>
    <t>-1805557377</t>
  </si>
  <si>
    <t>735152577</t>
  </si>
  <si>
    <t>Otopná tělesa panelová VK dvoudesková PN 1,0 MPa, T do 110°C se dvěma přídavnými přestupními plochami výšky tělesa 600 mm stavební délky / výkonu 1000 mm / 1679 W</t>
  </si>
  <si>
    <t>-1845177217</t>
  </si>
  <si>
    <t>735152577L</t>
  </si>
  <si>
    <t>Otopná tělesa panelová VKL dvoudesková PN 1,0 MPa, T do 110°C se dvěma přídavnými přestupními plochami výšky tělesa 600 mm stavební délky / výkonu 1000 mm / 1679 W</t>
  </si>
  <si>
    <t>-137228821</t>
  </si>
  <si>
    <t>735152477L</t>
  </si>
  <si>
    <t>Otopná tělesa panelová VKL dvoudesková PN 1,0 MPa, T do 110°C s jednou přídavnou přestupní plochou výšky tělesa 600 mm stavební délky / výkonu 1000 mm / 1288 W</t>
  </si>
  <si>
    <t>-1761905132</t>
  </si>
  <si>
    <t>735152597L</t>
  </si>
  <si>
    <t>Otopná tělesa panelová VKL dvoudesková PN 1,0 MPa, T do 110°C se dvěma přídavnými přestupními plochami výšky tělesa 900 mm stavební délky / výkonu 1000 mm / 2313 W</t>
  </si>
  <si>
    <t>-734863330</t>
  </si>
  <si>
    <t>734261402</t>
  </si>
  <si>
    <t>Šroubení připojovací armatury radiátorů VK PN 10 do 110°C, regulační uzavíratelné rohové G 1/2 x 18</t>
  </si>
  <si>
    <t>-1425829816</t>
  </si>
  <si>
    <t>734221682</t>
  </si>
  <si>
    <t>Ventily regulační závitové hlavice termostatické, pro ovládání ventilů PN 10 do 110°C kapalinové otopných těles VK</t>
  </si>
  <si>
    <t>1069194146</t>
  </si>
  <si>
    <t>55128134</t>
  </si>
  <si>
    <t>hlava termostatická kapalinová pro radiátorové tělesa s integrovaným ventilem</t>
  </si>
  <si>
    <t>-25799823</t>
  </si>
  <si>
    <t>735 11R</t>
  </si>
  <si>
    <t>Připojovací armatura KORALUX typ HM</t>
  </si>
  <si>
    <t>-1303577641</t>
  </si>
  <si>
    <t>182+1</t>
  </si>
  <si>
    <t>735164511</t>
  </si>
  <si>
    <t>Otopná tělesa trubková montáž těles na stěnu výšky tělesa do 1500 mm</t>
  </si>
  <si>
    <t>-265475710</t>
  </si>
  <si>
    <t>5411</t>
  </si>
  <si>
    <t>KLCM  1220.450</t>
  </si>
  <si>
    <t>-942221626</t>
  </si>
  <si>
    <t>5412</t>
  </si>
  <si>
    <t>KLCM  1500.450</t>
  </si>
  <si>
    <t>-1170377996</t>
  </si>
  <si>
    <t>5413</t>
  </si>
  <si>
    <t>KLCM  1500.600</t>
  </si>
  <si>
    <t>756684480</t>
  </si>
  <si>
    <t>735 22R</t>
  </si>
  <si>
    <t>Termostatické hlavice na ventily u těles KORALUX</t>
  </si>
  <si>
    <t>67828623</t>
  </si>
  <si>
    <t>998735104</t>
  </si>
  <si>
    <t>Přesun hmot pro otopná tělesa stanovený z hmotnosti přesunovaného materiálu vodorovná dopravní vzdálenost do 50 m v objektech výšky přes 24 do 36 m</t>
  </si>
  <si>
    <t>330041454</t>
  </si>
  <si>
    <t>767995117</t>
  </si>
  <si>
    <t>Montáž ostatních atypických zámečnických konstrukcí hmotnosti přes 250 do 500 kg</t>
  </si>
  <si>
    <t>-404883580</t>
  </si>
  <si>
    <t>1100</t>
  </si>
  <si>
    <t>998767104</t>
  </si>
  <si>
    <t>Přesun hmot pro zámečnické konstrukce stanovený z hmotnosti přesunovaného materiálu vodorovná dopravní vzdálenost do 50 m v objektech výšky přes 24 do 36 m</t>
  </si>
  <si>
    <t>-1275516187</t>
  </si>
  <si>
    <t>783301303</t>
  </si>
  <si>
    <t>Příprava podkladu zámečnických konstrukcí před provedením nátěru odrezivění odrezovačem bezoplachovým</t>
  </si>
  <si>
    <t>-104057053</t>
  </si>
  <si>
    <t>-1053513111</t>
  </si>
  <si>
    <t>45,678*1,05 "Přepočtené koeficientem množství</t>
  </si>
  <si>
    <t>-804962131</t>
  </si>
  <si>
    <t>Práce a dodávky M</t>
  </si>
  <si>
    <t>23-M</t>
  </si>
  <si>
    <t>Montáže potrubí</t>
  </si>
  <si>
    <t>230120041</t>
  </si>
  <si>
    <t>Čištění potrubí profukováním nebo proplachováním DN 32</t>
  </si>
  <si>
    <t>254351872</t>
  </si>
  <si>
    <t>93+21+80+15</t>
  </si>
  <si>
    <t>230120042</t>
  </si>
  <si>
    <t>Čištění potrubí profukováním nebo proplachováním DN 40</t>
  </si>
  <si>
    <t>1323006743</t>
  </si>
  <si>
    <t>230120043</t>
  </si>
  <si>
    <t>Čištění potrubí profukováním nebo proplachováním DN 50</t>
  </si>
  <si>
    <t>-1459452706</t>
  </si>
  <si>
    <t>230120044</t>
  </si>
  <si>
    <t>Čištění potrubí profukováním nebo proplachováním DN 65</t>
  </si>
  <si>
    <t>659590324</t>
  </si>
  <si>
    <t>230120045</t>
  </si>
  <si>
    <t>Čištění potrubí profukováním nebo proplachováním DN 80</t>
  </si>
  <si>
    <t>-1982554430</t>
  </si>
  <si>
    <t>230120046</t>
  </si>
  <si>
    <t>Čištění potrubí profukováním nebo proplachováním DN 100</t>
  </si>
  <si>
    <t>1644593308</t>
  </si>
  <si>
    <t>15+5</t>
  </si>
  <si>
    <t>VRN4</t>
  </si>
  <si>
    <t>Inženýrská činnost</t>
  </si>
  <si>
    <t>044002000</t>
  </si>
  <si>
    <t>Revize - revizní zprávy zařízení</t>
  </si>
  <si>
    <t>-2097829773</t>
  </si>
  <si>
    <t>044002001</t>
  </si>
  <si>
    <t>Vyregulování celé soustavy</t>
  </si>
  <si>
    <t>1817706658</t>
  </si>
  <si>
    <t>044002002</t>
  </si>
  <si>
    <t>Provedení požárního oddělení na potrubí procházející mezi požárními úseky</t>
  </si>
  <si>
    <t>315655260</t>
  </si>
  <si>
    <t>6 - Silnoproudá elektroin...</t>
  </si>
  <si>
    <t>D1 - OSVĚTLENÍ</t>
  </si>
  <si>
    <t>D2 - ZÁSUVKY</t>
  </si>
  <si>
    <t>D3 - ROZVADĚČE A PŘÍPOJKY</t>
  </si>
  <si>
    <t>D4 - KABELY</t>
  </si>
  <si>
    <t>D6 - KABELOVÉ TRASY</t>
  </si>
  <si>
    <t>D7 - OSTATNÍ</t>
  </si>
  <si>
    <t>OSVĚTLENÍ</t>
  </si>
  <si>
    <t>Pol17</t>
  </si>
  <si>
    <t>Spínač řaz. 1 komplet</t>
  </si>
  <si>
    <t>1211335780</t>
  </si>
  <si>
    <t>Pol23</t>
  </si>
  <si>
    <t>Spínač řaz. 1/0 komplet</t>
  </si>
  <si>
    <t>1525554180</t>
  </si>
  <si>
    <t>Pol39</t>
  </si>
  <si>
    <t>Spínač řaz. 5 komplet</t>
  </si>
  <si>
    <t>-1354010451</t>
  </si>
  <si>
    <t>Pol77</t>
  </si>
  <si>
    <t>Spínač řaz. 6 komplet</t>
  </si>
  <si>
    <t>207302603</t>
  </si>
  <si>
    <t>Pol78</t>
  </si>
  <si>
    <t>Spínač řaz. 7 komplet</t>
  </si>
  <si>
    <t>-638865092</t>
  </si>
  <si>
    <t>Pol79</t>
  </si>
  <si>
    <t>Časové relé multifunkční pod vypínač</t>
  </si>
  <si>
    <t>-504812278</t>
  </si>
  <si>
    <t>Pol80</t>
  </si>
  <si>
    <t>Elektroinstalační krabice pr. 68mm</t>
  </si>
  <si>
    <t>-468613011</t>
  </si>
  <si>
    <t>Pol81</t>
  </si>
  <si>
    <t>Stropní LED svítidlo 17W 1800lm 4000K do podhledu komplet</t>
  </si>
  <si>
    <t>-674938178</t>
  </si>
  <si>
    <t>Pol82</t>
  </si>
  <si>
    <t>Stropní LED svítidlo 23W 2300lm 4000K do podhledu komplet</t>
  </si>
  <si>
    <t>2036204766</t>
  </si>
  <si>
    <t>Pol83</t>
  </si>
  <si>
    <t>Stropní LED panel 28W 2950lm 3000K přisazené, 1196x296mm, vč. montážního rámečku</t>
  </si>
  <si>
    <t>-155827726</t>
  </si>
  <si>
    <t>Pol84</t>
  </si>
  <si>
    <t>Stropní LED panel 28W 2950lm 4000K přisazené, 1196x296mm, vč. montážního rámečku</t>
  </si>
  <si>
    <t>1144718897</t>
  </si>
  <si>
    <t>Pol85</t>
  </si>
  <si>
    <t>Stropní LED panel 38W 3850lm 4000K přisazené, 596x596mm, vč. montážního rámečku</t>
  </si>
  <si>
    <t>519795923</t>
  </si>
  <si>
    <t>Pol86</t>
  </si>
  <si>
    <t>Stropní / nástěnné LED svítidlo 15W 1400lm 3000K</t>
  </si>
  <si>
    <t>1386530965</t>
  </si>
  <si>
    <t>Pol87</t>
  </si>
  <si>
    <t>Stropní / nástěnné LED svítidlo 15W 1400lm 3000K IP44</t>
  </si>
  <si>
    <t>1772890476</t>
  </si>
  <si>
    <t>Pol88</t>
  </si>
  <si>
    <t>Stropní / nástěnné LED svítidlo 28W 2500lm 4000K</t>
  </si>
  <si>
    <t>237959284</t>
  </si>
  <si>
    <t>Pol89</t>
  </si>
  <si>
    <t>Nouzové svítidlo LED 3W, autonomní baterie 60min.</t>
  </si>
  <si>
    <t>588161110</t>
  </si>
  <si>
    <t>ZÁSUVKY</t>
  </si>
  <si>
    <t>Pol90</t>
  </si>
  <si>
    <t>Zásuvka dvojnásobná 230V/16A s clonkami, natočenou dutinkou</t>
  </si>
  <si>
    <t>-923583547</t>
  </si>
  <si>
    <t>Pol91</t>
  </si>
  <si>
    <t>Zásuvka jednonásobná 230V/16A s clonkami komplet</t>
  </si>
  <si>
    <t>-2014546545</t>
  </si>
  <si>
    <t>Pol122</t>
  </si>
  <si>
    <t>Zásuvka jednonásobná 230V/16A s clonkami bez rámečku</t>
  </si>
  <si>
    <t>-1274534189</t>
  </si>
  <si>
    <t>Pol151</t>
  </si>
  <si>
    <t>Trojnásobný rámeček</t>
  </si>
  <si>
    <t>270907180</t>
  </si>
  <si>
    <t>154325405</t>
  </si>
  <si>
    <t>ROZVADĚČE A PŘÍPOJKY</t>
  </si>
  <si>
    <t>Pol154</t>
  </si>
  <si>
    <t>Elektroměrový rozvaděč pro nepřímé měření 3x150A komplet vč. MTP a DEON</t>
  </si>
  <si>
    <t>sada</t>
  </si>
  <si>
    <t>-1528085027</t>
  </si>
  <si>
    <t>Pol222</t>
  </si>
  <si>
    <t>Tlačítka CENTRAL-STOP a TOTAL-STOP</t>
  </si>
  <si>
    <t>1400587586</t>
  </si>
  <si>
    <t>Pol158</t>
  </si>
  <si>
    <t>Hlavní stojanový rozvaděč RH dle výkresové části, EI30DP1</t>
  </si>
  <si>
    <t>634921285</t>
  </si>
  <si>
    <t>Pol159</t>
  </si>
  <si>
    <t>Patrový rozvaděč 2.NP, komplet dle výkresové části, dveře s požární odolností EI30DP1</t>
  </si>
  <si>
    <t>-1003139210</t>
  </si>
  <si>
    <t>Pol168</t>
  </si>
  <si>
    <t>Patrové rozvaděče 3.NP, 7NP a 5NP-R5L, komplet, dveře s požární odolností EI30DP1</t>
  </si>
  <si>
    <t>-359570961</t>
  </si>
  <si>
    <t>Pol169</t>
  </si>
  <si>
    <t>Patrový rozvaděč R5P, komplet dle výkresové části, dveře s požární odolností EI30DP1</t>
  </si>
  <si>
    <t>-1223160983</t>
  </si>
  <si>
    <t>Pol175</t>
  </si>
  <si>
    <t>Patrové rozvaděče 4.NP a 6.NP, komplet dle výkresové části, dveře s požární odolností EI30DP1</t>
  </si>
  <si>
    <t>219124073</t>
  </si>
  <si>
    <t>Pol176</t>
  </si>
  <si>
    <t>Patrový rozvaděč R8L, komplet dle výkresové části, dveře s požární odolností EI30DP1</t>
  </si>
  <si>
    <t>-1842887507</t>
  </si>
  <si>
    <t>Pol200</t>
  </si>
  <si>
    <t>Patrový rozvaděč R8P, komplet dle výkresové části, dveře s požární odolností EI30DP1</t>
  </si>
  <si>
    <t>-264579415</t>
  </si>
  <si>
    <t>Pol201</t>
  </si>
  <si>
    <t>Rozvaděč jednoho pokoje, komplet dle výkresové části</t>
  </si>
  <si>
    <t>1301100436</t>
  </si>
  <si>
    <t>Pol203</t>
  </si>
  <si>
    <t>Rozvaděč dvou pokojů, komplet dle výkresové části</t>
  </si>
  <si>
    <t>-1032787601</t>
  </si>
  <si>
    <t>Pol32</t>
  </si>
  <si>
    <t>Rozvaděče ovládání osvětlení, komplet dle výkresové části</t>
  </si>
  <si>
    <t>-1463787206</t>
  </si>
  <si>
    <t>Pol321</t>
  </si>
  <si>
    <t>Ekvipotenciální přípojnice</t>
  </si>
  <si>
    <t>-679891830</t>
  </si>
  <si>
    <t>KABELY</t>
  </si>
  <si>
    <t>Pol223</t>
  </si>
  <si>
    <t>CYKYLO 3J1,5</t>
  </si>
  <si>
    <t>-462832267</t>
  </si>
  <si>
    <t>Pol224</t>
  </si>
  <si>
    <t>CYKY 3J1,5</t>
  </si>
  <si>
    <t>-1594156044</t>
  </si>
  <si>
    <t>Pol225</t>
  </si>
  <si>
    <t>CYKY 5J1,5</t>
  </si>
  <si>
    <t>-1599585778</t>
  </si>
  <si>
    <t>Pol226</t>
  </si>
  <si>
    <t>1-CXKH-R 3O1,5</t>
  </si>
  <si>
    <t>1747086166</t>
  </si>
  <si>
    <t>Pol227</t>
  </si>
  <si>
    <t>1-CXKH-R 3J2,5</t>
  </si>
  <si>
    <t>-1268998793</t>
  </si>
  <si>
    <t>Pol228</t>
  </si>
  <si>
    <t>CYKY 3J2,5</t>
  </si>
  <si>
    <t>-659463343</t>
  </si>
  <si>
    <t>Pol229</t>
  </si>
  <si>
    <t>CYKY 5J2,5</t>
  </si>
  <si>
    <t>381986436</t>
  </si>
  <si>
    <t>Pol230</t>
  </si>
  <si>
    <t>CYKY 3J6</t>
  </si>
  <si>
    <t>-1323556525</t>
  </si>
  <si>
    <t>Pol232</t>
  </si>
  <si>
    <t>CYKY 5J6</t>
  </si>
  <si>
    <t>1590870484</t>
  </si>
  <si>
    <t>Pol233</t>
  </si>
  <si>
    <t>CYKY 4J10</t>
  </si>
  <si>
    <t>1514607871</t>
  </si>
  <si>
    <t>Pol234</t>
  </si>
  <si>
    <t>CYKY 4J16</t>
  </si>
  <si>
    <t>1318220980</t>
  </si>
  <si>
    <t>Pol235</t>
  </si>
  <si>
    <t>CYKY 4J25</t>
  </si>
  <si>
    <t>1749581825</t>
  </si>
  <si>
    <t>Pol236</t>
  </si>
  <si>
    <t>CYKY 3Jx120+70</t>
  </si>
  <si>
    <t>2101891966</t>
  </si>
  <si>
    <t>Pol452</t>
  </si>
  <si>
    <t>Lisovací oko 120/10 Cu</t>
  </si>
  <si>
    <t>-2136512882</t>
  </si>
  <si>
    <t>Pol453</t>
  </si>
  <si>
    <t>Lisovací oko 70/10 Cu</t>
  </si>
  <si>
    <t>39347877</t>
  </si>
  <si>
    <t>Pol46</t>
  </si>
  <si>
    <t>Vodič H07V-K 6 zž</t>
  </si>
  <si>
    <t>-2052712121</t>
  </si>
  <si>
    <t>Pol47</t>
  </si>
  <si>
    <t>Vodič H07V-K 10 zž</t>
  </si>
  <si>
    <t>15393903</t>
  </si>
  <si>
    <t>Pol48</t>
  </si>
  <si>
    <t>Vodič H07V-K 16 zž</t>
  </si>
  <si>
    <t>843307227</t>
  </si>
  <si>
    <t>D6</t>
  </si>
  <si>
    <t>KABELOVÉ TRASY</t>
  </si>
  <si>
    <t>Pol67</t>
  </si>
  <si>
    <t>Vysekání kabelové trasy vč. hrubého začištění</t>
  </si>
  <si>
    <t>137580845</t>
  </si>
  <si>
    <t>Pol68</t>
  </si>
  <si>
    <t>Kabelový žlab s integrovanou spojkou 100x250x0,80 pozink</t>
  </si>
  <si>
    <t>2095441367</t>
  </si>
  <si>
    <t>Pol69</t>
  </si>
  <si>
    <t>Závěs dl. 290mm vč. závitových tyčí, kotev a matek</t>
  </si>
  <si>
    <t>1025416003</t>
  </si>
  <si>
    <t>Pol70</t>
  </si>
  <si>
    <t>Průvrty zdí</t>
  </si>
  <si>
    <t>193605425</t>
  </si>
  <si>
    <t>Pol71</t>
  </si>
  <si>
    <t>Protipožární ucpávky</t>
  </si>
  <si>
    <t>-811210650</t>
  </si>
  <si>
    <t>Pol72</t>
  </si>
  <si>
    <t>Drobný elektroinstalační materiál (svorkovnice, sádra, kabelové příchytky…)</t>
  </si>
  <si>
    <t>137467247</t>
  </si>
  <si>
    <t>D7</t>
  </si>
  <si>
    <t>OSTATNÍ</t>
  </si>
  <si>
    <t>Pol202</t>
  </si>
  <si>
    <t>Revize elektroinstalace</t>
  </si>
  <si>
    <t>-1840371906</t>
  </si>
  <si>
    <t>Pol238</t>
  </si>
  <si>
    <t>Dokumentace skutečného provedení stavby</t>
  </si>
  <si>
    <t>1933801718</t>
  </si>
  <si>
    <t>Pol75</t>
  </si>
  <si>
    <t>Doprava a manipulace s materiálem</t>
  </si>
  <si>
    <t>-653195156</t>
  </si>
  <si>
    <t>61 - Hromosvod</t>
  </si>
  <si>
    <t>D5 - HROMOSVOD</t>
  </si>
  <si>
    <t>D5</t>
  </si>
  <si>
    <t>HROMOSVOD</t>
  </si>
  <si>
    <t>Pol193</t>
  </si>
  <si>
    <t>Zemnící pásek FeZn 30x4</t>
  </si>
  <si>
    <t>803850396</t>
  </si>
  <si>
    <t>Pol194</t>
  </si>
  <si>
    <t>Zemnící drát FeZn pozink. pr. 10</t>
  </si>
  <si>
    <t>164435234</t>
  </si>
  <si>
    <t>Pol195</t>
  </si>
  <si>
    <t>Drát AlMgSi pr. 8</t>
  </si>
  <si>
    <t>-650451948</t>
  </si>
  <si>
    <t>Pol237</t>
  </si>
  <si>
    <t>Oddálený jímač dl. 5m vč. Izolovaných distančních podpěr</t>
  </si>
  <si>
    <t>945039483</t>
  </si>
  <si>
    <t>Pol197</t>
  </si>
  <si>
    <t>Jímací tyč dl. 2m</t>
  </si>
  <si>
    <t>1611530571</t>
  </si>
  <si>
    <t>Pol198</t>
  </si>
  <si>
    <t>Podstavec pro jímací tyč vč. gumové podložky</t>
  </si>
  <si>
    <t>1955733496</t>
  </si>
  <si>
    <t>Pol54</t>
  </si>
  <si>
    <t>Střešní podpěra vedení</t>
  </si>
  <si>
    <t>-1052500366</t>
  </si>
  <si>
    <t>Pol55</t>
  </si>
  <si>
    <t>Podpěra svodu</t>
  </si>
  <si>
    <t>491322991</t>
  </si>
  <si>
    <t>Pol199</t>
  </si>
  <si>
    <t>Ochranný úhelník OU 1,7</t>
  </si>
  <si>
    <t>-904125586</t>
  </si>
  <si>
    <t>Pol257</t>
  </si>
  <si>
    <t>Držák OU</t>
  </si>
  <si>
    <t>1823533774</t>
  </si>
  <si>
    <t>Pol258</t>
  </si>
  <si>
    <t>Okapová svorka</t>
  </si>
  <si>
    <t>-351901386</t>
  </si>
  <si>
    <t>Pol59</t>
  </si>
  <si>
    <t>Svorka SR2b</t>
  </si>
  <si>
    <t>-79796707</t>
  </si>
  <si>
    <t>Pol60</t>
  </si>
  <si>
    <t>Svorka SR3a</t>
  </si>
  <si>
    <t>-224742525</t>
  </si>
  <si>
    <t>Pol461</t>
  </si>
  <si>
    <t>Svorka SS</t>
  </si>
  <si>
    <t>401588705</t>
  </si>
  <si>
    <t>Pol62</t>
  </si>
  <si>
    <t>Svorka zkušební SZa</t>
  </si>
  <si>
    <t>1290504061</t>
  </si>
  <si>
    <t>Pol63</t>
  </si>
  <si>
    <t>Označovací štítek svodu</t>
  </si>
  <si>
    <t>800377690</t>
  </si>
  <si>
    <t>Pol64</t>
  </si>
  <si>
    <t>Drobný materiál</t>
  </si>
  <si>
    <t>1910025102</t>
  </si>
  <si>
    <t>Pol65</t>
  </si>
  <si>
    <t>1395039758</t>
  </si>
  <si>
    <t>Pol66</t>
  </si>
  <si>
    <t>Revize</t>
  </si>
  <si>
    <t>1084842717</t>
  </si>
  <si>
    <t>7 - Slaboproudé elektroin...</t>
  </si>
  <si>
    <t>D1 - STA</t>
  </si>
  <si>
    <t>D6 - ÚPRAVA EZS</t>
  </si>
  <si>
    <t>Pol144</t>
  </si>
  <si>
    <t>Koaxiální kabel CB 113</t>
  </si>
  <si>
    <t>-1463842785</t>
  </si>
  <si>
    <t>Pol145</t>
  </si>
  <si>
    <t>Elektroinstalační trubka pr. 20mm</t>
  </si>
  <si>
    <t>-731232244</t>
  </si>
  <si>
    <t>Pol146</t>
  </si>
  <si>
    <t>Elektroinstalační trubka LPE UV stabilní</t>
  </si>
  <si>
    <t>1996799800</t>
  </si>
  <si>
    <t>Pol504</t>
  </si>
  <si>
    <t>Anténa DVB-T Alcad</t>
  </si>
  <si>
    <t>156293953</t>
  </si>
  <si>
    <t>Pol505</t>
  </si>
  <si>
    <t>Anténní stožár jednodílný 4m, 60mm, žárový zinek</t>
  </si>
  <si>
    <t>-52888067</t>
  </si>
  <si>
    <t>Pol147</t>
  </si>
  <si>
    <t>Stožárový držák</t>
  </si>
  <si>
    <t>-1398676430</t>
  </si>
  <si>
    <t>Pol507</t>
  </si>
  <si>
    <t>Anténní výložník s třmeny</t>
  </si>
  <si>
    <t>-987870525</t>
  </si>
  <si>
    <t>Pol148</t>
  </si>
  <si>
    <t>Konektor F</t>
  </si>
  <si>
    <t>1008077186</t>
  </si>
  <si>
    <t>Pol149</t>
  </si>
  <si>
    <t>Anténní zásuvka TV+R komplet</t>
  </si>
  <si>
    <t>1451898656</t>
  </si>
  <si>
    <t>Pol150</t>
  </si>
  <si>
    <t>-818429596</t>
  </si>
  <si>
    <t>Pol11</t>
  </si>
  <si>
    <t>Anténní rozbočovač</t>
  </si>
  <si>
    <t>-1390762734</t>
  </si>
  <si>
    <t>Pol512</t>
  </si>
  <si>
    <t>Nastavení a přezkoušení systému STA</t>
  </si>
  <si>
    <t>1648480050</t>
  </si>
  <si>
    <t>ÚPRAVA EZS</t>
  </si>
  <si>
    <t>Pol52</t>
  </si>
  <si>
    <t>Povrchový magnetický kontakt</t>
  </si>
  <si>
    <t>26226494</t>
  </si>
  <si>
    <t>Pol53</t>
  </si>
  <si>
    <t>Kabel FI-04</t>
  </si>
  <si>
    <t>1138060148</t>
  </si>
  <si>
    <t>Pol56</t>
  </si>
  <si>
    <t>Demontáž stávajících magnetických kontaktů</t>
  </si>
  <si>
    <t>-604557945</t>
  </si>
  <si>
    <t>Pol73</t>
  </si>
  <si>
    <t>Programování EZS</t>
  </si>
  <si>
    <t>-2023908892</t>
  </si>
  <si>
    <t>Pol204</t>
  </si>
  <si>
    <t>Přezkoušení systému</t>
  </si>
  <si>
    <t>-1344715138</t>
  </si>
  <si>
    <t>-60888225</t>
  </si>
  <si>
    <t>2070*0,5 "Přepočtené koeficientem množství</t>
  </si>
  <si>
    <t>Pol121</t>
  </si>
  <si>
    <t>Příprava pro JIS - 60m UTP 4x2x0,5 cat.6, 60m SYKFY 2x2x0,5, 60m trubkování pr. 20mm, 10x KU68, 5hod práce, drobný spojovací a montážní materiál</t>
  </si>
  <si>
    <t>-695172718</t>
  </si>
  <si>
    <t>603659419</t>
  </si>
  <si>
    <t>Pol177</t>
  </si>
  <si>
    <t>129923611</t>
  </si>
  <si>
    <t>Pol178</t>
  </si>
  <si>
    <t>559721259</t>
  </si>
  <si>
    <t>Pol61</t>
  </si>
  <si>
    <t>870994976</t>
  </si>
  <si>
    <t>-89949610</t>
  </si>
  <si>
    <t>71 - Optika</t>
  </si>
  <si>
    <t>D2 - OPTIKA</t>
  </si>
  <si>
    <t>D3 - LAN, WIFI</t>
  </si>
  <si>
    <t>OPTIKA</t>
  </si>
  <si>
    <t>Pol92</t>
  </si>
  <si>
    <t>Optický kabel SM 8vl. 9/125 vnitřní</t>
  </si>
  <si>
    <t>198604628</t>
  </si>
  <si>
    <t>Pol15</t>
  </si>
  <si>
    <t>Nástěnný 19´´ RACK rozvaděč 18U</t>
  </si>
  <si>
    <t>567829946</t>
  </si>
  <si>
    <t>Pol16</t>
  </si>
  <si>
    <t>Napájecí panel 6x230V 1U, přepěť. ochrana, vypínač</t>
  </si>
  <si>
    <t>-224230329</t>
  </si>
  <si>
    <t>Pol518</t>
  </si>
  <si>
    <t>Optická vana výsuvná 1U bez čela</t>
  </si>
  <si>
    <t>179350535</t>
  </si>
  <si>
    <t>Pol19</t>
  </si>
  <si>
    <t>Kazeta ochranných svárů pro 12 smršťovacích ochran</t>
  </si>
  <si>
    <t>-161156533</t>
  </si>
  <si>
    <t>Pol20</t>
  </si>
  <si>
    <t>Čelo optické vany 12 pozic</t>
  </si>
  <si>
    <t>-1790852645</t>
  </si>
  <si>
    <t>Pol152</t>
  </si>
  <si>
    <t>Pigtail E2000/PC 1m, vč. navaření na vlákno kabelu</t>
  </si>
  <si>
    <t>545010885</t>
  </si>
  <si>
    <t>Pol153</t>
  </si>
  <si>
    <t>patch kord E2000/E2000 SM 9/125 1m</t>
  </si>
  <si>
    <t>-2011796855</t>
  </si>
  <si>
    <t>Pol24</t>
  </si>
  <si>
    <t>Měření vláken přímou metodou (1310, 1550 a 1625nm)</t>
  </si>
  <si>
    <t>193644518</t>
  </si>
  <si>
    <t>Pol155</t>
  </si>
  <si>
    <t>Drobný montážní materiál</t>
  </si>
  <si>
    <t>-631077388</t>
  </si>
  <si>
    <t>LAN, WIFI</t>
  </si>
  <si>
    <t>Pol156</t>
  </si>
  <si>
    <t>UTP 4x2x0,5 cat.6</t>
  </si>
  <si>
    <t>1788418136</t>
  </si>
  <si>
    <t>Pol161</t>
  </si>
  <si>
    <t>STP 4x2x0,5 cat.6</t>
  </si>
  <si>
    <t>-576221425</t>
  </si>
  <si>
    <t>Pol162</t>
  </si>
  <si>
    <t>SYKFY 3x2x0,5</t>
  </si>
  <si>
    <t>1372242837</t>
  </si>
  <si>
    <t>-1496111750</t>
  </si>
  <si>
    <t>Pol530</t>
  </si>
  <si>
    <t>Drátěný rošt 60x150 vč. spojek a závěsů</t>
  </si>
  <si>
    <t>1698253003</t>
  </si>
  <si>
    <t>Pol31</t>
  </si>
  <si>
    <t>Patch kabel 2xRJ45 UTP cat.6 dl. 1m</t>
  </si>
  <si>
    <t>-416636966</t>
  </si>
  <si>
    <t>Pol163</t>
  </si>
  <si>
    <t>Patch kabel 2xRJ45 UTP cat.6 dl. 2m</t>
  </si>
  <si>
    <t>-1831815456</t>
  </si>
  <si>
    <t>Pol164</t>
  </si>
  <si>
    <t>Wifi přístupový bod dle požadavků ZČU, POE napájení</t>
  </si>
  <si>
    <t>-1192841566</t>
  </si>
  <si>
    <t>Pol165</t>
  </si>
  <si>
    <t>Konektor RJ45 cat.6</t>
  </si>
  <si>
    <t>1950815266</t>
  </si>
  <si>
    <t>Pol166</t>
  </si>
  <si>
    <t>Datová zásuvka 1xRJ45 cat.6 komplet</t>
  </si>
  <si>
    <t>-584447347</t>
  </si>
  <si>
    <t>Pol167</t>
  </si>
  <si>
    <t>Datová zásuvka 2xRJ45 cat.6 komplet</t>
  </si>
  <si>
    <t>602220588</t>
  </si>
  <si>
    <t>-1380932023</t>
  </si>
  <si>
    <t>Pol94</t>
  </si>
  <si>
    <t>Demontáž a ekologická likvidace RACK rozvaděče</t>
  </si>
  <si>
    <t>-343072440</t>
  </si>
  <si>
    <t>Pol111</t>
  </si>
  <si>
    <t>RACK rozvaděč 19" 42U 800x800mm</t>
  </si>
  <si>
    <t>-386518120</t>
  </si>
  <si>
    <t>Pol119</t>
  </si>
  <si>
    <t>Ventilační jednotka horní 6 vent. 230V/90W</t>
  </si>
  <si>
    <t>-28596930</t>
  </si>
  <si>
    <t>Pol170</t>
  </si>
  <si>
    <t>Patch panel 19´´ 24xRJ45, cat. 6, 1U, osazený</t>
  </si>
  <si>
    <t>62087018</t>
  </si>
  <si>
    <t>Pol171</t>
  </si>
  <si>
    <t>Patch panel 19´´ 48xRJ45, cat. 6, 2U, osazený</t>
  </si>
  <si>
    <t>-1955419090</t>
  </si>
  <si>
    <t>Pol172</t>
  </si>
  <si>
    <t>Vyvazovací panel 19´´ 1U</t>
  </si>
  <si>
    <t>-760879888</t>
  </si>
  <si>
    <t>1616066833</t>
  </si>
  <si>
    <t>Pol49</t>
  </si>
  <si>
    <t>Ukončení UTP kabelů v RACK rozvaděči</t>
  </si>
  <si>
    <t>-2060536729</t>
  </si>
  <si>
    <t>Pol51</t>
  </si>
  <si>
    <t>Drobný materiál (vruty, hmoždinky apod.)</t>
  </si>
  <si>
    <t>379825012</t>
  </si>
  <si>
    <t>72 - Systém ovládání prač...</t>
  </si>
  <si>
    <t>D43 - SYSTÉM OVLÁDÁNÍ PRAČEK PRO JIS</t>
  </si>
  <si>
    <t>D43</t>
  </si>
  <si>
    <t>SYSTÉM OVLÁDÁNÍ PRAČEK PRO JIS</t>
  </si>
  <si>
    <t>4431</t>
  </si>
  <si>
    <t>Rozvaděč elektro v místnosti prádelny, jištění praček</t>
  </si>
  <si>
    <t>1623907683</t>
  </si>
  <si>
    <t>4432</t>
  </si>
  <si>
    <t>Napájecí zdroj modulu eMincovník 5V,2A, DIN</t>
  </si>
  <si>
    <t>-1608197311</t>
  </si>
  <si>
    <t>4433</t>
  </si>
  <si>
    <t>Modulu relé eMincovník, DIN</t>
  </si>
  <si>
    <t>-1824561163</t>
  </si>
  <si>
    <t>4434</t>
  </si>
  <si>
    <t>Ovládací zobrazovací jednotka a řídícího systému eMincovník</t>
  </si>
  <si>
    <t>-1845207557</t>
  </si>
  <si>
    <t>4435</t>
  </si>
  <si>
    <t>Stykač s aut. návratem se sníženou hlučností 25A, 2S, 230V AC</t>
  </si>
  <si>
    <t>897356763</t>
  </si>
  <si>
    <t>73 - CCTV - kamerový systém</t>
  </si>
  <si>
    <t>D4 - IP KAMERY</t>
  </si>
  <si>
    <t>D5 - VIDEOTELEFON</t>
  </si>
  <si>
    <t>IP KAMERY</t>
  </si>
  <si>
    <t>Pol173</t>
  </si>
  <si>
    <t>Záznamové zařízení pro 4 kamery PoE</t>
  </si>
  <si>
    <t>843225650</t>
  </si>
  <si>
    <t>Pol174</t>
  </si>
  <si>
    <t>HDD 1TB</t>
  </si>
  <si>
    <t>-1037869936</t>
  </si>
  <si>
    <t>Pol120</t>
  </si>
  <si>
    <t>Bullet kamera, objektiv 2,8mm, napájení PoE, 2MPx</t>
  </si>
  <si>
    <t>-136795208</t>
  </si>
  <si>
    <t>-1849833051</t>
  </si>
  <si>
    <t>919727849</t>
  </si>
  <si>
    <t>Pol57</t>
  </si>
  <si>
    <t>19´´ LCD monitor</t>
  </si>
  <si>
    <t>-1190589420</t>
  </si>
  <si>
    <t>Pol58</t>
  </si>
  <si>
    <t>Nastavení a přezkoušení systému CCTV</t>
  </si>
  <si>
    <t>-368361621</t>
  </si>
  <si>
    <t>VIDEOTELEFON</t>
  </si>
  <si>
    <t>Pol10</t>
  </si>
  <si>
    <t>Sada domovního videotelefonu pro jednoho účastníka (sada obsahuje videotelefon 4,3", videotablo, napájecí zdroj)</t>
  </si>
  <si>
    <t>-28404633</t>
  </si>
  <si>
    <t>-1659302485</t>
  </si>
  <si>
    <t>692604522</t>
  </si>
  <si>
    <t>Pol50</t>
  </si>
  <si>
    <t>Nastavení a přezkoušení systému</t>
  </si>
  <si>
    <t>1837047793</t>
  </si>
  <si>
    <t>8 - EPS</t>
  </si>
  <si>
    <t>D1 - EPS</t>
  </si>
  <si>
    <t>D2 - KABELIZACE, PRÁCE</t>
  </si>
  <si>
    <t>Pol1</t>
  </si>
  <si>
    <t>Ústředna EPS, 2 kruhová vedení po 125 adresách</t>
  </si>
  <si>
    <t>683455644</t>
  </si>
  <si>
    <t>Pol2</t>
  </si>
  <si>
    <t>Rozšiřující box ústředny EPS</t>
  </si>
  <si>
    <t>-752537348</t>
  </si>
  <si>
    <t>Pol3</t>
  </si>
  <si>
    <t>Interní tiskárna</t>
  </si>
  <si>
    <t>-626059583</t>
  </si>
  <si>
    <t>Pol4</t>
  </si>
  <si>
    <t>Linkový procesor, 2 kruhová vedení po 125 adresách</t>
  </si>
  <si>
    <t>993585835</t>
  </si>
  <si>
    <t>Pol5</t>
  </si>
  <si>
    <t>Přípojná deska</t>
  </si>
  <si>
    <t>-770947748</t>
  </si>
  <si>
    <t>Pol6</t>
  </si>
  <si>
    <t>Obslužné pole požární ochrany</t>
  </si>
  <si>
    <t>175689926</t>
  </si>
  <si>
    <t>Pol7</t>
  </si>
  <si>
    <t>Klíčový trezor + maják</t>
  </si>
  <si>
    <t>1907716474</t>
  </si>
  <si>
    <t>Pol800</t>
  </si>
  <si>
    <t>Zobrazovací a ovládací panel</t>
  </si>
  <si>
    <t>588226752</t>
  </si>
  <si>
    <t>Pol132</t>
  </si>
  <si>
    <t>Multisenzorový hlásič</t>
  </si>
  <si>
    <t>-1293000074</t>
  </si>
  <si>
    <t>727+2</t>
  </si>
  <si>
    <t>Pol133</t>
  </si>
  <si>
    <t>Patice hlásiče s izolátorem</t>
  </si>
  <si>
    <t>1648298329</t>
  </si>
  <si>
    <t>Pol134</t>
  </si>
  <si>
    <t>Adresovatelný tlačítkový hlásič</t>
  </si>
  <si>
    <t>-889829137</t>
  </si>
  <si>
    <t>Pol12</t>
  </si>
  <si>
    <t>AKU 38Ah</t>
  </si>
  <si>
    <t>840621465</t>
  </si>
  <si>
    <t>Pol13</t>
  </si>
  <si>
    <t>Síťová karta</t>
  </si>
  <si>
    <t>-1109604651</t>
  </si>
  <si>
    <t>Pol14</t>
  </si>
  <si>
    <t>vstupně výstupní modul vč. příslušenství</t>
  </si>
  <si>
    <t>874910959</t>
  </si>
  <si>
    <t>releový modul</t>
  </si>
  <si>
    <t>-1967668387</t>
  </si>
  <si>
    <t>Pol135</t>
  </si>
  <si>
    <t>Přídržný magnet 100kg s integrovaným tlačítkem uvolnění</t>
  </si>
  <si>
    <t>1938331004</t>
  </si>
  <si>
    <t>Pol18</t>
  </si>
  <si>
    <t>Adresovatelná siréna se zábleskovým majákem</t>
  </si>
  <si>
    <t>1549748484</t>
  </si>
  <si>
    <t>Pol137</t>
  </si>
  <si>
    <t>Zařízení dálkového přenosu vč. instalace a zprovoznění</t>
  </si>
  <si>
    <t>-2081233599</t>
  </si>
  <si>
    <t>Pol138</t>
  </si>
  <si>
    <t>1306499344</t>
  </si>
  <si>
    <t>KABELIZACE, PRÁCE</t>
  </si>
  <si>
    <t>Pol21</t>
  </si>
  <si>
    <t>Kabel JXFE-V 2x2x0,8 B2cas1d0(1)a1</t>
  </si>
  <si>
    <t>-1822398098</t>
  </si>
  <si>
    <t>Pol22</t>
  </si>
  <si>
    <t>Kabel JXFE-V 4x2x0,8 B2cas1d0(1)a1</t>
  </si>
  <si>
    <t>-1596522429</t>
  </si>
  <si>
    <t>Pol139</t>
  </si>
  <si>
    <t>Příchytka pro dva kabely vč. oceové kotvy</t>
  </si>
  <si>
    <t>1852421884</t>
  </si>
  <si>
    <t>-1352194626</t>
  </si>
  <si>
    <t>Pol26</t>
  </si>
  <si>
    <t>Elektroinstalační trubka bezhalogenová pr. 20mm</t>
  </si>
  <si>
    <t>-286182189</t>
  </si>
  <si>
    <t>Pol140</t>
  </si>
  <si>
    <t>Průvrt zdiva</t>
  </si>
  <si>
    <t>1661548559</t>
  </si>
  <si>
    <t>Pol28</t>
  </si>
  <si>
    <t>Protipožární ucpávka průvrtu</t>
  </si>
  <si>
    <t>1261237355</t>
  </si>
  <si>
    <t>Pol141</t>
  </si>
  <si>
    <t>Oživení systému</t>
  </si>
  <si>
    <t>1317956099</t>
  </si>
  <si>
    <t>Pol30</t>
  </si>
  <si>
    <t>Přípomocné a stavební práce</t>
  </si>
  <si>
    <t>35741866</t>
  </si>
  <si>
    <t>Pol142</t>
  </si>
  <si>
    <t>nastavení parametrů</t>
  </si>
  <si>
    <t>-871388459</t>
  </si>
  <si>
    <t>Pol143</t>
  </si>
  <si>
    <t>programování systému</t>
  </si>
  <si>
    <t>873907118</t>
  </si>
  <si>
    <t>Pol33</t>
  </si>
  <si>
    <t>zkušební provoz</t>
  </si>
  <si>
    <t>-1585448777</t>
  </si>
  <si>
    <t>Pol34</t>
  </si>
  <si>
    <t>Doprava, manipulace a přesun materiálu</t>
  </si>
  <si>
    <t>2003533482</t>
  </si>
  <si>
    <t>Pol35</t>
  </si>
  <si>
    <t>876121281</t>
  </si>
  <si>
    <t>9 - VRN</t>
  </si>
  <si>
    <t xml:space="preserve">    VRN1 - Průzkumné, geodetické a projektové práce</t>
  </si>
  <si>
    <t xml:space="preserve">    VRN2 - Zařízení staveniště</t>
  </si>
  <si>
    <t xml:space="preserve">    VRN3 - Inženýrská činnost</t>
  </si>
  <si>
    <t xml:space="preserve">    VRN4 - Finanční náklady</t>
  </si>
  <si>
    <t xml:space="preserve">    VRN5 - Provozní vlivy</t>
  </si>
  <si>
    <t xml:space="preserve">    VRN6 - Ostatní náklady</t>
  </si>
  <si>
    <t>VRN1</t>
  </si>
  <si>
    <t>Průzkumné, geodetické a projektové práce</t>
  </si>
  <si>
    <t>012103000</t>
  </si>
  <si>
    <t>Geodetické práce před výstavbou</t>
  </si>
  <si>
    <t>301197419</t>
  </si>
  <si>
    <t>013254000.1</t>
  </si>
  <si>
    <t>Dokumentace (výkresová a textová) skutečného provedení stavby</t>
  </si>
  <si>
    <t>1495448019</t>
  </si>
  <si>
    <t>013294000</t>
  </si>
  <si>
    <t>Ostatní dokumentace - dodavatelská dokumentace pro zámečnické výrobky</t>
  </si>
  <si>
    <t>1059428519</t>
  </si>
  <si>
    <t>09000</t>
  </si>
  <si>
    <t>Kotevní plán střešní krytiny</t>
  </si>
  <si>
    <t>1257868708</t>
  </si>
  <si>
    <t>VRN2</t>
  </si>
  <si>
    <t>Zařízení staveniště</t>
  </si>
  <si>
    <t>030001000.1</t>
  </si>
  <si>
    <t>Náklady na zařízení staveniště</t>
  </si>
  <si>
    <t>2020379643</t>
  </si>
  <si>
    <t>VRN3</t>
  </si>
  <si>
    <t>045002000.1</t>
  </si>
  <si>
    <t>Hlavní tituly průvodních činností a nákladů inženýrská činnost kompletační a koordinační činnost</t>
  </si>
  <si>
    <t>2104155886</t>
  </si>
  <si>
    <t>Finanční náklady</t>
  </si>
  <si>
    <t>Revize TIČR - slaboproud, silnoproud a hromosvod</t>
  </si>
  <si>
    <t>-1079709067</t>
  </si>
  <si>
    <t>053002000.1</t>
  </si>
  <si>
    <t>Hlavní tituly průvodních činností a nákladů finanční náklady poplatky</t>
  </si>
  <si>
    <t>měsíc</t>
  </si>
  <si>
    <t>-1443096892</t>
  </si>
  <si>
    <t>VRN5</t>
  </si>
  <si>
    <t>Provozní vlivy</t>
  </si>
  <si>
    <t>079002000.1</t>
  </si>
  <si>
    <t>Územní a provozní vlivy</t>
  </si>
  <si>
    <t>-1960079707</t>
  </si>
  <si>
    <t>VRN6</t>
  </si>
  <si>
    <t>090001000.1</t>
  </si>
  <si>
    <t>Mimostaveništní doprava</t>
  </si>
  <si>
    <t>1754610863</t>
  </si>
  <si>
    <t>10 - Neuznatelné položky</t>
  </si>
  <si>
    <t>B - Zvláštní užívání pozemku č. 8202/2</t>
  </si>
  <si>
    <t xml:space="preserve">    4 - Vodorovné konstrukce</t>
  </si>
  <si>
    <t xml:space="preserve">    101 - Ozelenění</t>
  </si>
  <si>
    <t xml:space="preserve">    767-22 - Ohrazení kontejnerů viz výkres č. D.1.1.39</t>
  </si>
  <si>
    <t>B</t>
  </si>
  <si>
    <t>Zvláštní užívání pozemku č. 8202/2</t>
  </si>
  <si>
    <t>132251101</t>
  </si>
  <si>
    <t>Hloubení nezapažených rýh šířky do 800 mm strojně s urovnáním dna do předepsaného profilu a spádu v hornině třídy těžitelnosti I skupiny 3 do 20 m3</t>
  </si>
  <si>
    <t>479954703</t>
  </si>
  <si>
    <t>" západní strana rampy"2,5*0,3*1</t>
  </si>
  <si>
    <t>" zbývající palisády" (9*2+1,6+0,9)*0,3*1</t>
  </si>
  <si>
    <t>" hloubení obruby" 232*0,3*0,5</t>
  </si>
  <si>
    <t>167151101</t>
  </si>
  <si>
    <t>Nakládání, skládání a překládání neulehlého výkopku nebo sypaniny strojně nakládání, množství do 100 m3, z horniny třídy těžitelnosti I, skupiny 1 až 3</t>
  </si>
  <si>
    <t>2073572416</t>
  </si>
  <si>
    <t>" vyhloubeno"41,7+3,755+2,34</t>
  </si>
  <si>
    <t>"zásyp " -5,314</t>
  </si>
  <si>
    <t>"objem betonu" -(3,286+2,048)</t>
  </si>
  <si>
    <t>171151103</t>
  </si>
  <si>
    <t>Uložení sypanin do násypů strojně s rozprostřením sypaniny ve vrstvách a s hrubým urovnáním zhutněných z hornin soudržných jakékoliv třídy těžitelnosti</t>
  </si>
  <si>
    <t>221329802</t>
  </si>
  <si>
    <t>" pod rampou" 8*1,5*0,41/2</t>
  </si>
  <si>
    <t>" pod vstupní plochou" 4,64*1,5*0,41</t>
  </si>
  <si>
    <t>171152501</t>
  </si>
  <si>
    <t>639111089</t>
  </si>
  <si>
    <t>13,62*1,5</t>
  </si>
  <si>
    <t>-179609227</t>
  </si>
  <si>
    <t>171201221</t>
  </si>
  <si>
    <t>Poplatek za uložení stavebního odpadu na skládce (skládkovné) zeminy a kamení zatříděného do Katalogu odpadů pod kódem 17 05 04</t>
  </si>
  <si>
    <t>399265313</t>
  </si>
  <si>
    <t>37,147*1,6 "Přepočtené koeficientem množství</t>
  </si>
  <si>
    <t>274313611</t>
  </si>
  <si>
    <t>Základy z betonu prostého pasy betonu kamenem neprokládaného tř. C 16/20</t>
  </si>
  <si>
    <t>-1727764014</t>
  </si>
  <si>
    <t>"podbetonování žulových stupňů"( 0,8*0,3+0,95*0,3+1,1*0,3+1,25*0,3)*4,5</t>
  </si>
  <si>
    <t>339921133</t>
  </si>
  <si>
    <t>Osazování palisád betonových v řadě se zabetonováním výšky palisády přes 1000 do 1500 mm</t>
  </si>
  <si>
    <t>544100911</t>
  </si>
  <si>
    <t>143*0,161 "Přepočtené koeficientem množství</t>
  </si>
  <si>
    <t>59228411</t>
  </si>
  <si>
    <t>palisáda betonová vzhled dobové dlažební kameny přírodní 160x160x1200mm</t>
  </si>
  <si>
    <t>-102267155</t>
  </si>
  <si>
    <t>59228410</t>
  </si>
  <si>
    <t>palisáda betonová vzhled dobové dlažební kameny přírodní 160x160x1000mm</t>
  </si>
  <si>
    <t>-958155178</t>
  </si>
  <si>
    <t>56+10+21</t>
  </si>
  <si>
    <t>434191423</t>
  </si>
  <si>
    <t>Osazování schodišťových stupňů kamenných s vyspárováním styčných spár, s provizorním dřevěným zábradlím a dočasným zakrytím stupnic prkny na desku, stupňů pemrlovaných nebo ostatních</t>
  </si>
  <si>
    <t>853604631</t>
  </si>
  <si>
    <t>"vstup do koleje" 4*5</t>
  </si>
  <si>
    <t>58388010</t>
  </si>
  <si>
    <t>stupeň schodišťový žulový plný 150x300x1000mm rovný tryskaný</t>
  </si>
  <si>
    <t>543626908</t>
  </si>
  <si>
    <t>-2065154151</t>
  </si>
  <si>
    <t>"celková plocha zpevněných ploch"418,26</t>
  </si>
  <si>
    <t>" uznatelná plocha dle katastru"- 62,98+0,12</t>
  </si>
  <si>
    <t>" žulové schody " -4,5*0,3*4</t>
  </si>
  <si>
    <t>596811222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</si>
  <si>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přes 100 do</t>
  </si>
  <si>
    <t>-767653202</t>
  </si>
  <si>
    <t>1709549702</t>
  </si>
  <si>
    <t>350*1,02 "Přepočtené koeficientem množství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</si>
  <si>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</si>
  <si>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</si>
  <si>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2034651857</t>
  </si>
  <si>
    <t>120,88+21,45+10+2*4+26+29,5+5,5*(2+1)</t>
  </si>
  <si>
    <t>59217010</t>
  </si>
  <si>
    <t>obrubník betonový zahradní přírodní šedá 500x50x150mm</t>
  </si>
  <si>
    <t>1888363976</t>
  </si>
  <si>
    <t>Ozelenění</t>
  </si>
  <si>
    <t>121151113</t>
  </si>
  <si>
    <t>Sejmutí ornice strojně při souvislé ploše přes 100 do 500 m2, tl. vrstvy do 200 mm</t>
  </si>
  <si>
    <t>1708473678</t>
  </si>
  <si>
    <t>" kolem obrubníků š. pruhu 1,5m" 231*1,5</t>
  </si>
  <si>
    <t>181111111</t>
  </si>
  <si>
    <t>Plošná úprava terénu v zemině skupiny 1 až 4 s urovnáním povrchu bez doplnění ornice souvislé plochy do 500 m2 při nerovnostech terénu přes 50 do 100 mm v rovině nebo na svahu do 1:5</t>
  </si>
  <si>
    <t>1797613374</t>
  </si>
  <si>
    <t>231*1,5</t>
  </si>
  <si>
    <t>181111121</t>
  </si>
  <si>
    <t>Plošná úprava terénu v zemině skupiny 1 až 4 s urovnáním povrchu bez doplnění ornice souvislé plochy do 500 m2 při nerovnostech terénu přes 100 do 150 mm v rovině nebo na svahu do 1:5</t>
  </si>
  <si>
    <t>-308692071</t>
  </si>
  <si>
    <t>181411131</t>
  </si>
  <si>
    <t>Založení trávníku na půdě předem připravené plochy do 1000 m2 výsevem včetně utažení parkového v rovině nebo na svahu do 1:5</t>
  </si>
  <si>
    <t>-34950424</t>
  </si>
  <si>
    <t>00572420</t>
  </si>
  <si>
    <t>osivo směs travní parková okrasná</t>
  </si>
  <si>
    <t>844804037</t>
  </si>
  <si>
    <t>184802111</t>
  </si>
  <si>
    <t>Chemické odplevelení půdy před založením kultury, trávníku nebo zpevněných ploch o výměře jednotlivě přes 20 m2 v rovině nebo na svahu do 1:5 postřikem na široko</t>
  </si>
  <si>
    <t>-1466205661</t>
  </si>
  <si>
    <t>346,5</t>
  </si>
  <si>
    <t>998014022</t>
  </si>
  <si>
    <t xml:space="preserve">Přesun hmot pro budovy a haly občanské výstavby, bydlení, výrobu a služby s nosnou svislou konstrukcí montovanou z dílců betonových plošných nebo tyčových s jakýmkoliv obvodovým pláštěm kromě vyzdívaného, i bez pláště vodorovná dopravní vzdálenost do 100 </t>
  </si>
  <si>
    <t>-462924510</t>
  </si>
  <si>
    <t>R 767 17061</t>
  </si>
  <si>
    <t>D+M Ocelové vnější zábradlí vstupní rampy - popis viz pol. Z/01 Výpis zám. výrobků</t>
  </si>
  <si>
    <t>799457215</t>
  </si>
  <si>
    <t>R 767 17068</t>
  </si>
  <si>
    <t>D+M Ocelové vnější zábradlí vstupu z boku - popis viz pol. Z/08 Výpis zám. výrobků</t>
  </si>
  <si>
    <t>78620826</t>
  </si>
  <si>
    <t>R 767 17069</t>
  </si>
  <si>
    <t>D+M Ocelové vnější zábradlí vstupu rampy - popis viz pol. Z/09 Výpis zám. výrobků</t>
  </si>
  <si>
    <t>123053085</t>
  </si>
  <si>
    <t>R 767 17070</t>
  </si>
  <si>
    <t>D+M Ocelové vnější zábradlí vstupního schodiště dl. 1,155m - popis viz pol. Z/10 Výpis zám. výrobků</t>
  </si>
  <si>
    <t>-764343495</t>
  </si>
  <si>
    <t>R 767 17071</t>
  </si>
  <si>
    <t>D+M Ocelové vnější zábradlí stáv. vstupního schodiště a rampy do MŠ dl. 5,77m - pol. Z/11 popis viz Výpis zám. výrobků</t>
  </si>
  <si>
    <t>284354878</t>
  </si>
  <si>
    <t>1742794551</t>
  </si>
  <si>
    <t>767-22</t>
  </si>
  <si>
    <t>Ohrazení kontejnerů viz výkres č. D.1.1.39</t>
  </si>
  <si>
    <t>131252502</t>
  </si>
  <si>
    <t>Hloubení jamek strojně objemu do 0,5 m3 s odhozením výkopku do 3 m nebo naložením na dopravní prostředek v hornině třídy těžitelnosti I, skupiny 1 až 3</t>
  </si>
  <si>
    <t>-1213945219</t>
  </si>
  <si>
    <t>" patky pro ohrazení" 0,5*0,5*0,8*12+1*1*0,8*1+0,925*0,75*0,8*1</t>
  </si>
  <si>
    <t>275321311</t>
  </si>
  <si>
    <t>Základy z betonu železového (bez výztuže) patky z betonu bez zvláštních nároků na prostředí tř. C 16/20</t>
  </si>
  <si>
    <t>-1556489409</t>
  </si>
  <si>
    <t>" patky pro ohrazení" 0,5*0,5*0,7*12+1*1*0,7*1+0,925*0,75*0,7*1</t>
  </si>
  <si>
    <t>275361821</t>
  </si>
  <si>
    <t>Výztuž základů patek z betonářské oceli 10 505 (R)</t>
  </si>
  <si>
    <t>-1089846338</t>
  </si>
  <si>
    <t>" patky pro ohrazení 200kg/m3"( 0,5*0,5*0,7*12+1*1*0,7*1+0,925*0,75*0,7*1)*0,2</t>
  </si>
  <si>
    <t>132251251</t>
  </si>
  <si>
    <t>Hloubení nezapažených rýh šířky přes 800 do 2 000 mm strojně s urovnáním dna do předepsaného profilu a spádu v hornině třídy těžitelnosti I skupiny 3 do 20 m3</t>
  </si>
  <si>
    <t>-1150783796</t>
  </si>
  <si>
    <t>"pas pro hrazení kontejnérů"1*2,925*0,8</t>
  </si>
  <si>
    <t>274321311</t>
  </si>
  <si>
    <t>Základy z betonu železového (bez výztuže) pasy z betonu bez zvláštních nároků na prostředí tř. C 16/20</t>
  </si>
  <si>
    <t>-1381715862</t>
  </si>
  <si>
    <t>"pas pro hrazení kontejnérů"1*2,925*0,7</t>
  </si>
  <si>
    <t>274361821</t>
  </si>
  <si>
    <t>Výztuž základů pasů z betonářské oceli 10 505 (R) nebo BSt 500</t>
  </si>
  <si>
    <t>477370783</t>
  </si>
  <si>
    <t>"pas pro hrazení kontejnérů 150kg/m3"1*2,925*0,7*0,15</t>
  </si>
  <si>
    <t>767 222R</t>
  </si>
  <si>
    <t>D+M Ohrazení kontejnerů viz výkres č. D.1.1.39</t>
  </si>
  <si>
    <t>-59916703</t>
  </si>
  <si>
    <t>a - Ostatní nábytek</t>
  </si>
  <si>
    <t>R 9 1701</t>
  </si>
  <si>
    <t>D+M Šatní skříň dvoudílná - popis viz pol. N/01 Výpis nábytku</t>
  </si>
  <si>
    <t>988211704</t>
  </si>
  <si>
    <t>"2.-8.np" 10*7</t>
  </si>
  <si>
    <t>R 9 1702</t>
  </si>
  <si>
    <t>D+M Šatní skříň dvoudílná - popis viz pol. N/02 Výpis nábytku</t>
  </si>
  <si>
    <t>-1765023487</t>
  </si>
  <si>
    <t>"2.-8.np" 7*10</t>
  </si>
  <si>
    <t>R 9 1703</t>
  </si>
  <si>
    <t>D+M Šatní skříň dvoudveřová š. 0,61m - popis pol. N/03 viz Výpis nábytku</t>
  </si>
  <si>
    <t>-682735941</t>
  </si>
  <si>
    <t>R 9 1704</t>
  </si>
  <si>
    <t>D+M Šatní skříň dvoudveřová š.0,76m - popis pol. N/04 viz Výpis nábytku</t>
  </si>
  <si>
    <t>-969472522</t>
  </si>
  <si>
    <t>b - Větrání technického p...</t>
  </si>
  <si>
    <t>SÚ 32 - Stavební úprava 32</t>
  </si>
  <si>
    <t>V7 - VZT - zařízení 14 - technické podlaží</t>
  </si>
  <si>
    <t>SÚ 32</t>
  </si>
  <si>
    <t>Stavební úprava 32</t>
  </si>
  <si>
    <t>132151101</t>
  </si>
  <si>
    <t>Hloubení nezapažených rýh šířky do 800 mm strojně s urovnáním dna do předepsaného profilu a spádu v hornině třídy těžitelnosti I skupiny 1 a 2 do 20 m3</t>
  </si>
  <si>
    <t>1917953450</t>
  </si>
  <si>
    <t>" štíty" 0,6*0,5*0,6*2</t>
  </si>
  <si>
    <t>" SZ" 1,25*0,5*0,6</t>
  </si>
  <si>
    <t>240290174</t>
  </si>
  <si>
    <t>28177120</t>
  </si>
  <si>
    <t>0,735*1,6 "Přepočtené koeficientem množství</t>
  </si>
  <si>
    <t>828600156</t>
  </si>
  <si>
    <t>311113131</t>
  </si>
  <si>
    <t>Nadzákladové zdi z tvárnic ztraceného bednění betonových hladkých, včetně výplně z betonu třídy C 16/20, tloušťky zdiva 150 mm</t>
  </si>
  <si>
    <t>-2028935103</t>
  </si>
  <si>
    <t>" štíty"( 0,35+0,5*2)*0,75*2</t>
  </si>
  <si>
    <t>" SZ"( 1,15+0,5)*0,75</t>
  </si>
  <si>
    <t>311361821</t>
  </si>
  <si>
    <t>Výztuž nadzákladových zdí nosných svislých nebo odkloněných od svislice, rovných nebo oblých z betonářské oceli 10 505 (R) nebo BSt 500</t>
  </si>
  <si>
    <t>1994869143</t>
  </si>
  <si>
    <t>622142001</t>
  </si>
  <si>
    <t>Potažení vnějších ploch pletivem v ploše nebo pruzích, na plném podkladu sklovláknitým vtlačením do tmelu stěn</t>
  </si>
  <si>
    <t>-9174628</t>
  </si>
  <si>
    <t>" štíty"( 0,65+0,5*2)*0,75*2</t>
  </si>
  <si>
    <t>" SZ"( 1,25+0,5)*0,75</t>
  </si>
  <si>
    <t>-248939277</t>
  </si>
  <si>
    <t>-498496733</t>
  </si>
  <si>
    <t>32-01R</t>
  </si>
  <si>
    <t>D+M Prefabrikované stříšky 0,75x0,55m ve spádu</t>
  </si>
  <si>
    <t>-640486033</t>
  </si>
  <si>
    <t>32-02R</t>
  </si>
  <si>
    <t>D+M Prefabrikované stříšky 1,3x0,55m ve spádu</t>
  </si>
  <si>
    <t>-1636969845</t>
  </si>
  <si>
    <t>993367290</t>
  </si>
  <si>
    <t>1*0,6*2+1,5*0,6</t>
  </si>
  <si>
    <t>-1320408389</t>
  </si>
  <si>
    <t>2,1*1,15 "Přepočtené koeficientem množství</t>
  </si>
  <si>
    <t>32-03R</t>
  </si>
  <si>
    <t>D+M Oplechování komínku VZT 1.PP - dl. 0,8m r.š. 0,755m - popis viz pol. K/29 Výpis klemp. výrobků</t>
  </si>
  <si>
    <t>-1391643075</t>
  </si>
  <si>
    <t>32-04R</t>
  </si>
  <si>
    <t>D+M Oplechování komínku VZT 1.PP - dl. 1,4m r.š. 0,755m - popis viz pol. K/30 Výpis klemp. výrobků</t>
  </si>
  <si>
    <t>-867813892</t>
  </si>
  <si>
    <t>998012021</t>
  </si>
  <si>
    <t>Přesun hmot pro budovy občanské výstavby, bydlení, výrobu a služby s nosnou svislou konstrukcí monolitickou betonovou tyčovou nebo plošnou s jakýkoliv obvodovým pláštěm kromě vyzdívaného vodorovná dopravní vzdálenost do 100 m pro budovy výšky do 6 m</t>
  </si>
  <si>
    <t>-36385005</t>
  </si>
  <si>
    <t>V7</t>
  </si>
  <si>
    <t>VZT - zařízení 14 - technické podlaží</t>
  </si>
  <si>
    <t>Pol7555</t>
  </si>
  <si>
    <t>Diagonální úsporný potrubní ventilátor pr. 250 (1000 m3/h, 150 Pa)</t>
  </si>
  <si>
    <t>-19227467</t>
  </si>
  <si>
    <t>24013-2130</t>
  </si>
  <si>
    <t>Montáž potrubního ventilátoru pr. 250</t>
  </si>
  <si>
    <t>980191575</t>
  </si>
  <si>
    <t>Pol2075</t>
  </si>
  <si>
    <t>Zpětná klapka pr.250</t>
  </si>
  <si>
    <t>1518274532</t>
  </si>
  <si>
    <t>24071-21146</t>
  </si>
  <si>
    <t>Montáž zpětné klapky pr. 250</t>
  </si>
  <si>
    <t>-477349667</t>
  </si>
  <si>
    <t>Pol2065</t>
  </si>
  <si>
    <t>Protidešťová žaluzie 400x200 vč. síta a upevňonvacího rámečku</t>
  </si>
  <si>
    <t>-1831535938</t>
  </si>
  <si>
    <t>24073-11165</t>
  </si>
  <si>
    <t>-1685095834</t>
  </si>
  <si>
    <t>Pol7559</t>
  </si>
  <si>
    <t>Krycí mřížka 900x355</t>
  </si>
  <si>
    <t>403115741</t>
  </si>
  <si>
    <t>240733222</t>
  </si>
  <si>
    <t>Montáž stěnové mřížky</t>
  </si>
  <si>
    <t>1165772517</t>
  </si>
  <si>
    <t>Pol7560</t>
  </si>
  <si>
    <t>Protidešťová žaluzie 900x355 vč. síta a upevňovacího rámečku</t>
  </si>
  <si>
    <t>-924918452</t>
  </si>
  <si>
    <t>24073-4222</t>
  </si>
  <si>
    <t>-257441618</t>
  </si>
  <si>
    <t>Pol7558</t>
  </si>
  <si>
    <t>Odvodní vyústka jednořadá 800x300, s regulací</t>
  </si>
  <si>
    <t>1308676550</t>
  </si>
  <si>
    <t>24074-1115</t>
  </si>
  <si>
    <t>Montáž výústek</t>
  </si>
  <si>
    <t>-682666829</t>
  </si>
  <si>
    <t>Pol7557</t>
  </si>
  <si>
    <t>Tlumič hluku 300x300, dl. 1500 - sestavený z tlumící buňky 300x300x1500 (1ks)</t>
  </si>
  <si>
    <t>-522543785</t>
  </si>
  <si>
    <t>24075-1210</t>
  </si>
  <si>
    <t>Montáž tlumiče hluku</t>
  </si>
  <si>
    <t>-1439010703</t>
  </si>
  <si>
    <t>Pol75571</t>
  </si>
  <si>
    <t>Tlumič hluku 300x300, dl. 1000 - sestavený z tlumící buňky 300x300x1000 (1ks)</t>
  </si>
  <si>
    <t>-526751726</t>
  </si>
  <si>
    <t>24075-12101</t>
  </si>
  <si>
    <t>1993601678</t>
  </si>
  <si>
    <t>Pol7561</t>
  </si>
  <si>
    <t>Čtyřhranné potrubí sk. I, pozink, do obvodu 1500, 30% tvarovek</t>
  </si>
  <si>
    <t>773827707</t>
  </si>
  <si>
    <t>24091-1217</t>
  </si>
  <si>
    <t>Montáž čtyřhranného potrubí, do obvodu 1500</t>
  </si>
  <si>
    <t>850774275</t>
  </si>
  <si>
    <t>Pol7562</t>
  </si>
  <si>
    <t>Čtyřhranné potrubí sk. I, pozink, do obvodu 2630</t>
  </si>
  <si>
    <t>-1147196072</t>
  </si>
  <si>
    <t>24091-1220</t>
  </si>
  <si>
    <t>Montáž čtyřhranného potrubí, do obvodu 2630</t>
  </si>
  <si>
    <t>1150339162</t>
  </si>
  <si>
    <t>Pol778</t>
  </si>
  <si>
    <t>Tepelná izolace vnitřní, kaučuková, tl. 20mm, samolep, metal</t>
  </si>
  <si>
    <t>-2043199497</t>
  </si>
  <si>
    <t>Pol779</t>
  </si>
  <si>
    <t>-38107410</t>
  </si>
  <si>
    <t>Pol777</t>
  </si>
  <si>
    <t>D+M Příprava pro odvodnění</t>
  </si>
  <si>
    <t>761100441</t>
  </si>
  <si>
    <t>Pol7556</t>
  </si>
  <si>
    <t>Prostorové čidlo pro sledování relativní vlhkosti a řízení větracích systémů dodávka ELE/MaR</t>
  </si>
  <si>
    <t>-1841902756</t>
  </si>
  <si>
    <t>-1184652946</t>
  </si>
  <si>
    <t>Doprava</t>
  </si>
  <si>
    <t>-2032950930</t>
  </si>
  <si>
    <t>-1926332516</t>
  </si>
  <si>
    <t>487261473</t>
  </si>
  <si>
    <t>2074058119</t>
  </si>
  <si>
    <t>1250602681</t>
  </si>
  <si>
    <t>h - Hasicí přístroje</t>
  </si>
  <si>
    <t>R95 161</t>
  </si>
  <si>
    <t>D+M Hasicí přístroj práškový 21A/113B 6kg vč. revize a zavěšení</t>
  </si>
  <si>
    <t>-868922964</t>
  </si>
  <si>
    <t>2+7*6</t>
  </si>
  <si>
    <t>R95 162</t>
  </si>
  <si>
    <t>D+M Hasicí přístroj sněhový 55B 5kg vč. revize a zavěšení</t>
  </si>
  <si>
    <t>1677208923</t>
  </si>
  <si>
    <t>02</t>
  </si>
  <si>
    <t>v - Výtahy</t>
  </si>
  <si>
    <t>3-111 - Výtahy</t>
  </si>
  <si>
    <t>3-111</t>
  </si>
  <si>
    <t>11118R</t>
  </si>
  <si>
    <t>D+M úprava výtahové šachty  - demontáž skla - opláštění stávající ocelové konstrukce stavebně pevnýml deskami přes celé zrcátko schodiště - Zalištování spár krycími lištami a lepenými rohy - Rozšíření šachty na schodiště nevzniká mezera mezi šachtou a sch</t>
  </si>
  <si>
    <t>170540034</t>
  </si>
  <si>
    <t>11119R</t>
  </si>
  <si>
    <t>E lektroinstalace do stroiovnv - úprava - Vybudování nového přilvodu do strojovny - Nové jištění (nový jistič nebo pojistky) - Revize elektro</t>
  </si>
  <si>
    <t>-1205781587</t>
  </si>
  <si>
    <t>11110R</t>
  </si>
  <si>
    <t>D+M výtahu</t>
  </si>
  <si>
    <t>1990489555</t>
  </si>
  <si>
    <t>D1 - Dodatek č.1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</si>
  <si>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</si>
  <si>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435037567</t>
  </si>
  <si>
    <t>Pol160_1</t>
  </si>
  <si>
    <t>6707757</t>
  </si>
  <si>
    <t>2034903500</t>
  </si>
  <si>
    <t>Pol74_1</t>
  </si>
  <si>
    <t>-1879876366</t>
  </si>
  <si>
    <t>555667581</t>
  </si>
  <si>
    <t>-858434690</t>
  </si>
  <si>
    <t>Venkovní kondenzační jednotka tepelné čerpadlo bez kontinuálního vytápění</t>
  </si>
  <si>
    <t>-747553260</t>
  </si>
  <si>
    <t>Montáž venkovní jednotky</t>
  </si>
  <si>
    <t>1126623255</t>
  </si>
  <si>
    <t>Vnitřní nástěnná jednotka vč. dálkového kabelového ovladače, kabelu a lišty 2m</t>
  </si>
  <si>
    <t>82764697</t>
  </si>
  <si>
    <t>Montáž vnitřní jednotky</t>
  </si>
  <si>
    <t>-820482111</t>
  </si>
  <si>
    <t>-1228067343</t>
  </si>
  <si>
    <t>Pol21_1</t>
  </si>
  <si>
    <t>-1932231285</t>
  </si>
  <si>
    <t>D2 - Dodatek č.2</t>
  </si>
  <si>
    <t>712 - 4 - Skladba střešního pláště S4 a S3 - svisle +vodor. na atice</t>
  </si>
  <si>
    <t>767 1 - Záchytný systém -  pol. Z/04</t>
  </si>
  <si>
    <t>S1 - STA - slaboproudy</t>
  </si>
  <si>
    <t>S2 - Úprava EZS</t>
  </si>
  <si>
    <t>O1 - Optika</t>
  </si>
  <si>
    <t>O2 - LAN, WIFI</t>
  </si>
  <si>
    <t>E1 - EPS</t>
  </si>
  <si>
    <t>P10 - Systém ovládání praček</t>
  </si>
  <si>
    <t>-1835370118</t>
  </si>
  <si>
    <t>58979153</t>
  </si>
  <si>
    <t>-956463207</t>
  </si>
  <si>
    <t>235"k/13</t>
  </si>
  <si>
    <t>-148824854</t>
  </si>
  <si>
    <t>235*1,05 "Přepočtené koeficientem množství</t>
  </si>
  <si>
    <t>-1588588013</t>
  </si>
  <si>
    <t>3182,61*-1 "Přepočtené koeficientem množství</t>
  </si>
  <si>
    <t>Skladba střešního pláště S4 a S3 - svisle +vodor. na atice</t>
  </si>
  <si>
    <t>-1760611008</t>
  </si>
  <si>
    <t>(77,25+12,41)*2*(0,25+0,5)" svisle a vodorovně atika střecha</t>
  </si>
  <si>
    <t>" kolem výtahových šachet" (4,7+0,16*2+4,1+0,16*2)*2*0,15+(6+0,16*2+4,1+0,16*2)*2*0,15</t>
  </si>
  <si>
    <t>1991837061</t>
  </si>
  <si>
    <t>140,544*1,1655 "Přepočtené koeficientem množství</t>
  </si>
  <si>
    <t>-2033640725</t>
  </si>
  <si>
    <t>23*-1 "Přepočtené koeficientem množství</t>
  </si>
  <si>
    <t>70921336R</t>
  </si>
  <si>
    <t>kotvicí bod do prefabrikovaných dutinových panelů dl 650mm</t>
  </si>
  <si>
    <t>-650849792</t>
  </si>
  <si>
    <t>1871588296</t>
  </si>
  <si>
    <t>83*-1 "Přepočtené koeficientem množství</t>
  </si>
  <si>
    <t>548387120</t>
  </si>
  <si>
    <t>763928169</t>
  </si>
  <si>
    <t>1100*-1 "Přepočtené koeficientem množství</t>
  </si>
  <si>
    <t>338358403</t>
  </si>
  <si>
    <t>520</t>
  </si>
  <si>
    <t>-151306382</t>
  </si>
  <si>
    <t>4*-1 "Přepočtené koeficientem množství</t>
  </si>
  <si>
    <t>361795746</t>
  </si>
  <si>
    <t>"b130 200x200" -3</t>
  </si>
  <si>
    <t>"b131 200x300mm skříňka instalací"-1</t>
  </si>
  <si>
    <t>1610932469</t>
  </si>
  <si>
    <t>149*-1 "Přepočtené koeficientem množství</t>
  </si>
  <si>
    <t>342880752</t>
  </si>
  <si>
    <t>2028507808</t>
  </si>
  <si>
    <t>Vestavný čtvercový downlight 23W 2300lm 4000K (chodby), např. Modus SPMS</t>
  </si>
  <si>
    <t>-1346747513</t>
  </si>
  <si>
    <t>-1812965698</t>
  </si>
  <si>
    <t>Přisazený obdélníkový LED panel 25W 3200lm 3000K (pokoje), např. Modus US+ UQRAM</t>
  </si>
  <si>
    <t>435013705</t>
  </si>
  <si>
    <t>687044238</t>
  </si>
  <si>
    <t>-1840444344</t>
  </si>
  <si>
    <t>Přisazený obdélníkový LED panel 38W 4350lm 4000K (kanceláře, sklady, kuchyňky), např. Modus US+ UQRAM</t>
  </si>
  <si>
    <t>1560649619</t>
  </si>
  <si>
    <t>279674107</t>
  </si>
  <si>
    <t>Nástěnné LED svítidlo 28W 2500lm 4000K přisazené (schdiště), např. Modus BRS</t>
  </si>
  <si>
    <t>-776198521</t>
  </si>
  <si>
    <t>1100046999</t>
  </si>
  <si>
    <t>Stropní LED svítidlo 28W 2500lm 3000K IP44 přisazené (koupelny, WC), např. Modus BRSB</t>
  </si>
  <si>
    <t>-1023980614</t>
  </si>
  <si>
    <t>502148959</t>
  </si>
  <si>
    <t>Stropní LED svítidlo 28W 2500lm 4000K IP44 přisazené (1.PP), např. Modus BRSB</t>
  </si>
  <si>
    <t>-351066097</t>
  </si>
  <si>
    <t>Průmyslové prachotěsné svítidlo 38W 5500lm 4000K IP65 (strojovna výtahu), např. Modus VL1X</t>
  </si>
  <si>
    <t>-23527518</t>
  </si>
  <si>
    <t>Pol8</t>
  </si>
  <si>
    <t>-1584977052</t>
  </si>
  <si>
    <t>1194683975</t>
  </si>
  <si>
    <t>S1</t>
  </si>
  <si>
    <t>STA - slaboproudy</t>
  </si>
  <si>
    <t>Pol1000</t>
  </si>
  <si>
    <t>Skříň STA 50x50x20 s oddálenou deskou</t>
  </si>
  <si>
    <t>-1272738212</t>
  </si>
  <si>
    <t>Pol1001</t>
  </si>
  <si>
    <t>Předzesilovač 15dB 5-24V</t>
  </si>
  <si>
    <t>-1146333598</t>
  </si>
  <si>
    <t>Pol1002</t>
  </si>
  <si>
    <t>Programovatelný zesilovač 3/1 LTE filtr</t>
  </si>
  <si>
    <t>90810791</t>
  </si>
  <si>
    <t>S2</t>
  </si>
  <si>
    <t>Úprava EZS</t>
  </si>
  <si>
    <t>Pol1003</t>
  </si>
  <si>
    <t>Propojovací krabice s pájecími kontakty</t>
  </si>
  <si>
    <t>-1364795236</t>
  </si>
  <si>
    <t>Pol1010</t>
  </si>
  <si>
    <t>Zemnící lišta</t>
  </si>
  <si>
    <t>279826317</t>
  </si>
  <si>
    <t>Pol1011</t>
  </si>
  <si>
    <t>Montážní sada</t>
  </si>
  <si>
    <t>1611294790</t>
  </si>
  <si>
    <t>Pol1012</t>
  </si>
  <si>
    <t>-1987720983</t>
  </si>
  <si>
    <t>Pol1013</t>
  </si>
  <si>
    <t>Vyvazovací háčky</t>
  </si>
  <si>
    <t>1292365262</t>
  </si>
  <si>
    <t>O2</t>
  </si>
  <si>
    <t>508443612</t>
  </si>
  <si>
    <t>-1450839087</t>
  </si>
  <si>
    <t>Pol1020</t>
  </si>
  <si>
    <t>1704946787</t>
  </si>
  <si>
    <t>Pol1021</t>
  </si>
  <si>
    <t>-848844517</t>
  </si>
  <si>
    <t>Pol1014</t>
  </si>
  <si>
    <t>měření LAN vývodů vč. popisu</t>
  </si>
  <si>
    <t>731310822</t>
  </si>
  <si>
    <t>E1</t>
  </si>
  <si>
    <t>Pol1030</t>
  </si>
  <si>
    <t>Napájecí zdroj 24VDC/28Ah vč. akumulátorů</t>
  </si>
  <si>
    <t>633308234</t>
  </si>
  <si>
    <t>Pol1031</t>
  </si>
  <si>
    <t>Deska zdroje, slotová karta přídavného zdroje</t>
  </si>
  <si>
    <t>1494326931</t>
  </si>
  <si>
    <t>Pol1032</t>
  </si>
  <si>
    <t>Sada CZ štítků</t>
  </si>
  <si>
    <t>1545782355</t>
  </si>
  <si>
    <t>Pol1033</t>
  </si>
  <si>
    <t>Switch sítě LNet</t>
  </si>
  <si>
    <t>1409766784</t>
  </si>
  <si>
    <t>1295889524</t>
  </si>
  <si>
    <t>P10</t>
  </si>
  <si>
    <t>Systém ovládání praček</t>
  </si>
  <si>
    <t>Pol1050</t>
  </si>
  <si>
    <t>Zprovoznění a kontrola systému</t>
  </si>
  <si>
    <t>-830511979</t>
  </si>
  <si>
    <t>D3 - Dodatek č.3</t>
  </si>
  <si>
    <t>Příchytka pro dva kabely vč. ocelové kotvy</t>
  </si>
  <si>
    <t>-1668208813</t>
  </si>
  <si>
    <t>Pol139_1</t>
  </si>
  <si>
    <t>Drátěný žlab 100/60 s funkčností při požáru</t>
  </si>
  <si>
    <t>2009071691</t>
  </si>
  <si>
    <t>Pol139_2</t>
  </si>
  <si>
    <t>Kotevní materiál drátěného žlabu  s funkčností při požáru</t>
  </si>
  <si>
    <t>916728606</t>
  </si>
  <si>
    <t>-1954225810</t>
  </si>
  <si>
    <t>D4 - Dodatek č.4</t>
  </si>
  <si>
    <t xml:space="preserve">    D3 - ROZVADĚČE A PŘÍPOJKY</t>
  </si>
  <si>
    <t>9501R</t>
  </si>
  <si>
    <t>TELESKOPICKÁ TYČ NA SPRCHOVÝ ZÁVĚS PROTISKLUZOVÁ + SPRCHOVÝ ZÁVĚS - ROZMĚRY 1 200 x 2 000 mm (Š x V) - popis viz výpis ostatních prvků</t>
  </si>
  <si>
    <t>-2111228386</t>
  </si>
  <si>
    <t>9502R</t>
  </si>
  <si>
    <t>TELESKOPICKÁ TYČ NA SPRCHOVÝ ZÁVĚS PROTISKLUZOVÁ + SPRCHOVÝ ZÁVĚS - ROZMĚRY 1 800 x 2 000 mm (Š x V) - popis viz výpis ostatních prvků</t>
  </si>
  <si>
    <t>-796357024</t>
  </si>
  <si>
    <t>974031153R</t>
  </si>
  <si>
    <t>Vysekání rýh ve zdivu cihelném hl do 100 mm š do 100 mm vč. likvidace odpadu</t>
  </si>
  <si>
    <t>1254378462</t>
  </si>
  <si>
    <t>273090291</t>
  </si>
  <si>
    <t>-535900306</t>
  </si>
  <si>
    <t>-993217863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</si>
</sst>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10"/>
      <color rgb="FF003366"/>
      <name val="Arial CE"/>
      <family val="2"/>
    </font>
    <font>
      <sz val="8"/>
      <color rgb="FF80008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1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3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8" xfId="0" applyNumberFormat="1" applyFont="1" applyBorder="1" applyAlignment="1" applyProtection="1">
      <alignment vertical="center"/>
      <protection/>
    </xf>
    <xf numFmtId="4" fontId="31" fillId="0" borderId="19" xfId="0" applyNumberFormat="1" applyFont="1" applyBorder="1" applyAlignment="1" applyProtection="1">
      <alignment vertical="center"/>
      <protection/>
    </xf>
    <xf numFmtId="166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3" xfId="0" applyFont="1" applyFill="1" applyBorder="1" applyAlignment="1" applyProtection="1">
      <alignment horizontal="center" vertical="center" wrapText="1"/>
      <protection/>
    </xf>
    <xf numFmtId="0" fontId="24" fillId="4" borderId="14" xfId="0" applyFont="1" applyFill="1" applyBorder="1" applyAlignment="1" applyProtection="1">
      <alignment horizontal="center" vertical="center" wrapText="1"/>
      <protection/>
    </xf>
    <xf numFmtId="0" fontId="24" fillId="4" borderId="15" xfId="0" applyFont="1" applyFill="1" applyBorder="1" applyAlignment="1" applyProtection="1">
      <alignment horizontal="center" vertical="center" wrapText="1"/>
      <protection/>
    </xf>
    <xf numFmtId="0" fontId="24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2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19" xfId="0" applyFont="1" applyBorder="1" applyAlignment="1" applyProtection="1">
      <alignment horizontal="left" vertical="center"/>
      <protection/>
    </xf>
    <xf numFmtId="0" fontId="11" fillId="0" borderId="19" xfId="0" applyFont="1" applyBorder="1" applyAlignment="1" applyProtection="1">
      <alignment vertical="center"/>
      <protection/>
    </xf>
    <xf numFmtId="4" fontId="11" fillId="0" borderId="19" xfId="0" applyNumberFormat="1" applyFont="1" applyBorder="1" applyAlignment="1" applyProtection="1">
      <alignment vertical="center"/>
      <protection/>
    </xf>
    <xf numFmtId="0" fontId="11" fillId="0" borderId="3" xfId="0" applyFont="1" applyBorder="1" applyAlignment="1">
      <alignment vertical="center"/>
    </xf>
    <xf numFmtId="0" fontId="11" fillId="0" borderId="0" xfId="0" applyFont="1" applyAlignment="1" applyProtection="1">
      <alignment horizontal="left"/>
      <protection/>
    </xf>
    <xf numFmtId="4" fontId="11" fillId="0" borderId="0" xfId="0" applyNumberFormat="1" applyFont="1" applyAlignment="1" applyProtection="1">
      <alignment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8" xfId="0" applyFont="1" applyFill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5" fillId="0" borderId="19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24" fillId="4" borderId="21" xfId="0" applyFont="1" applyFill="1" applyBorder="1" applyAlignment="1" applyProtection="1">
      <alignment horizontal="left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2" fillId="0" borderId="16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17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282"/>
      <c r="AS2" s="282"/>
      <c r="AT2" s="282"/>
      <c r="AU2" s="282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94" t="s">
        <v>14</v>
      </c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3"/>
      <c r="AQ5" s="23"/>
      <c r="AR5" s="21"/>
      <c r="BE5" s="291" t="s">
        <v>15</v>
      </c>
      <c r="BS5" s="18" t="s">
        <v>6</v>
      </c>
    </row>
    <row r="6" spans="2:71" s="1" customFormat="1" ht="36.95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296" t="s">
        <v>17</v>
      </c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3"/>
      <c r="AQ6" s="23"/>
      <c r="AR6" s="21"/>
      <c r="BE6" s="292"/>
      <c r="BS6" s="18" t="s">
        <v>6</v>
      </c>
    </row>
    <row r="7" spans="2:71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19</v>
      </c>
      <c r="AL7" s="23"/>
      <c r="AM7" s="23"/>
      <c r="AN7" s="28" t="s">
        <v>1</v>
      </c>
      <c r="AO7" s="23"/>
      <c r="AP7" s="23"/>
      <c r="AQ7" s="23"/>
      <c r="AR7" s="21"/>
      <c r="BE7" s="292"/>
      <c r="BS7" s="18" t="s">
        <v>6</v>
      </c>
    </row>
    <row r="8" spans="2:71" s="1" customFormat="1" ht="12" customHeight="1">
      <c r="B8" s="22"/>
      <c r="C8" s="23"/>
      <c r="D8" s="30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22</v>
      </c>
      <c r="AL8" s="23"/>
      <c r="AM8" s="23"/>
      <c r="AN8" s="31" t="s">
        <v>23</v>
      </c>
      <c r="AO8" s="23"/>
      <c r="AP8" s="23"/>
      <c r="AQ8" s="23"/>
      <c r="AR8" s="21"/>
      <c r="BE8" s="292"/>
      <c r="BS8" s="18" t="s">
        <v>6</v>
      </c>
    </row>
    <row r="9" spans="2:71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292"/>
      <c r="BS9" s="18" t="s">
        <v>6</v>
      </c>
    </row>
    <row r="10" spans="2:71" s="1" customFormat="1" ht="12" customHeight="1">
      <c r="B10" s="22"/>
      <c r="C10" s="23"/>
      <c r="D10" s="30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25</v>
      </c>
      <c r="AL10" s="23"/>
      <c r="AM10" s="23"/>
      <c r="AN10" s="28" t="s">
        <v>26</v>
      </c>
      <c r="AO10" s="23"/>
      <c r="AP10" s="23"/>
      <c r="AQ10" s="23"/>
      <c r="AR10" s="21"/>
      <c r="BE10" s="292"/>
      <c r="BS10" s="18" t="s">
        <v>6</v>
      </c>
    </row>
    <row r="11" spans="2:71" s="1" customFormat="1" ht="18.4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29</v>
      </c>
      <c r="AO11" s="23"/>
      <c r="AP11" s="23"/>
      <c r="AQ11" s="23"/>
      <c r="AR11" s="21"/>
      <c r="BE11" s="29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292"/>
      <c r="BS12" s="18" t="s">
        <v>6</v>
      </c>
    </row>
    <row r="13" spans="2:71" s="1" customFormat="1" ht="12" customHeight="1">
      <c r="B13" s="22"/>
      <c r="C13" s="23"/>
      <c r="D13" s="30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25</v>
      </c>
      <c r="AL13" s="23"/>
      <c r="AM13" s="23"/>
      <c r="AN13" s="32" t="s">
        <v>31</v>
      </c>
      <c r="AO13" s="23"/>
      <c r="AP13" s="23"/>
      <c r="AQ13" s="23"/>
      <c r="AR13" s="21"/>
      <c r="BE13" s="292"/>
      <c r="BS13" s="18" t="s">
        <v>6</v>
      </c>
    </row>
    <row r="14" spans="2:71" ht="12.75">
      <c r="B14" s="22"/>
      <c r="C14" s="23"/>
      <c r="D14" s="23"/>
      <c r="E14" s="297" t="s">
        <v>31</v>
      </c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30" t="s">
        <v>28</v>
      </c>
      <c r="AL14" s="23"/>
      <c r="AM14" s="23"/>
      <c r="AN14" s="32" t="s">
        <v>31</v>
      </c>
      <c r="AO14" s="23"/>
      <c r="AP14" s="23"/>
      <c r="AQ14" s="23"/>
      <c r="AR14" s="21"/>
      <c r="BE14" s="29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292"/>
      <c r="BS15" s="18" t="s">
        <v>4</v>
      </c>
    </row>
    <row r="16" spans="2:71" s="1" customFormat="1" ht="12" customHeight="1">
      <c r="B16" s="22"/>
      <c r="C16" s="23"/>
      <c r="D16" s="30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25</v>
      </c>
      <c r="AL16" s="23"/>
      <c r="AM16" s="23"/>
      <c r="AN16" s="28" t="s">
        <v>33</v>
      </c>
      <c r="AO16" s="23"/>
      <c r="AP16" s="23"/>
      <c r="AQ16" s="23"/>
      <c r="AR16" s="21"/>
      <c r="BE16" s="292"/>
      <c r="BS16" s="18" t="s">
        <v>4</v>
      </c>
    </row>
    <row r="17" spans="2:71" s="1" customFormat="1" ht="18.4" customHeight="1">
      <c r="B17" s="22"/>
      <c r="C17" s="23"/>
      <c r="D17" s="23"/>
      <c r="E17" s="28" t="s">
        <v>34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35</v>
      </c>
      <c r="AO17" s="23"/>
      <c r="AP17" s="23"/>
      <c r="AQ17" s="23"/>
      <c r="AR17" s="21"/>
      <c r="BE17" s="292"/>
      <c r="BS17" s="18" t="s">
        <v>36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292"/>
      <c r="BS18" s="18" t="s">
        <v>6</v>
      </c>
    </row>
    <row r="19" spans="2:71" s="1" customFormat="1" ht="12" customHeight="1">
      <c r="B19" s="22"/>
      <c r="C19" s="23"/>
      <c r="D19" s="30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292"/>
      <c r="BS19" s="18" t="s">
        <v>6</v>
      </c>
    </row>
    <row r="20" spans="2:71" s="1" customFormat="1" ht="18.4" customHeight="1">
      <c r="B20" s="22"/>
      <c r="C20" s="23"/>
      <c r="D20" s="23"/>
      <c r="E20" s="28" t="s">
        <v>38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1</v>
      </c>
      <c r="AO20" s="23"/>
      <c r="AP20" s="23"/>
      <c r="AQ20" s="23"/>
      <c r="AR20" s="21"/>
      <c r="BE20" s="292"/>
      <c r="BS20" s="18" t="s">
        <v>36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292"/>
    </row>
    <row r="22" spans="2:57" s="1" customFormat="1" ht="12" customHeight="1">
      <c r="B22" s="22"/>
      <c r="C22" s="23"/>
      <c r="D22" s="30" t="s">
        <v>39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292"/>
    </row>
    <row r="23" spans="2:57" s="1" customFormat="1" ht="16.5" customHeight="1">
      <c r="B23" s="22"/>
      <c r="C23" s="23"/>
      <c r="D23" s="23"/>
      <c r="E23" s="299" t="s">
        <v>1</v>
      </c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3"/>
      <c r="AP23" s="23"/>
      <c r="AQ23" s="23"/>
      <c r="AR23" s="21"/>
      <c r="BE23" s="29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292"/>
    </row>
    <row r="25" spans="2:57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292"/>
    </row>
    <row r="26" spans="1:57" s="2" customFormat="1" ht="25.9" customHeight="1">
      <c r="A26" s="35"/>
      <c r="B26" s="36"/>
      <c r="C26" s="37"/>
      <c r="D26" s="38" t="s">
        <v>40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00">
        <f>ROUND(AG94,2)</f>
        <v>0</v>
      </c>
      <c r="AL26" s="301"/>
      <c r="AM26" s="301"/>
      <c r="AN26" s="301"/>
      <c r="AO26" s="301"/>
      <c r="AP26" s="37"/>
      <c r="AQ26" s="37"/>
      <c r="AR26" s="40"/>
      <c r="BE26" s="292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92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02" t="s">
        <v>41</v>
      </c>
      <c r="M28" s="302"/>
      <c r="N28" s="302"/>
      <c r="O28" s="302"/>
      <c r="P28" s="302"/>
      <c r="Q28" s="37"/>
      <c r="R28" s="37"/>
      <c r="S28" s="37"/>
      <c r="T28" s="37"/>
      <c r="U28" s="37"/>
      <c r="V28" s="37"/>
      <c r="W28" s="302" t="s">
        <v>42</v>
      </c>
      <c r="X28" s="302"/>
      <c r="Y28" s="302"/>
      <c r="Z28" s="302"/>
      <c r="AA28" s="302"/>
      <c r="AB28" s="302"/>
      <c r="AC28" s="302"/>
      <c r="AD28" s="302"/>
      <c r="AE28" s="302"/>
      <c r="AF28" s="37"/>
      <c r="AG28" s="37"/>
      <c r="AH28" s="37"/>
      <c r="AI28" s="37"/>
      <c r="AJ28" s="37"/>
      <c r="AK28" s="302" t="s">
        <v>43</v>
      </c>
      <c r="AL28" s="302"/>
      <c r="AM28" s="302"/>
      <c r="AN28" s="302"/>
      <c r="AO28" s="302"/>
      <c r="AP28" s="37"/>
      <c r="AQ28" s="37"/>
      <c r="AR28" s="40"/>
      <c r="BE28" s="292"/>
    </row>
    <row r="29" spans="2:57" s="3" customFormat="1" ht="14.45" customHeight="1">
      <c r="B29" s="41"/>
      <c r="C29" s="42"/>
      <c r="D29" s="30" t="s">
        <v>44</v>
      </c>
      <c r="E29" s="42"/>
      <c r="F29" s="30" t="s">
        <v>45</v>
      </c>
      <c r="G29" s="42"/>
      <c r="H29" s="42"/>
      <c r="I29" s="42"/>
      <c r="J29" s="42"/>
      <c r="K29" s="42"/>
      <c r="L29" s="305">
        <v>0.21</v>
      </c>
      <c r="M29" s="304"/>
      <c r="N29" s="304"/>
      <c r="O29" s="304"/>
      <c r="P29" s="304"/>
      <c r="Q29" s="42"/>
      <c r="R29" s="42"/>
      <c r="S29" s="42"/>
      <c r="T29" s="42"/>
      <c r="U29" s="42"/>
      <c r="V29" s="42"/>
      <c r="W29" s="303">
        <f>ROUND(AZ94,2)</f>
        <v>0</v>
      </c>
      <c r="X29" s="304"/>
      <c r="Y29" s="304"/>
      <c r="Z29" s="304"/>
      <c r="AA29" s="304"/>
      <c r="AB29" s="304"/>
      <c r="AC29" s="304"/>
      <c r="AD29" s="304"/>
      <c r="AE29" s="304"/>
      <c r="AF29" s="42"/>
      <c r="AG29" s="42"/>
      <c r="AH29" s="42"/>
      <c r="AI29" s="42"/>
      <c r="AJ29" s="42"/>
      <c r="AK29" s="303">
        <f>ROUND(AV94,2)</f>
        <v>0</v>
      </c>
      <c r="AL29" s="304"/>
      <c r="AM29" s="304"/>
      <c r="AN29" s="304"/>
      <c r="AO29" s="304"/>
      <c r="AP29" s="42"/>
      <c r="AQ29" s="42"/>
      <c r="AR29" s="43"/>
      <c r="BE29" s="293"/>
    </row>
    <row r="30" spans="2:57" s="3" customFormat="1" ht="14.45" customHeight="1">
      <c r="B30" s="41"/>
      <c r="C30" s="42"/>
      <c r="D30" s="42"/>
      <c r="E30" s="42"/>
      <c r="F30" s="30" t="s">
        <v>46</v>
      </c>
      <c r="G30" s="42"/>
      <c r="H30" s="42"/>
      <c r="I30" s="42"/>
      <c r="J30" s="42"/>
      <c r="K30" s="42"/>
      <c r="L30" s="305">
        <v>0.15</v>
      </c>
      <c r="M30" s="304"/>
      <c r="N30" s="304"/>
      <c r="O30" s="304"/>
      <c r="P30" s="304"/>
      <c r="Q30" s="42"/>
      <c r="R30" s="42"/>
      <c r="S30" s="42"/>
      <c r="T30" s="42"/>
      <c r="U30" s="42"/>
      <c r="V30" s="42"/>
      <c r="W30" s="303">
        <f>ROUND(BA94,2)</f>
        <v>0</v>
      </c>
      <c r="X30" s="304"/>
      <c r="Y30" s="304"/>
      <c r="Z30" s="304"/>
      <c r="AA30" s="304"/>
      <c r="AB30" s="304"/>
      <c r="AC30" s="304"/>
      <c r="AD30" s="304"/>
      <c r="AE30" s="304"/>
      <c r="AF30" s="42"/>
      <c r="AG30" s="42"/>
      <c r="AH30" s="42"/>
      <c r="AI30" s="42"/>
      <c r="AJ30" s="42"/>
      <c r="AK30" s="303">
        <f>ROUND(AW94,2)</f>
        <v>0</v>
      </c>
      <c r="AL30" s="304"/>
      <c r="AM30" s="304"/>
      <c r="AN30" s="304"/>
      <c r="AO30" s="304"/>
      <c r="AP30" s="42"/>
      <c r="AQ30" s="42"/>
      <c r="AR30" s="43"/>
      <c r="BE30" s="293"/>
    </row>
    <row r="31" spans="2:57" s="3" customFormat="1" ht="14.45" customHeight="1" hidden="1">
      <c r="B31" s="41"/>
      <c r="C31" s="42"/>
      <c r="D31" s="42"/>
      <c r="E31" s="42"/>
      <c r="F31" s="30" t="s">
        <v>47</v>
      </c>
      <c r="G31" s="42"/>
      <c r="H31" s="42"/>
      <c r="I31" s="42"/>
      <c r="J31" s="42"/>
      <c r="K31" s="42"/>
      <c r="L31" s="305">
        <v>0.21</v>
      </c>
      <c r="M31" s="304"/>
      <c r="N31" s="304"/>
      <c r="O31" s="304"/>
      <c r="P31" s="304"/>
      <c r="Q31" s="42"/>
      <c r="R31" s="42"/>
      <c r="S31" s="42"/>
      <c r="T31" s="42"/>
      <c r="U31" s="42"/>
      <c r="V31" s="42"/>
      <c r="W31" s="303">
        <f>ROUND(BB94,2)</f>
        <v>0</v>
      </c>
      <c r="X31" s="304"/>
      <c r="Y31" s="304"/>
      <c r="Z31" s="304"/>
      <c r="AA31" s="304"/>
      <c r="AB31" s="304"/>
      <c r="AC31" s="304"/>
      <c r="AD31" s="304"/>
      <c r="AE31" s="304"/>
      <c r="AF31" s="42"/>
      <c r="AG31" s="42"/>
      <c r="AH31" s="42"/>
      <c r="AI31" s="42"/>
      <c r="AJ31" s="42"/>
      <c r="AK31" s="303">
        <v>0</v>
      </c>
      <c r="AL31" s="304"/>
      <c r="AM31" s="304"/>
      <c r="AN31" s="304"/>
      <c r="AO31" s="304"/>
      <c r="AP31" s="42"/>
      <c r="AQ31" s="42"/>
      <c r="AR31" s="43"/>
      <c r="BE31" s="293"/>
    </row>
    <row r="32" spans="2:57" s="3" customFormat="1" ht="14.45" customHeight="1" hidden="1">
      <c r="B32" s="41"/>
      <c r="C32" s="42"/>
      <c r="D32" s="42"/>
      <c r="E32" s="42"/>
      <c r="F32" s="30" t="s">
        <v>48</v>
      </c>
      <c r="G32" s="42"/>
      <c r="H32" s="42"/>
      <c r="I32" s="42"/>
      <c r="J32" s="42"/>
      <c r="K32" s="42"/>
      <c r="L32" s="305">
        <v>0.15</v>
      </c>
      <c r="M32" s="304"/>
      <c r="N32" s="304"/>
      <c r="O32" s="304"/>
      <c r="P32" s="304"/>
      <c r="Q32" s="42"/>
      <c r="R32" s="42"/>
      <c r="S32" s="42"/>
      <c r="T32" s="42"/>
      <c r="U32" s="42"/>
      <c r="V32" s="42"/>
      <c r="W32" s="303">
        <f>ROUND(BC94,2)</f>
        <v>0</v>
      </c>
      <c r="X32" s="304"/>
      <c r="Y32" s="304"/>
      <c r="Z32" s="304"/>
      <c r="AA32" s="304"/>
      <c r="AB32" s="304"/>
      <c r="AC32" s="304"/>
      <c r="AD32" s="304"/>
      <c r="AE32" s="304"/>
      <c r="AF32" s="42"/>
      <c r="AG32" s="42"/>
      <c r="AH32" s="42"/>
      <c r="AI32" s="42"/>
      <c r="AJ32" s="42"/>
      <c r="AK32" s="303">
        <v>0</v>
      </c>
      <c r="AL32" s="304"/>
      <c r="AM32" s="304"/>
      <c r="AN32" s="304"/>
      <c r="AO32" s="304"/>
      <c r="AP32" s="42"/>
      <c r="AQ32" s="42"/>
      <c r="AR32" s="43"/>
      <c r="BE32" s="293"/>
    </row>
    <row r="33" spans="2:57" s="3" customFormat="1" ht="14.45" customHeight="1" hidden="1">
      <c r="B33" s="41"/>
      <c r="C33" s="42"/>
      <c r="D33" s="42"/>
      <c r="E33" s="42"/>
      <c r="F33" s="30" t="s">
        <v>49</v>
      </c>
      <c r="G33" s="42"/>
      <c r="H33" s="42"/>
      <c r="I33" s="42"/>
      <c r="J33" s="42"/>
      <c r="K33" s="42"/>
      <c r="L33" s="305">
        <v>0</v>
      </c>
      <c r="M33" s="304"/>
      <c r="N33" s="304"/>
      <c r="O33" s="304"/>
      <c r="P33" s="304"/>
      <c r="Q33" s="42"/>
      <c r="R33" s="42"/>
      <c r="S33" s="42"/>
      <c r="T33" s="42"/>
      <c r="U33" s="42"/>
      <c r="V33" s="42"/>
      <c r="W33" s="303">
        <f>ROUND(BD94,2)</f>
        <v>0</v>
      </c>
      <c r="X33" s="304"/>
      <c r="Y33" s="304"/>
      <c r="Z33" s="304"/>
      <c r="AA33" s="304"/>
      <c r="AB33" s="304"/>
      <c r="AC33" s="304"/>
      <c r="AD33" s="304"/>
      <c r="AE33" s="304"/>
      <c r="AF33" s="42"/>
      <c r="AG33" s="42"/>
      <c r="AH33" s="42"/>
      <c r="AI33" s="42"/>
      <c r="AJ33" s="42"/>
      <c r="AK33" s="303">
        <v>0</v>
      </c>
      <c r="AL33" s="304"/>
      <c r="AM33" s="304"/>
      <c r="AN33" s="304"/>
      <c r="AO33" s="304"/>
      <c r="AP33" s="42"/>
      <c r="AQ33" s="42"/>
      <c r="AR33" s="43"/>
      <c r="BE33" s="29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292"/>
    </row>
    <row r="35" spans="1:57" s="2" customFormat="1" ht="25.9" customHeight="1">
      <c r="A35" s="35"/>
      <c r="B35" s="36"/>
      <c r="C35" s="44"/>
      <c r="D35" s="45" t="s">
        <v>50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51</v>
      </c>
      <c r="U35" s="46"/>
      <c r="V35" s="46"/>
      <c r="W35" s="46"/>
      <c r="X35" s="281" t="s">
        <v>52</v>
      </c>
      <c r="Y35" s="279"/>
      <c r="Z35" s="279"/>
      <c r="AA35" s="279"/>
      <c r="AB35" s="279"/>
      <c r="AC35" s="46"/>
      <c r="AD35" s="46"/>
      <c r="AE35" s="46"/>
      <c r="AF35" s="46"/>
      <c r="AG35" s="46"/>
      <c r="AH35" s="46"/>
      <c r="AI35" s="46"/>
      <c r="AJ35" s="46"/>
      <c r="AK35" s="278">
        <f>SUM(AK26:AK33)</f>
        <v>0</v>
      </c>
      <c r="AL35" s="279"/>
      <c r="AM35" s="279"/>
      <c r="AN35" s="279"/>
      <c r="AO35" s="280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14.45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0"/>
      <c r="BE37" s="35"/>
    </row>
    <row r="38" spans="2:44" s="1" customFormat="1" ht="14.45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5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5" customHeight="1">
      <c r="B49" s="48"/>
      <c r="C49" s="49"/>
      <c r="D49" s="50" t="s">
        <v>53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0" t="s">
        <v>54</v>
      </c>
      <c r="AI49" s="51"/>
      <c r="AJ49" s="51"/>
      <c r="AK49" s="51"/>
      <c r="AL49" s="51"/>
      <c r="AM49" s="51"/>
      <c r="AN49" s="51"/>
      <c r="AO49" s="51"/>
      <c r="AP49" s="49"/>
      <c r="AQ49" s="49"/>
      <c r="AR49" s="52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5"/>
      <c r="B60" s="36"/>
      <c r="C60" s="37"/>
      <c r="D60" s="53" t="s">
        <v>55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3" t="s">
        <v>56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3" t="s">
        <v>55</v>
      </c>
      <c r="AI60" s="39"/>
      <c r="AJ60" s="39"/>
      <c r="AK60" s="39"/>
      <c r="AL60" s="39"/>
      <c r="AM60" s="53" t="s">
        <v>56</v>
      </c>
      <c r="AN60" s="39"/>
      <c r="AO60" s="39"/>
      <c r="AP60" s="37"/>
      <c r="AQ60" s="37"/>
      <c r="AR60" s="40"/>
      <c r="BE60" s="35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5"/>
      <c r="B64" s="36"/>
      <c r="C64" s="37"/>
      <c r="D64" s="50" t="s">
        <v>57</v>
      </c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0" t="s">
        <v>58</v>
      </c>
      <c r="AI64" s="54"/>
      <c r="AJ64" s="54"/>
      <c r="AK64" s="54"/>
      <c r="AL64" s="54"/>
      <c r="AM64" s="54"/>
      <c r="AN64" s="54"/>
      <c r="AO64" s="54"/>
      <c r="AP64" s="37"/>
      <c r="AQ64" s="37"/>
      <c r="AR64" s="40"/>
      <c r="BE64" s="35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5"/>
      <c r="B75" s="36"/>
      <c r="C75" s="37"/>
      <c r="D75" s="53" t="s">
        <v>55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3" t="s">
        <v>56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3" t="s">
        <v>55</v>
      </c>
      <c r="AI75" s="39"/>
      <c r="AJ75" s="39"/>
      <c r="AK75" s="39"/>
      <c r="AL75" s="39"/>
      <c r="AM75" s="53" t="s">
        <v>56</v>
      </c>
      <c r="AN75" s="39"/>
      <c r="AO75" s="39"/>
      <c r="AP75" s="37"/>
      <c r="AQ75" s="37"/>
      <c r="AR75" s="40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0"/>
      <c r="BE76" s="35"/>
    </row>
    <row r="77" spans="1:57" s="2" customFormat="1" ht="6.95" customHeight="1">
      <c r="A77" s="35"/>
      <c r="B77" s="55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40"/>
      <c r="BE77" s="35"/>
    </row>
    <row r="81" spans="1:57" s="2" customFormat="1" ht="6.95" customHeight="1">
      <c r="A81" s="35"/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40"/>
      <c r="BE81" s="35"/>
    </row>
    <row r="82" spans="1:57" s="2" customFormat="1" ht="24.95" customHeight="1">
      <c r="A82" s="35"/>
      <c r="B82" s="36"/>
      <c r="C82" s="24" t="s">
        <v>59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0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0"/>
      <c r="BE83" s="35"/>
    </row>
    <row r="84" spans="2:44" s="4" customFormat="1" ht="12" customHeight="1">
      <c r="B84" s="59"/>
      <c r="C84" s="30" t="s">
        <v>13</v>
      </c>
      <c r="D84" s="60"/>
      <c r="E84" s="60"/>
      <c r="F84" s="60"/>
      <c r="G84" s="60"/>
      <c r="H84" s="60"/>
      <c r="I84" s="60"/>
      <c r="J84" s="60"/>
      <c r="K84" s="60"/>
      <c r="L84" s="60" t="str">
        <f>K5</f>
        <v>22-009(17-0062)</v>
      </c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1"/>
    </row>
    <row r="85" spans="2:44" s="5" customFormat="1" ht="36.95" customHeight="1">
      <c r="B85" s="62"/>
      <c r="C85" s="63" t="s">
        <v>16</v>
      </c>
      <c r="D85" s="64"/>
      <c r="E85" s="64"/>
      <c r="F85" s="64"/>
      <c r="G85" s="64"/>
      <c r="H85" s="64"/>
      <c r="I85" s="64"/>
      <c r="J85" s="64"/>
      <c r="K85" s="64"/>
      <c r="L85" s="267" t="str">
        <f>K6</f>
        <v>Revitalizace objektu kolejí Baarova 36, Plzeň (1)</v>
      </c>
      <c r="M85" s="268"/>
      <c r="N85" s="268"/>
      <c r="O85" s="268"/>
      <c r="P85" s="268"/>
      <c r="Q85" s="268"/>
      <c r="R85" s="268"/>
      <c r="S85" s="268"/>
      <c r="T85" s="268"/>
      <c r="U85" s="268"/>
      <c r="V85" s="268"/>
      <c r="W85" s="268"/>
      <c r="X85" s="268"/>
      <c r="Y85" s="268"/>
      <c r="Z85" s="268"/>
      <c r="AA85" s="268"/>
      <c r="AB85" s="268"/>
      <c r="AC85" s="268"/>
      <c r="AD85" s="268"/>
      <c r="AE85" s="268"/>
      <c r="AF85" s="268"/>
      <c r="AG85" s="268"/>
      <c r="AH85" s="268"/>
      <c r="AI85" s="268"/>
      <c r="AJ85" s="268"/>
      <c r="AK85" s="268"/>
      <c r="AL85" s="268"/>
      <c r="AM85" s="268"/>
      <c r="AN85" s="268"/>
      <c r="AO85" s="268"/>
      <c r="AP85" s="64"/>
      <c r="AQ85" s="64"/>
      <c r="AR85" s="6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0"/>
      <c r="BE86" s="35"/>
    </row>
    <row r="87" spans="1:57" s="2" customFormat="1" ht="12" customHeight="1">
      <c r="A87" s="35"/>
      <c r="B87" s="36"/>
      <c r="C87" s="30" t="s">
        <v>20</v>
      </c>
      <c r="D87" s="37"/>
      <c r="E87" s="37"/>
      <c r="F87" s="37"/>
      <c r="G87" s="37"/>
      <c r="H87" s="37"/>
      <c r="I87" s="37"/>
      <c r="J87" s="37"/>
      <c r="K87" s="37"/>
      <c r="L87" s="66" t="str">
        <f>IF(K8="","",K8)</f>
        <v>Baarova 36, Plzeň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0" t="s">
        <v>22</v>
      </c>
      <c r="AJ87" s="37"/>
      <c r="AK87" s="37"/>
      <c r="AL87" s="37"/>
      <c r="AM87" s="271" t="str">
        <f>IF(AN8="","",AN8)</f>
        <v>21. 8. 2023</v>
      </c>
      <c r="AN87" s="271"/>
      <c r="AO87" s="37"/>
      <c r="AP87" s="37"/>
      <c r="AQ87" s="37"/>
      <c r="AR87" s="40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0"/>
      <c r="BE88" s="35"/>
    </row>
    <row r="89" spans="1:57" s="2" customFormat="1" ht="15.2" customHeight="1">
      <c r="A89" s="35"/>
      <c r="B89" s="36"/>
      <c r="C89" s="30" t="s">
        <v>24</v>
      </c>
      <c r="D89" s="37"/>
      <c r="E89" s="37"/>
      <c r="F89" s="37"/>
      <c r="G89" s="37"/>
      <c r="H89" s="37"/>
      <c r="I89" s="37"/>
      <c r="J89" s="37"/>
      <c r="K89" s="37"/>
      <c r="L89" s="60" t="str">
        <f>IF(E11="","",E11)</f>
        <v>Západočeská univerzita v Plzni, Univerzitní 8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0" t="s">
        <v>32</v>
      </c>
      <c r="AJ89" s="37"/>
      <c r="AK89" s="37"/>
      <c r="AL89" s="37"/>
      <c r="AM89" s="269" t="str">
        <f>IF(E17="","",E17)</f>
        <v>AREA group s.r.o.</v>
      </c>
      <c r="AN89" s="270"/>
      <c r="AO89" s="270"/>
      <c r="AP89" s="270"/>
      <c r="AQ89" s="37"/>
      <c r="AR89" s="40"/>
      <c r="AS89" s="283" t="s">
        <v>60</v>
      </c>
      <c r="AT89" s="284"/>
      <c r="AU89" s="68"/>
      <c r="AV89" s="68"/>
      <c r="AW89" s="68"/>
      <c r="AX89" s="68"/>
      <c r="AY89" s="68"/>
      <c r="AZ89" s="68"/>
      <c r="BA89" s="68"/>
      <c r="BB89" s="68"/>
      <c r="BC89" s="68"/>
      <c r="BD89" s="69"/>
      <c r="BE89" s="35"/>
    </row>
    <row r="90" spans="1:57" s="2" customFormat="1" ht="15.2" customHeight="1">
      <c r="A90" s="35"/>
      <c r="B90" s="36"/>
      <c r="C90" s="30" t="s">
        <v>30</v>
      </c>
      <c r="D90" s="37"/>
      <c r="E90" s="37"/>
      <c r="F90" s="37"/>
      <c r="G90" s="37"/>
      <c r="H90" s="37"/>
      <c r="I90" s="37"/>
      <c r="J90" s="37"/>
      <c r="K90" s="37"/>
      <c r="L90" s="60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0" t="s">
        <v>37</v>
      </c>
      <c r="AJ90" s="37"/>
      <c r="AK90" s="37"/>
      <c r="AL90" s="37"/>
      <c r="AM90" s="269" t="str">
        <f>IF(E20="","",E20)</f>
        <v xml:space="preserve"> </v>
      </c>
      <c r="AN90" s="270"/>
      <c r="AO90" s="270"/>
      <c r="AP90" s="270"/>
      <c r="AQ90" s="37"/>
      <c r="AR90" s="40"/>
      <c r="AS90" s="285"/>
      <c r="AT90" s="286"/>
      <c r="AU90" s="70"/>
      <c r="AV90" s="70"/>
      <c r="AW90" s="70"/>
      <c r="AX90" s="70"/>
      <c r="AY90" s="70"/>
      <c r="AZ90" s="70"/>
      <c r="BA90" s="70"/>
      <c r="BB90" s="70"/>
      <c r="BC90" s="70"/>
      <c r="BD90" s="71"/>
      <c r="BE90" s="35"/>
    </row>
    <row r="91" spans="1:57" s="2" customFormat="1" ht="10.9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0"/>
      <c r="AS91" s="287"/>
      <c r="AT91" s="288"/>
      <c r="AU91" s="72"/>
      <c r="AV91" s="72"/>
      <c r="AW91" s="72"/>
      <c r="AX91" s="72"/>
      <c r="AY91" s="72"/>
      <c r="AZ91" s="72"/>
      <c r="BA91" s="72"/>
      <c r="BB91" s="72"/>
      <c r="BC91" s="72"/>
      <c r="BD91" s="73"/>
      <c r="BE91" s="35"/>
    </row>
    <row r="92" spans="1:57" s="2" customFormat="1" ht="29.25" customHeight="1">
      <c r="A92" s="35"/>
      <c r="B92" s="36"/>
      <c r="C92" s="306" t="s">
        <v>61</v>
      </c>
      <c r="D92" s="273"/>
      <c r="E92" s="273"/>
      <c r="F92" s="273"/>
      <c r="G92" s="273"/>
      <c r="H92" s="74"/>
      <c r="I92" s="272" t="s">
        <v>62</v>
      </c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  <c r="AG92" s="275" t="s">
        <v>63</v>
      </c>
      <c r="AH92" s="273"/>
      <c r="AI92" s="273"/>
      <c r="AJ92" s="273"/>
      <c r="AK92" s="273"/>
      <c r="AL92" s="273"/>
      <c r="AM92" s="273"/>
      <c r="AN92" s="272" t="s">
        <v>64</v>
      </c>
      <c r="AO92" s="273"/>
      <c r="AP92" s="274"/>
      <c r="AQ92" s="75" t="s">
        <v>65</v>
      </c>
      <c r="AR92" s="40"/>
      <c r="AS92" s="76" t="s">
        <v>66</v>
      </c>
      <c r="AT92" s="77" t="s">
        <v>67</v>
      </c>
      <c r="AU92" s="77" t="s">
        <v>68</v>
      </c>
      <c r="AV92" s="77" t="s">
        <v>69</v>
      </c>
      <c r="AW92" s="77" t="s">
        <v>70</v>
      </c>
      <c r="AX92" s="77" t="s">
        <v>71</v>
      </c>
      <c r="AY92" s="77" t="s">
        <v>72</v>
      </c>
      <c r="AZ92" s="77" t="s">
        <v>73</v>
      </c>
      <c r="BA92" s="77" t="s">
        <v>74</v>
      </c>
      <c r="BB92" s="77" t="s">
        <v>75</v>
      </c>
      <c r="BC92" s="77" t="s">
        <v>76</v>
      </c>
      <c r="BD92" s="78" t="s">
        <v>77</v>
      </c>
      <c r="BE92" s="35"/>
    </row>
    <row r="93" spans="1:57" s="2" customFormat="1" ht="10.9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0"/>
      <c r="AS93" s="79"/>
      <c r="AT93" s="80"/>
      <c r="AU93" s="80"/>
      <c r="AV93" s="80"/>
      <c r="AW93" s="80"/>
      <c r="AX93" s="80"/>
      <c r="AY93" s="80"/>
      <c r="AZ93" s="80"/>
      <c r="BA93" s="80"/>
      <c r="BB93" s="80"/>
      <c r="BC93" s="80"/>
      <c r="BD93" s="81"/>
      <c r="BE93" s="35"/>
    </row>
    <row r="94" spans="2:90" s="6" customFormat="1" ht="32.45" customHeight="1">
      <c r="B94" s="82"/>
      <c r="C94" s="83" t="s">
        <v>78</v>
      </c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289">
        <f>ROUND(SUM(AG95:AG117),2)</f>
        <v>0</v>
      </c>
      <c r="AH94" s="289"/>
      <c r="AI94" s="289"/>
      <c r="AJ94" s="289"/>
      <c r="AK94" s="289"/>
      <c r="AL94" s="289"/>
      <c r="AM94" s="289"/>
      <c r="AN94" s="290">
        <f aca="true" t="shared" si="0" ref="AN94:AN117">SUM(AG94,AT94)</f>
        <v>0</v>
      </c>
      <c r="AO94" s="290"/>
      <c r="AP94" s="290"/>
      <c r="AQ94" s="86" t="s">
        <v>1</v>
      </c>
      <c r="AR94" s="87"/>
      <c r="AS94" s="88">
        <f>ROUND(SUM(AS95:AS117),2)</f>
        <v>0</v>
      </c>
      <c r="AT94" s="89">
        <f aca="true" t="shared" si="1" ref="AT94:AT117">ROUND(SUM(AV94:AW94),2)</f>
        <v>0</v>
      </c>
      <c r="AU94" s="90">
        <f>ROUND(SUM(AU95:AU117),5)</f>
        <v>0</v>
      </c>
      <c r="AV94" s="89">
        <f>ROUND(AZ94*L29,2)</f>
        <v>0</v>
      </c>
      <c r="AW94" s="89">
        <f>ROUND(BA94*L30,2)</f>
        <v>0</v>
      </c>
      <c r="AX94" s="89">
        <f>ROUND(BB94*L29,2)</f>
        <v>0</v>
      </c>
      <c r="AY94" s="89">
        <f>ROUND(BC94*L30,2)</f>
        <v>0</v>
      </c>
      <c r="AZ94" s="89">
        <f>ROUND(SUM(AZ95:AZ117),2)</f>
        <v>0</v>
      </c>
      <c r="BA94" s="89">
        <f>ROUND(SUM(BA95:BA117),2)</f>
        <v>0</v>
      </c>
      <c r="BB94" s="89">
        <f>ROUND(SUM(BB95:BB117),2)</f>
        <v>0</v>
      </c>
      <c r="BC94" s="89">
        <f>ROUND(SUM(BC95:BC117),2)</f>
        <v>0</v>
      </c>
      <c r="BD94" s="91">
        <f>ROUND(SUM(BD95:BD117),2)</f>
        <v>0</v>
      </c>
      <c r="BS94" s="92" t="s">
        <v>79</v>
      </c>
      <c r="BT94" s="92" t="s">
        <v>80</v>
      </c>
      <c r="BU94" s="93" t="s">
        <v>81</v>
      </c>
      <c r="BV94" s="92" t="s">
        <v>82</v>
      </c>
      <c r="BW94" s="92" t="s">
        <v>5</v>
      </c>
      <c r="BX94" s="92" t="s">
        <v>83</v>
      </c>
      <c r="CL94" s="92" t="s">
        <v>1</v>
      </c>
    </row>
    <row r="95" spans="1:91" s="7" customFormat="1" ht="16.5" customHeight="1">
      <c r="A95" s="94" t="s">
        <v>84</v>
      </c>
      <c r="B95" s="95"/>
      <c r="C95" s="96"/>
      <c r="D95" s="266" t="s">
        <v>85</v>
      </c>
      <c r="E95" s="266"/>
      <c r="F95" s="266"/>
      <c r="G95" s="266"/>
      <c r="H95" s="266"/>
      <c r="I95" s="97"/>
      <c r="J95" s="266" t="s">
        <v>86</v>
      </c>
      <c r="K95" s="266"/>
      <c r="L95" s="266"/>
      <c r="M95" s="266"/>
      <c r="N95" s="266"/>
      <c r="O95" s="266"/>
      <c r="P95" s="266"/>
      <c r="Q95" s="266"/>
      <c r="R95" s="266"/>
      <c r="S95" s="266"/>
      <c r="T95" s="266"/>
      <c r="U95" s="266"/>
      <c r="V95" s="266"/>
      <c r="W95" s="266"/>
      <c r="X95" s="266"/>
      <c r="Y95" s="266"/>
      <c r="Z95" s="266"/>
      <c r="AA95" s="266"/>
      <c r="AB95" s="266"/>
      <c r="AC95" s="266"/>
      <c r="AD95" s="266"/>
      <c r="AE95" s="266"/>
      <c r="AF95" s="266"/>
      <c r="AG95" s="276">
        <f>'1 - Bourací práce'!J30</f>
        <v>0</v>
      </c>
      <c r="AH95" s="277"/>
      <c r="AI95" s="277"/>
      <c r="AJ95" s="277"/>
      <c r="AK95" s="277"/>
      <c r="AL95" s="277"/>
      <c r="AM95" s="277"/>
      <c r="AN95" s="276">
        <f t="shared" si="0"/>
        <v>0</v>
      </c>
      <c r="AO95" s="277"/>
      <c r="AP95" s="277"/>
      <c r="AQ95" s="98" t="s">
        <v>87</v>
      </c>
      <c r="AR95" s="99"/>
      <c r="AS95" s="100">
        <v>0</v>
      </c>
      <c r="AT95" s="101">
        <f t="shared" si="1"/>
        <v>0</v>
      </c>
      <c r="AU95" s="102">
        <f>'1 - Bourací práce'!P143</f>
        <v>0</v>
      </c>
      <c r="AV95" s="101">
        <f>'1 - Bourací práce'!J33</f>
        <v>0</v>
      </c>
      <c r="AW95" s="101">
        <f>'1 - Bourací práce'!J34</f>
        <v>0</v>
      </c>
      <c r="AX95" s="101">
        <f>'1 - Bourací práce'!J35</f>
        <v>0</v>
      </c>
      <c r="AY95" s="101">
        <f>'1 - Bourací práce'!J36</f>
        <v>0</v>
      </c>
      <c r="AZ95" s="101">
        <f>'1 - Bourací práce'!F33</f>
        <v>0</v>
      </c>
      <c r="BA95" s="101">
        <f>'1 - Bourací práce'!F34</f>
        <v>0</v>
      </c>
      <c r="BB95" s="101">
        <f>'1 - Bourací práce'!F35</f>
        <v>0</v>
      </c>
      <c r="BC95" s="101">
        <f>'1 - Bourací práce'!F36</f>
        <v>0</v>
      </c>
      <c r="BD95" s="103">
        <f>'1 - Bourací práce'!F37</f>
        <v>0</v>
      </c>
      <c r="BT95" s="104" t="s">
        <v>85</v>
      </c>
      <c r="BV95" s="104" t="s">
        <v>82</v>
      </c>
      <c r="BW95" s="104" t="s">
        <v>88</v>
      </c>
      <c r="BX95" s="104" t="s">
        <v>5</v>
      </c>
      <c r="CL95" s="104" t="s">
        <v>1</v>
      </c>
      <c r="CM95" s="104" t="s">
        <v>89</v>
      </c>
    </row>
    <row r="96" spans="1:91" s="7" customFormat="1" ht="16.5" customHeight="1">
      <c r="A96" s="94" t="s">
        <v>84</v>
      </c>
      <c r="B96" s="95"/>
      <c r="C96" s="96"/>
      <c r="D96" s="266" t="s">
        <v>89</v>
      </c>
      <c r="E96" s="266"/>
      <c r="F96" s="266"/>
      <c r="G96" s="266"/>
      <c r="H96" s="266"/>
      <c r="I96" s="97"/>
      <c r="J96" s="266" t="s">
        <v>90</v>
      </c>
      <c r="K96" s="266"/>
      <c r="L96" s="266"/>
      <c r="M96" s="266"/>
      <c r="N96" s="266"/>
      <c r="O96" s="266"/>
      <c r="P96" s="266"/>
      <c r="Q96" s="266"/>
      <c r="R96" s="266"/>
      <c r="S96" s="266"/>
      <c r="T96" s="266"/>
      <c r="U96" s="266"/>
      <c r="V96" s="266"/>
      <c r="W96" s="266"/>
      <c r="X96" s="266"/>
      <c r="Y96" s="266"/>
      <c r="Z96" s="266"/>
      <c r="AA96" s="266"/>
      <c r="AB96" s="266"/>
      <c r="AC96" s="266"/>
      <c r="AD96" s="266"/>
      <c r="AE96" s="266"/>
      <c r="AF96" s="266"/>
      <c r="AG96" s="276">
        <f>'2 - Architektonicko stave...'!J30</f>
        <v>0</v>
      </c>
      <c r="AH96" s="277"/>
      <c r="AI96" s="277"/>
      <c r="AJ96" s="277"/>
      <c r="AK96" s="277"/>
      <c r="AL96" s="277"/>
      <c r="AM96" s="277"/>
      <c r="AN96" s="276">
        <f t="shared" si="0"/>
        <v>0</v>
      </c>
      <c r="AO96" s="277"/>
      <c r="AP96" s="277"/>
      <c r="AQ96" s="98" t="s">
        <v>87</v>
      </c>
      <c r="AR96" s="99"/>
      <c r="AS96" s="100">
        <v>0</v>
      </c>
      <c r="AT96" s="101">
        <f t="shared" si="1"/>
        <v>0</v>
      </c>
      <c r="AU96" s="102">
        <f>'2 - Architektonicko stave...'!P151</f>
        <v>0</v>
      </c>
      <c r="AV96" s="101">
        <f>'2 - Architektonicko stave...'!J33</f>
        <v>0</v>
      </c>
      <c r="AW96" s="101">
        <f>'2 - Architektonicko stave...'!J34</f>
        <v>0</v>
      </c>
      <c r="AX96" s="101">
        <f>'2 - Architektonicko stave...'!J35</f>
        <v>0</v>
      </c>
      <c r="AY96" s="101">
        <f>'2 - Architektonicko stave...'!J36</f>
        <v>0</v>
      </c>
      <c r="AZ96" s="101">
        <f>'2 - Architektonicko stave...'!F33</f>
        <v>0</v>
      </c>
      <c r="BA96" s="101">
        <f>'2 - Architektonicko stave...'!F34</f>
        <v>0</v>
      </c>
      <c r="BB96" s="101">
        <f>'2 - Architektonicko stave...'!F35</f>
        <v>0</v>
      </c>
      <c r="BC96" s="101">
        <f>'2 - Architektonicko stave...'!F36</f>
        <v>0</v>
      </c>
      <c r="BD96" s="103">
        <f>'2 - Architektonicko stave...'!F37</f>
        <v>0</v>
      </c>
      <c r="BT96" s="104" t="s">
        <v>85</v>
      </c>
      <c r="BV96" s="104" t="s">
        <v>82</v>
      </c>
      <c r="BW96" s="104" t="s">
        <v>91</v>
      </c>
      <c r="BX96" s="104" t="s">
        <v>5</v>
      </c>
      <c r="CL96" s="104" t="s">
        <v>1</v>
      </c>
      <c r="CM96" s="104" t="s">
        <v>89</v>
      </c>
    </row>
    <row r="97" spans="1:91" s="7" customFormat="1" ht="16.5" customHeight="1">
      <c r="A97" s="94" t="s">
        <v>84</v>
      </c>
      <c r="B97" s="95"/>
      <c r="C97" s="96"/>
      <c r="D97" s="266" t="s">
        <v>92</v>
      </c>
      <c r="E97" s="266"/>
      <c r="F97" s="266"/>
      <c r="G97" s="266"/>
      <c r="H97" s="266"/>
      <c r="I97" s="97"/>
      <c r="J97" s="266" t="s">
        <v>93</v>
      </c>
      <c r="K97" s="266"/>
      <c r="L97" s="266"/>
      <c r="M97" s="266"/>
      <c r="N97" s="266"/>
      <c r="O97" s="266"/>
      <c r="P97" s="266"/>
      <c r="Q97" s="266"/>
      <c r="R97" s="266"/>
      <c r="S97" s="266"/>
      <c r="T97" s="266"/>
      <c r="U97" s="266"/>
      <c r="V97" s="266"/>
      <c r="W97" s="266"/>
      <c r="X97" s="266"/>
      <c r="Y97" s="266"/>
      <c r="Z97" s="266"/>
      <c r="AA97" s="266"/>
      <c r="AB97" s="266"/>
      <c r="AC97" s="266"/>
      <c r="AD97" s="266"/>
      <c r="AE97" s="266"/>
      <c r="AF97" s="266"/>
      <c r="AG97" s="276">
        <f>'20 - Úprava prostoru stáv...'!J30</f>
        <v>0</v>
      </c>
      <c r="AH97" s="277"/>
      <c r="AI97" s="277"/>
      <c r="AJ97" s="277"/>
      <c r="AK97" s="277"/>
      <c r="AL97" s="277"/>
      <c r="AM97" s="277"/>
      <c r="AN97" s="276">
        <f t="shared" si="0"/>
        <v>0</v>
      </c>
      <c r="AO97" s="277"/>
      <c r="AP97" s="277"/>
      <c r="AQ97" s="98" t="s">
        <v>87</v>
      </c>
      <c r="AR97" s="99"/>
      <c r="AS97" s="100">
        <v>0</v>
      </c>
      <c r="AT97" s="101">
        <f t="shared" si="1"/>
        <v>0</v>
      </c>
      <c r="AU97" s="102">
        <f>'20 - Úprava prostoru stáv...'!P132</f>
        <v>0</v>
      </c>
      <c r="AV97" s="101">
        <f>'20 - Úprava prostoru stáv...'!J33</f>
        <v>0</v>
      </c>
      <c r="AW97" s="101">
        <f>'20 - Úprava prostoru stáv...'!J34</f>
        <v>0</v>
      </c>
      <c r="AX97" s="101">
        <f>'20 - Úprava prostoru stáv...'!J35</f>
        <v>0</v>
      </c>
      <c r="AY97" s="101">
        <f>'20 - Úprava prostoru stáv...'!J36</f>
        <v>0</v>
      </c>
      <c r="AZ97" s="101">
        <f>'20 - Úprava prostoru stáv...'!F33</f>
        <v>0</v>
      </c>
      <c r="BA97" s="101">
        <f>'20 - Úprava prostoru stáv...'!F34</f>
        <v>0</v>
      </c>
      <c r="BB97" s="101">
        <f>'20 - Úprava prostoru stáv...'!F35</f>
        <v>0</v>
      </c>
      <c r="BC97" s="101">
        <f>'20 - Úprava prostoru stáv...'!F36</f>
        <v>0</v>
      </c>
      <c r="BD97" s="103">
        <f>'20 - Úprava prostoru stáv...'!F37</f>
        <v>0</v>
      </c>
      <c r="BT97" s="104" t="s">
        <v>85</v>
      </c>
      <c r="BV97" s="104" t="s">
        <v>82</v>
      </c>
      <c r="BW97" s="104" t="s">
        <v>94</v>
      </c>
      <c r="BX97" s="104" t="s">
        <v>5</v>
      </c>
      <c r="CL97" s="104" t="s">
        <v>1</v>
      </c>
      <c r="CM97" s="104" t="s">
        <v>89</v>
      </c>
    </row>
    <row r="98" spans="1:91" s="7" customFormat="1" ht="16.5" customHeight="1">
      <c r="A98" s="94" t="s">
        <v>84</v>
      </c>
      <c r="B98" s="95"/>
      <c r="C98" s="96"/>
      <c r="D98" s="266" t="s">
        <v>95</v>
      </c>
      <c r="E98" s="266"/>
      <c r="F98" s="266"/>
      <c r="G98" s="266"/>
      <c r="H98" s="266"/>
      <c r="I98" s="97"/>
      <c r="J98" s="266" t="s">
        <v>96</v>
      </c>
      <c r="K98" s="266"/>
      <c r="L98" s="266"/>
      <c r="M98" s="266"/>
      <c r="N98" s="266"/>
      <c r="O98" s="266"/>
      <c r="P98" s="266"/>
      <c r="Q98" s="266"/>
      <c r="R98" s="266"/>
      <c r="S98" s="266"/>
      <c r="T98" s="266"/>
      <c r="U98" s="266"/>
      <c r="V98" s="266"/>
      <c r="W98" s="266"/>
      <c r="X98" s="266"/>
      <c r="Y98" s="266"/>
      <c r="Z98" s="266"/>
      <c r="AA98" s="266"/>
      <c r="AB98" s="266"/>
      <c r="AC98" s="266"/>
      <c r="AD98" s="266"/>
      <c r="AE98" s="266"/>
      <c r="AF98" s="266"/>
      <c r="AG98" s="276">
        <f>'3 - Zdravotně technická i...'!J30</f>
        <v>0</v>
      </c>
      <c r="AH98" s="277"/>
      <c r="AI98" s="277"/>
      <c r="AJ98" s="277"/>
      <c r="AK98" s="277"/>
      <c r="AL98" s="277"/>
      <c r="AM98" s="277"/>
      <c r="AN98" s="276">
        <f t="shared" si="0"/>
        <v>0</v>
      </c>
      <c r="AO98" s="277"/>
      <c r="AP98" s="277"/>
      <c r="AQ98" s="98" t="s">
        <v>87</v>
      </c>
      <c r="AR98" s="99"/>
      <c r="AS98" s="100">
        <v>0</v>
      </c>
      <c r="AT98" s="101">
        <f t="shared" si="1"/>
        <v>0</v>
      </c>
      <c r="AU98" s="102">
        <f>'3 - Zdravotně technická i...'!P126</f>
        <v>0</v>
      </c>
      <c r="AV98" s="101">
        <f>'3 - Zdravotně technická i...'!J33</f>
        <v>0</v>
      </c>
      <c r="AW98" s="101">
        <f>'3 - Zdravotně technická i...'!J34</f>
        <v>0</v>
      </c>
      <c r="AX98" s="101">
        <f>'3 - Zdravotně technická i...'!J35</f>
        <v>0</v>
      </c>
      <c r="AY98" s="101">
        <f>'3 - Zdravotně technická i...'!J36</f>
        <v>0</v>
      </c>
      <c r="AZ98" s="101">
        <f>'3 - Zdravotně technická i...'!F33</f>
        <v>0</v>
      </c>
      <c r="BA98" s="101">
        <f>'3 - Zdravotně technická i...'!F34</f>
        <v>0</v>
      </c>
      <c r="BB98" s="101">
        <f>'3 - Zdravotně technická i...'!F35</f>
        <v>0</v>
      </c>
      <c r="BC98" s="101">
        <f>'3 - Zdravotně technická i...'!F36</f>
        <v>0</v>
      </c>
      <c r="BD98" s="103">
        <f>'3 - Zdravotně technická i...'!F37</f>
        <v>0</v>
      </c>
      <c r="BT98" s="104" t="s">
        <v>85</v>
      </c>
      <c r="BV98" s="104" t="s">
        <v>82</v>
      </c>
      <c r="BW98" s="104" t="s">
        <v>97</v>
      </c>
      <c r="BX98" s="104" t="s">
        <v>5</v>
      </c>
      <c r="CL98" s="104" t="s">
        <v>1</v>
      </c>
      <c r="CM98" s="104" t="s">
        <v>89</v>
      </c>
    </row>
    <row r="99" spans="1:91" s="7" customFormat="1" ht="16.5" customHeight="1">
      <c r="A99" s="94" t="s">
        <v>84</v>
      </c>
      <c r="B99" s="95"/>
      <c r="C99" s="96"/>
      <c r="D99" s="266" t="s">
        <v>98</v>
      </c>
      <c r="E99" s="266"/>
      <c r="F99" s="266"/>
      <c r="G99" s="266"/>
      <c r="H99" s="266"/>
      <c r="I99" s="97"/>
      <c r="J99" s="266" t="s">
        <v>99</v>
      </c>
      <c r="K99" s="266"/>
      <c r="L99" s="266"/>
      <c r="M99" s="266"/>
      <c r="N99" s="266"/>
      <c r="O99" s="266"/>
      <c r="P99" s="266"/>
      <c r="Q99" s="266"/>
      <c r="R99" s="266"/>
      <c r="S99" s="266"/>
      <c r="T99" s="266"/>
      <c r="U99" s="266"/>
      <c r="V99" s="266"/>
      <c r="W99" s="266"/>
      <c r="X99" s="266"/>
      <c r="Y99" s="266"/>
      <c r="Z99" s="266"/>
      <c r="AA99" s="266"/>
      <c r="AB99" s="266"/>
      <c r="AC99" s="266"/>
      <c r="AD99" s="266"/>
      <c r="AE99" s="266"/>
      <c r="AF99" s="266"/>
      <c r="AG99" s="276">
        <f>'4 - Vzduchotechnika'!J30</f>
        <v>0</v>
      </c>
      <c r="AH99" s="277"/>
      <c r="AI99" s="277"/>
      <c r="AJ99" s="277"/>
      <c r="AK99" s="277"/>
      <c r="AL99" s="277"/>
      <c r="AM99" s="277"/>
      <c r="AN99" s="276">
        <f t="shared" si="0"/>
        <v>0</v>
      </c>
      <c r="AO99" s="277"/>
      <c r="AP99" s="277"/>
      <c r="AQ99" s="98" t="s">
        <v>87</v>
      </c>
      <c r="AR99" s="99"/>
      <c r="AS99" s="100">
        <v>0</v>
      </c>
      <c r="AT99" s="101">
        <f t="shared" si="1"/>
        <v>0</v>
      </c>
      <c r="AU99" s="102">
        <f>'4 - Vzduchotechnika'!P125</f>
        <v>0</v>
      </c>
      <c r="AV99" s="101">
        <f>'4 - Vzduchotechnika'!J33</f>
        <v>0</v>
      </c>
      <c r="AW99" s="101">
        <f>'4 - Vzduchotechnika'!J34</f>
        <v>0</v>
      </c>
      <c r="AX99" s="101">
        <f>'4 - Vzduchotechnika'!J35</f>
        <v>0</v>
      </c>
      <c r="AY99" s="101">
        <f>'4 - Vzduchotechnika'!J36</f>
        <v>0</v>
      </c>
      <c r="AZ99" s="101">
        <f>'4 - Vzduchotechnika'!F33</f>
        <v>0</v>
      </c>
      <c r="BA99" s="101">
        <f>'4 - Vzduchotechnika'!F34</f>
        <v>0</v>
      </c>
      <c r="BB99" s="101">
        <f>'4 - Vzduchotechnika'!F35</f>
        <v>0</v>
      </c>
      <c r="BC99" s="101">
        <f>'4 - Vzduchotechnika'!F36</f>
        <v>0</v>
      </c>
      <c r="BD99" s="103">
        <f>'4 - Vzduchotechnika'!F37</f>
        <v>0</v>
      </c>
      <c r="BT99" s="104" t="s">
        <v>85</v>
      </c>
      <c r="BV99" s="104" t="s">
        <v>82</v>
      </c>
      <c r="BW99" s="104" t="s">
        <v>100</v>
      </c>
      <c r="BX99" s="104" t="s">
        <v>5</v>
      </c>
      <c r="CL99" s="104" t="s">
        <v>1</v>
      </c>
      <c r="CM99" s="104" t="s">
        <v>89</v>
      </c>
    </row>
    <row r="100" spans="1:91" s="7" customFormat="1" ht="16.5" customHeight="1">
      <c r="A100" s="94" t="s">
        <v>84</v>
      </c>
      <c r="B100" s="95"/>
      <c r="C100" s="96"/>
      <c r="D100" s="266" t="s">
        <v>101</v>
      </c>
      <c r="E100" s="266"/>
      <c r="F100" s="266"/>
      <c r="G100" s="266"/>
      <c r="H100" s="266"/>
      <c r="I100" s="97"/>
      <c r="J100" s="266" t="s">
        <v>102</v>
      </c>
      <c r="K100" s="266"/>
      <c r="L100" s="266"/>
      <c r="M100" s="266"/>
      <c r="N100" s="266"/>
      <c r="O100" s="266"/>
      <c r="P100" s="266"/>
      <c r="Q100" s="266"/>
      <c r="R100" s="266"/>
      <c r="S100" s="266"/>
      <c r="T100" s="266"/>
      <c r="U100" s="266"/>
      <c r="V100" s="266"/>
      <c r="W100" s="266"/>
      <c r="X100" s="266"/>
      <c r="Y100" s="266"/>
      <c r="Z100" s="266"/>
      <c r="AA100" s="266"/>
      <c r="AB100" s="266"/>
      <c r="AC100" s="266"/>
      <c r="AD100" s="266"/>
      <c r="AE100" s="266"/>
      <c r="AF100" s="266"/>
      <c r="AG100" s="276">
        <f>'5 - Vytápění'!J30</f>
        <v>0</v>
      </c>
      <c r="AH100" s="277"/>
      <c r="AI100" s="277"/>
      <c r="AJ100" s="277"/>
      <c r="AK100" s="277"/>
      <c r="AL100" s="277"/>
      <c r="AM100" s="277"/>
      <c r="AN100" s="276">
        <f t="shared" si="0"/>
        <v>0</v>
      </c>
      <c r="AO100" s="277"/>
      <c r="AP100" s="277"/>
      <c r="AQ100" s="98" t="s">
        <v>87</v>
      </c>
      <c r="AR100" s="99"/>
      <c r="AS100" s="100">
        <v>0</v>
      </c>
      <c r="AT100" s="101">
        <f t="shared" si="1"/>
        <v>0</v>
      </c>
      <c r="AU100" s="102">
        <f>'5 - Vytápění'!P127</f>
        <v>0</v>
      </c>
      <c r="AV100" s="101">
        <f>'5 - Vytápění'!J33</f>
        <v>0</v>
      </c>
      <c r="AW100" s="101">
        <f>'5 - Vytápění'!J34</f>
        <v>0</v>
      </c>
      <c r="AX100" s="101">
        <f>'5 - Vytápění'!J35</f>
        <v>0</v>
      </c>
      <c r="AY100" s="101">
        <f>'5 - Vytápění'!J36</f>
        <v>0</v>
      </c>
      <c r="AZ100" s="101">
        <f>'5 - Vytápění'!F33</f>
        <v>0</v>
      </c>
      <c r="BA100" s="101">
        <f>'5 - Vytápění'!F34</f>
        <v>0</v>
      </c>
      <c r="BB100" s="101">
        <f>'5 - Vytápění'!F35</f>
        <v>0</v>
      </c>
      <c r="BC100" s="101">
        <f>'5 - Vytápění'!F36</f>
        <v>0</v>
      </c>
      <c r="BD100" s="103">
        <f>'5 - Vytápění'!F37</f>
        <v>0</v>
      </c>
      <c r="BT100" s="104" t="s">
        <v>85</v>
      </c>
      <c r="BV100" s="104" t="s">
        <v>82</v>
      </c>
      <c r="BW100" s="104" t="s">
        <v>103</v>
      </c>
      <c r="BX100" s="104" t="s">
        <v>5</v>
      </c>
      <c r="CL100" s="104" t="s">
        <v>1</v>
      </c>
      <c r="CM100" s="104" t="s">
        <v>89</v>
      </c>
    </row>
    <row r="101" spans="1:91" s="7" customFormat="1" ht="16.5" customHeight="1">
      <c r="A101" s="94" t="s">
        <v>84</v>
      </c>
      <c r="B101" s="95"/>
      <c r="C101" s="96"/>
      <c r="D101" s="266" t="s">
        <v>104</v>
      </c>
      <c r="E101" s="266"/>
      <c r="F101" s="266"/>
      <c r="G101" s="266"/>
      <c r="H101" s="266"/>
      <c r="I101" s="97"/>
      <c r="J101" s="266" t="s">
        <v>105</v>
      </c>
      <c r="K101" s="266"/>
      <c r="L101" s="266"/>
      <c r="M101" s="266"/>
      <c r="N101" s="266"/>
      <c r="O101" s="266"/>
      <c r="P101" s="266"/>
      <c r="Q101" s="266"/>
      <c r="R101" s="266"/>
      <c r="S101" s="266"/>
      <c r="T101" s="266"/>
      <c r="U101" s="266"/>
      <c r="V101" s="266"/>
      <c r="W101" s="266"/>
      <c r="X101" s="266"/>
      <c r="Y101" s="266"/>
      <c r="Z101" s="266"/>
      <c r="AA101" s="266"/>
      <c r="AB101" s="266"/>
      <c r="AC101" s="266"/>
      <c r="AD101" s="266"/>
      <c r="AE101" s="266"/>
      <c r="AF101" s="266"/>
      <c r="AG101" s="276">
        <f>'6 - Silnoproudá elektroin...'!J30</f>
        <v>0</v>
      </c>
      <c r="AH101" s="277"/>
      <c r="AI101" s="277"/>
      <c r="AJ101" s="277"/>
      <c r="AK101" s="277"/>
      <c r="AL101" s="277"/>
      <c r="AM101" s="277"/>
      <c r="AN101" s="276">
        <f t="shared" si="0"/>
        <v>0</v>
      </c>
      <c r="AO101" s="277"/>
      <c r="AP101" s="277"/>
      <c r="AQ101" s="98" t="s">
        <v>87</v>
      </c>
      <c r="AR101" s="99"/>
      <c r="AS101" s="100">
        <v>0</v>
      </c>
      <c r="AT101" s="101">
        <f t="shared" si="1"/>
        <v>0</v>
      </c>
      <c r="AU101" s="102">
        <f>'6 - Silnoproudá elektroin...'!P122</f>
        <v>0</v>
      </c>
      <c r="AV101" s="101">
        <f>'6 - Silnoproudá elektroin...'!J33</f>
        <v>0</v>
      </c>
      <c r="AW101" s="101">
        <f>'6 - Silnoproudá elektroin...'!J34</f>
        <v>0</v>
      </c>
      <c r="AX101" s="101">
        <f>'6 - Silnoproudá elektroin...'!J35</f>
        <v>0</v>
      </c>
      <c r="AY101" s="101">
        <f>'6 - Silnoproudá elektroin...'!J36</f>
        <v>0</v>
      </c>
      <c r="AZ101" s="101">
        <f>'6 - Silnoproudá elektroin...'!F33</f>
        <v>0</v>
      </c>
      <c r="BA101" s="101">
        <f>'6 - Silnoproudá elektroin...'!F34</f>
        <v>0</v>
      </c>
      <c r="BB101" s="101">
        <f>'6 - Silnoproudá elektroin...'!F35</f>
        <v>0</v>
      </c>
      <c r="BC101" s="101">
        <f>'6 - Silnoproudá elektroin...'!F36</f>
        <v>0</v>
      </c>
      <c r="BD101" s="103">
        <f>'6 - Silnoproudá elektroin...'!F37</f>
        <v>0</v>
      </c>
      <c r="BT101" s="104" t="s">
        <v>85</v>
      </c>
      <c r="BV101" s="104" t="s">
        <v>82</v>
      </c>
      <c r="BW101" s="104" t="s">
        <v>106</v>
      </c>
      <c r="BX101" s="104" t="s">
        <v>5</v>
      </c>
      <c r="CL101" s="104" t="s">
        <v>1</v>
      </c>
      <c r="CM101" s="104" t="s">
        <v>89</v>
      </c>
    </row>
    <row r="102" spans="1:91" s="7" customFormat="1" ht="16.5" customHeight="1">
      <c r="A102" s="94" t="s">
        <v>84</v>
      </c>
      <c r="B102" s="95"/>
      <c r="C102" s="96"/>
      <c r="D102" s="266" t="s">
        <v>107</v>
      </c>
      <c r="E102" s="266"/>
      <c r="F102" s="266"/>
      <c r="G102" s="266"/>
      <c r="H102" s="266"/>
      <c r="I102" s="97"/>
      <c r="J102" s="266" t="s">
        <v>108</v>
      </c>
      <c r="K102" s="266"/>
      <c r="L102" s="266"/>
      <c r="M102" s="266"/>
      <c r="N102" s="266"/>
      <c r="O102" s="266"/>
      <c r="P102" s="266"/>
      <c r="Q102" s="266"/>
      <c r="R102" s="266"/>
      <c r="S102" s="266"/>
      <c r="T102" s="266"/>
      <c r="U102" s="266"/>
      <c r="V102" s="266"/>
      <c r="W102" s="266"/>
      <c r="X102" s="266"/>
      <c r="Y102" s="266"/>
      <c r="Z102" s="266"/>
      <c r="AA102" s="266"/>
      <c r="AB102" s="266"/>
      <c r="AC102" s="266"/>
      <c r="AD102" s="266"/>
      <c r="AE102" s="266"/>
      <c r="AF102" s="266"/>
      <c r="AG102" s="276">
        <f>'61 - Hromosvod'!J30</f>
        <v>0</v>
      </c>
      <c r="AH102" s="277"/>
      <c r="AI102" s="277"/>
      <c r="AJ102" s="277"/>
      <c r="AK102" s="277"/>
      <c r="AL102" s="277"/>
      <c r="AM102" s="277"/>
      <c r="AN102" s="276">
        <f t="shared" si="0"/>
        <v>0</v>
      </c>
      <c r="AO102" s="277"/>
      <c r="AP102" s="277"/>
      <c r="AQ102" s="98" t="s">
        <v>87</v>
      </c>
      <c r="AR102" s="99"/>
      <c r="AS102" s="100">
        <v>0</v>
      </c>
      <c r="AT102" s="101">
        <f t="shared" si="1"/>
        <v>0</v>
      </c>
      <c r="AU102" s="102">
        <f>'61 - Hromosvod'!P117</f>
        <v>0</v>
      </c>
      <c r="AV102" s="101">
        <f>'61 - Hromosvod'!J33</f>
        <v>0</v>
      </c>
      <c r="AW102" s="101">
        <f>'61 - Hromosvod'!J34</f>
        <v>0</v>
      </c>
      <c r="AX102" s="101">
        <f>'61 - Hromosvod'!J35</f>
        <v>0</v>
      </c>
      <c r="AY102" s="101">
        <f>'61 - Hromosvod'!J36</f>
        <v>0</v>
      </c>
      <c r="AZ102" s="101">
        <f>'61 - Hromosvod'!F33</f>
        <v>0</v>
      </c>
      <c r="BA102" s="101">
        <f>'61 - Hromosvod'!F34</f>
        <v>0</v>
      </c>
      <c r="BB102" s="101">
        <f>'61 - Hromosvod'!F35</f>
        <v>0</v>
      </c>
      <c r="BC102" s="101">
        <f>'61 - Hromosvod'!F36</f>
        <v>0</v>
      </c>
      <c r="BD102" s="103">
        <f>'61 - Hromosvod'!F37</f>
        <v>0</v>
      </c>
      <c r="BT102" s="104" t="s">
        <v>85</v>
      </c>
      <c r="BV102" s="104" t="s">
        <v>82</v>
      </c>
      <c r="BW102" s="104" t="s">
        <v>109</v>
      </c>
      <c r="BX102" s="104" t="s">
        <v>5</v>
      </c>
      <c r="CL102" s="104" t="s">
        <v>1</v>
      </c>
      <c r="CM102" s="104" t="s">
        <v>89</v>
      </c>
    </row>
    <row r="103" spans="1:91" s="7" customFormat="1" ht="16.5" customHeight="1">
      <c r="A103" s="94" t="s">
        <v>84</v>
      </c>
      <c r="B103" s="95"/>
      <c r="C103" s="96"/>
      <c r="D103" s="266" t="s">
        <v>110</v>
      </c>
      <c r="E103" s="266"/>
      <c r="F103" s="266"/>
      <c r="G103" s="266"/>
      <c r="H103" s="266"/>
      <c r="I103" s="97"/>
      <c r="J103" s="266" t="s">
        <v>111</v>
      </c>
      <c r="K103" s="266"/>
      <c r="L103" s="266"/>
      <c r="M103" s="266"/>
      <c r="N103" s="266"/>
      <c r="O103" s="266"/>
      <c r="P103" s="266"/>
      <c r="Q103" s="266"/>
      <c r="R103" s="266"/>
      <c r="S103" s="266"/>
      <c r="T103" s="266"/>
      <c r="U103" s="266"/>
      <c r="V103" s="266"/>
      <c r="W103" s="266"/>
      <c r="X103" s="266"/>
      <c r="Y103" s="266"/>
      <c r="Z103" s="266"/>
      <c r="AA103" s="266"/>
      <c r="AB103" s="266"/>
      <c r="AC103" s="266"/>
      <c r="AD103" s="266"/>
      <c r="AE103" s="266"/>
      <c r="AF103" s="266"/>
      <c r="AG103" s="276">
        <f>'7 - Slaboproudé elektroin...'!J30</f>
        <v>0</v>
      </c>
      <c r="AH103" s="277"/>
      <c r="AI103" s="277"/>
      <c r="AJ103" s="277"/>
      <c r="AK103" s="277"/>
      <c r="AL103" s="277"/>
      <c r="AM103" s="277"/>
      <c r="AN103" s="276">
        <f t="shared" si="0"/>
        <v>0</v>
      </c>
      <c r="AO103" s="277"/>
      <c r="AP103" s="277"/>
      <c r="AQ103" s="98" t="s">
        <v>87</v>
      </c>
      <c r="AR103" s="99"/>
      <c r="AS103" s="100">
        <v>0</v>
      </c>
      <c r="AT103" s="101">
        <f t="shared" si="1"/>
        <v>0</v>
      </c>
      <c r="AU103" s="102">
        <f>'7 - Slaboproudé elektroin...'!P119</f>
        <v>0</v>
      </c>
      <c r="AV103" s="101">
        <f>'7 - Slaboproudé elektroin...'!J33</f>
        <v>0</v>
      </c>
      <c r="AW103" s="101">
        <f>'7 - Slaboproudé elektroin...'!J34</f>
        <v>0</v>
      </c>
      <c r="AX103" s="101">
        <f>'7 - Slaboproudé elektroin...'!J35</f>
        <v>0</v>
      </c>
      <c r="AY103" s="101">
        <f>'7 - Slaboproudé elektroin...'!J36</f>
        <v>0</v>
      </c>
      <c r="AZ103" s="101">
        <f>'7 - Slaboproudé elektroin...'!F33</f>
        <v>0</v>
      </c>
      <c r="BA103" s="101">
        <f>'7 - Slaboproudé elektroin...'!F34</f>
        <v>0</v>
      </c>
      <c r="BB103" s="101">
        <f>'7 - Slaboproudé elektroin...'!F35</f>
        <v>0</v>
      </c>
      <c r="BC103" s="101">
        <f>'7 - Slaboproudé elektroin...'!F36</f>
        <v>0</v>
      </c>
      <c r="BD103" s="103">
        <f>'7 - Slaboproudé elektroin...'!F37</f>
        <v>0</v>
      </c>
      <c r="BT103" s="104" t="s">
        <v>85</v>
      </c>
      <c r="BV103" s="104" t="s">
        <v>82</v>
      </c>
      <c r="BW103" s="104" t="s">
        <v>112</v>
      </c>
      <c r="BX103" s="104" t="s">
        <v>5</v>
      </c>
      <c r="CL103" s="104" t="s">
        <v>1</v>
      </c>
      <c r="CM103" s="104" t="s">
        <v>89</v>
      </c>
    </row>
    <row r="104" spans="1:91" s="7" customFormat="1" ht="16.5" customHeight="1">
      <c r="A104" s="94" t="s">
        <v>84</v>
      </c>
      <c r="B104" s="95"/>
      <c r="C104" s="96"/>
      <c r="D104" s="266" t="s">
        <v>113</v>
      </c>
      <c r="E104" s="266"/>
      <c r="F104" s="266"/>
      <c r="G104" s="266"/>
      <c r="H104" s="266"/>
      <c r="I104" s="97"/>
      <c r="J104" s="266" t="s">
        <v>114</v>
      </c>
      <c r="K104" s="266"/>
      <c r="L104" s="266"/>
      <c r="M104" s="266"/>
      <c r="N104" s="266"/>
      <c r="O104" s="266"/>
      <c r="P104" s="266"/>
      <c r="Q104" s="266"/>
      <c r="R104" s="266"/>
      <c r="S104" s="266"/>
      <c r="T104" s="266"/>
      <c r="U104" s="266"/>
      <c r="V104" s="266"/>
      <c r="W104" s="266"/>
      <c r="X104" s="266"/>
      <c r="Y104" s="266"/>
      <c r="Z104" s="266"/>
      <c r="AA104" s="266"/>
      <c r="AB104" s="266"/>
      <c r="AC104" s="266"/>
      <c r="AD104" s="266"/>
      <c r="AE104" s="266"/>
      <c r="AF104" s="266"/>
      <c r="AG104" s="276">
        <f>'71 - Optika'!J30</f>
        <v>0</v>
      </c>
      <c r="AH104" s="277"/>
      <c r="AI104" s="277"/>
      <c r="AJ104" s="277"/>
      <c r="AK104" s="277"/>
      <c r="AL104" s="277"/>
      <c r="AM104" s="277"/>
      <c r="AN104" s="276">
        <f t="shared" si="0"/>
        <v>0</v>
      </c>
      <c r="AO104" s="277"/>
      <c r="AP104" s="277"/>
      <c r="AQ104" s="98" t="s">
        <v>87</v>
      </c>
      <c r="AR104" s="99"/>
      <c r="AS104" s="100">
        <v>0</v>
      </c>
      <c r="AT104" s="101">
        <f t="shared" si="1"/>
        <v>0</v>
      </c>
      <c r="AU104" s="102">
        <f>'71 - Optika'!P118</f>
        <v>0</v>
      </c>
      <c r="AV104" s="101">
        <f>'71 - Optika'!J33</f>
        <v>0</v>
      </c>
      <c r="AW104" s="101">
        <f>'71 - Optika'!J34</f>
        <v>0</v>
      </c>
      <c r="AX104" s="101">
        <f>'71 - Optika'!J35</f>
        <v>0</v>
      </c>
      <c r="AY104" s="101">
        <f>'71 - Optika'!J36</f>
        <v>0</v>
      </c>
      <c r="AZ104" s="101">
        <f>'71 - Optika'!F33</f>
        <v>0</v>
      </c>
      <c r="BA104" s="101">
        <f>'71 - Optika'!F34</f>
        <v>0</v>
      </c>
      <c r="BB104" s="101">
        <f>'71 - Optika'!F35</f>
        <v>0</v>
      </c>
      <c r="BC104" s="101">
        <f>'71 - Optika'!F36</f>
        <v>0</v>
      </c>
      <c r="BD104" s="103">
        <f>'71 - Optika'!F37</f>
        <v>0</v>
      </c>
      <c r="BT104" s="104" t="s">
        <v>85</v>
      </c>
      <c r="BV104" s="104" t="s">
        <v>82</v>
      </c>
      <c r="BW104" s="104" t="s">
        <v>115</v>
      </c>
      <c r="BX104" s="104" t="s">
        <v>5</v>
      </c>
      <c r="CL104" s="104" t="s">
        <v>1</v>
      </c>
      <c r="CM104" s="104" t="s">
        <v>89</v>
      </c>
    </row>
    <row r="105" spans="1:91" s="7" customFormat="1" ht="16.5" customHeight="1">
      <c r="A105" s="94" t="s">
        <v>84</v>
      </c>
      <c r="B105" s="95"/>
      <c r="C105" s="96"/>
      <c r="D105" s="266" t="s">
        <v>116</v>
      </c>
      <c r="E105" s="266"/>
      <c r="F105" s="266"/>
      <c r="G105" s="266"/>
      <c r="H105" s="266"/>
      <c r="I105" s="97"/>
      <c r="J105" s="266" t="s">
        <v>117</v>
      </c>
      <c r="K105" s="266"/>
      <c r="L105" s="266"/>
      <c r="M105" s="266"/>
      <c r="N105" s="266"/>
      <c r="O105" s="266"/>
      <c r="P105" s="266"/>
      <c r="Q105" s="266"/>
      <c r="R105" s="266"/>
      <c r="S105" s="266"/>
      <c r="T105" s="266"/>
      <c r="U105" s="266"/>
      <c r="V105" s="266"/>
      <c r="W105" s="266"/>
      <c r="X105" s="266"/>
      <c r="Y105" s="266"/>
      <c r="Z105" s="266"/>
      <c r="AA105" s="266"/>
      <c r="AB105" s="266"/>
      <c r="AC105" s="266"/>
      <c r="AD105" s="266"/>
      <c r="AE105" s="266"/>
      <c r="AF105" s="266"/>
      <c r="AG105" s="276">
        <f>'72 - Systém ovládání prač...'!J30</f>
        <v>0</v>
      </c>
      <c r="AH105" s="277"/>
      <c r="AI105" s="277"/>
      <c r="AJ105" s="277"/>
      <c r="AK105" s="277"/>
      <c r="AL105" s="277"/>
      <c r="AM105" s="277"/>
      <c r="AN105" s="276">
        <f t="shared" si="0"/>
        <v>0</v>
      </c>
      <c r="AO105" s="277"/>
      <c r="AP105" s="277"/>
      <c r="AQ105" s="98" t="s">
        <v>87</v>
      </c>
      <c r="AR105" s="99"/>
      <c r="AS105" s="100">
        <v>0</v>
      </c>
      <c r="AT105" s="101">
        <f t="shared" si="1"/>
        <v>0</v>
      </c>
      <c r="AU105" s="102">
        <f>'72 - Systém ovládání prač...'!P117</f>
        <v>0</v>
      </c>
      <c r="AV105" s="101">
        <f>'72 - Systém ovládání prač...'!J33</f>
        <v>0</v>
      </c>
      <c r="AW105" s="101">
        <f>'72 - Systém ovládání prač...'!J34</f>
        <v>0</v>
      </c>
      <c r="AX105" s="101">
        <f>'72 - Systém ovládání prač...'!J35</f>
        <v>0</v>
      </c>
      <c r="AY105" s="101">
        <f>'72 - Systém ovládání prač...'!J36</f>
        <v>0</v>
      </c>
      <c r="AZ105" s="101">
        <f>'72 - Systém ovládání prač...'!F33</f>
        <v>0</v>
      </c>
      <c r="BA105" s="101">
        <f>'72 - Systém ovládání prač...'!F34</f>
        <v>0</v>
      </c>
      <c r="BB105" s="101">
        <f>'72 - Systém ovládání prač...'!F35</f>
        <v>0</v>
      </c>
      <c r="BC105" s="101">
        <f>'72 - Systém ovládání prač...'!F36</f>
        <v>0</v>
      </c>
      <c r="BD105" s="103">
        <f>'72 - Systém ovládání prač...'!F37</f>
        <v>0</v>
      </c>
      <c r="BT105" s="104" t="s">
        <v>85</v>
      </c>
      <c r="BV105" s="104" t="s">
        <v>82</v>
      </c>
      <c r="BW105" s="104" t="s">
        <v>118</v>
      </c>
      <c r="BX105" s="104" t="s">
        <v>5</v>
      </c>
      <c r="CL105" s="104" t="s">
        <v>1</v>
      </c>
      <c r="CM105" s="104" t="s">
        <v>89</v>
      </c>
    </row>
    <row r="106" spans="1:91" s="7" customFormat="1" ht="16.5" customHeight="1">
      <c r="A106" s="94" t="s">
        <v>84</v>
      </c>
      <c r="B106" s="95"/>
      <c r="C106" s="96"/>
      <c r="D106" s="266" t="s">
        <v>119</v>
      </c>
      <c r="E106" s="266"/>
      <c r="F106" s="266"/>
      <c r="G106" s="266"/>
      <c r="H106" s="266"/>
      <c r="I106" s="97"/>
      <c r="J106" s="266" t="s">
        <v>120</v>
      </c>
      <c r="K106" s="266"/>
      <c r="L106" s="266"/>
      <c r="M106" s="266"/>
      <c r="N106" s="266"/>
      <c r="O106" s="266"/>
      <c r="P106" s="266"/>
      <c r="Q106" s="266"/>
      <c r="R106" s="266"/>
      <c r="S106" s="266"/>
      <c r="T106" s="266"/>
      <c r="U106" s="266"/>
      <c r="V106" s="266"/>
      <c r="W106" s="266"/>
      <c r="X106" s="266"/>
      <c r="Y106" s="266"/>
      <c r="Z106" s="266"/>
      <c r="AA106" s="266"/>
      <c r="AB106" s="266"/>
      <c r="AC106" s="266"/>
      <c r="AD106" s="266"/>
      <c r="AE106" s="266"/>
      <c r="AF106" s="266"/>
      <c r="AG106" s="276">
        <f>'73 - CCTV - kamerový systém'!J30</f>
        <v>0</v>
      </c>
      <c r="AH106" s="277"/>
      <c r="AI106" s="277"/>
      <c r="AJ106" s="277"/>
      <c r="AK106" s="277"/>
      <c r="AL106" s="277"/>
      <c r="AM106" s="277"/>
      <c r="AN106" s="276">
        <f t="shared" si="0"/>
        <v>0</v>
      </c>
      <c r="AO106" s="277"/>
      <c r="AP106" s="277"/>
      <c r="AQ106" s="98" t="s">
        <v>87</v>
      </c>
      <c r="AR106" s="99"/>
      <c r="AS106" s="100">
        <v>0</v>
      </c>
      <c r="AT106" s="101">
        <f t="shared" si="1"/>
        <v>0</v>
      </c>
      <c r="AU106" s="102">
        <f>'73 - CCTV - kamerový systém'!P118</f>
        <v>0</v>
      </c>
      <c r="AV106" s="101">
        <f>'73 - CCTV - kamerový systém'!J33</f>
        <v>0</v>
      </c>
      <c r="AW106" s="101">
        <f>'73 - CCTV - kamerový systém'!J34</f>
        <v>0</v>
      </c>
      <c r="AX106" s="101">
        <f>'73 - CCTV - kamerový systém'!J35</f>
        <v>0</v>
      </c>
      <c r="AY106" s="101">
        <f>'73 - CCTV - kamerový systém'!J36</f>
        <v>0</v>
      </c>
      <c r="AZ106" s="101">
        <f>'73 - CCTV - kamerový systém'!F33</f>
        <v>0</v>
      </c>
      <c r="BA106" s="101">
        <f>'73 - CCTV - kamerový systém'!F34</f>
        <v>0</v>
      </c>
      <c r="BB106" s="101">
        <f>'73 - CCTV - kamerový systém'!F35</f>
        <v>0</v>
      </c>
      <c r="BC106" s="101">
        <f>'73 - CCTV - kamerový systém'!F36</f>
        <v>0</v>
      </c>
      <c r="BD106" s="103">
        <f>'73 - CCTV - kamerový systém'!F37</f>
        <v>0</v>
      </c>
      <c r="BT106" s="104" t="s">
        <v>85</v>
      </c>
      <c r="BV106" s="104" t="s">
        <v>82</v>
      </c>
      <c r="BW106" s="104" t="s">
        <v>121</v>
      </c>
      <c r="BX106" s="104" t="s">
        <v>5</v>
      </c>
      <c r="CL106" s="104" t="s">
        <v>1</v>
      </c>
      <c r="CM106" s="104" t="s">
        <v>89</v>
      </c>
    </row>
    <row r="107" spans="1:91" s="7" customFormat="1" ht="16.5" customHeight="1">
      <c r="A107" s="94" t="s">
        <v>84</v>
      </c>
      <c r="B107" s="95"/>
      <c r="C107" s="96"/>
      <c r="D107" s="266" t="s">
        <v>122</v>
      </c>
      <c r="E107" s="266"/>
      <c r="F107" s="266"/>
      <c r="G107" s="266"/>
      <c r="H107" s="266"/>
      <c r="I107" s="97"/>
      <c r="J107" s="266" t="s">
        <v>123</v>
      </c>
      <c r="K107" s="266"/>
      <c r="L107" s="266"/>
      <c r="M107" s="266"/>
      <c r="N107" s="266"/>
      <c r="O107" s="266"/>
      <c r="P107" s="266"/>
      <c r="Q107" s="266"/>
      <c r="R107" s="266"/>
      <c r="S107" s="266"/>
      <c r="T107" s="266"/>
      <c r="U107" s="266"/>
      <c r="V107" s="266"/>
      <c r="W107" s="266"/>
      <c r="X107" s="266"/>
      <c r="Y107" s="266"/>
      <c r="Z107" s="266"/>
      <c r="AA107" s="266"/>
      <c r="AB107" s="266"/>
      <c r="AC107" s="266"/>
      <c r="AD107" s="266"/>
      <c r="AE107" s="266"/>
      <c r="AF107" s="266"/>
      <c r="AG107" s="276">
        <f>'8 - EPS'!J30</f>
        <v>0</v>
      </c>
      <c r="AH107" s="277"/>
      <c r="AI107" s="277"/>
      <c r="AJ107" s="277"/>
      <c r="AK107" s="277"/>
      <c r="AL107" s="277"/>
      <c r="AM107" s="277"/>
      <c r="AN107" s="276">
        <f t="shared" si="0"/>
        <v>0</v>
      </c>
      <c r="AO107" s="277"/>
      <c r="AP107" s="277"/>
      <c r="AQ107" s="98" t="s">
        <v>87</v>
      </c>
      <c r="AR107" s="99"/>
      <c r="AS107" s="100">
        <v>0</v>
      </c>
      <c r="AT107" s="101">
        <f t="shared" si="1"/>
        <v>0</v>
      </c>
      <c r="AU107" s="102">
        <f>'8 - EPS'!P118</f>
        <v>0</v>
      </c>
      <c r="AV107" s="101">
        <f>'8 - EPS'!J33</f>
        <v>0</v>
      </c>
      <c r="AW107" s="101">
        <f>'8 - EPS'!J34</f>
        <v>0</v>
      </c>
      <c r="AX107" s="101">
        <f>'8 - EPS'!J35</f>
        <v>0</v>
      </c>
      <c r="AY107" s="101">
        <f>'8 - EPS'!J36</f>
        <v>0</v>
      </c>
      <c r="AZ107" s="101">
        <f>'8 - EPS'!F33</f>
        <v>0</v>
      </c>
      <c r="BA107" s="101">
        <f>'8 - EPS'!F34</f>
        <v>0</v>
      </c>
      <c r="BB107" s="101">
        <f>'8 - EPS'!F35</f>
        <v>0</v>
      </c>
      <c r="BC107" s="101">
        <f>'8 - EPS'!F36</f>
        <v>0</v>
      </c>
      <c r="BD107" s="103">
        <f>'8 - EPS'!F37</f>
        <v>0</v>
      </c>
      <c r="BT107" s="104" t="s">
        <v>85</v>
      </c>
      <c r="BV107" s="104" t="s">
        <v>82</v>
      </c>
      <c r="BW107" s="104" t="s">
        <v>124</v>
      </c>
      <c r="BX107" s="104" t="s">
        <v>5</v>
      </c>
      <c r="CL107" s="104" t="s">
        <v>1</v>
      </c>
      <c r="CM107" s="104" t="s">
        <v>89</v>
      </c>
    </row>
    <row r="108" spans="1:91" s="7" customFormat="1" ht="16.5" customHeight="1">
      <c r="A108" s="94" t="s">
        <v>84</v>
      </c>
      <c r="B108" s="95"/>
      <c r="C108" s="96"/>
      <c r="D108" s="266" t="s">
        <v>125</v>
      </c>
      <c r="E108" s="266"/>
      <c r="F108" s="266"/>
      <c r="G108" s="266"/>
      <c r="H108" s="266"/>
      <c r="I108" s="97"/>
      <c r="J108" s="266" t="s">
        <v>126</v>
      </c>
      <c r="K108" s="266"/>
      <c r="L108" s="266"/>
      <c r="M108" s="266"/>
      <c r="N108" s="266"/>
      <c r="O108" s="266"/>
      <c r="P108" s="266"/>
      <c r="Q108" s="266"/>
      <c r="R108" s="266"/>
      <c r="S108" s="266"/>
      <c r="T108" s="266"/>
      <c r="U108" s="266"/>
      <c r="V108" s="266"/>
      <c r="W108" s="266"/>
      <c r="X108" s="266"/>
      <c r="Y108" s="266"/>
      <c r="Z108" s="266"/>
      <c r="AA108" s="266"/>
      <c r="AB108" s="266"/>
      <c r="AC108" s="266"/>
      <c r="AD108" s="266"/>
      <c r="AE108" s="266"/>
      <c r="AF108" s="266"/>
      <c r="AG108" s="276">
        <f>'9 - VRN'!J30</f>
        <v>0</v>
      </c>
      <c r="AH108" s="277"/>
      <c r="AI108" s="277"/>
      <c r="AJ108" s="277"/>
      <c r="AK108" s="277"/>
      <c r="AL108" s="277"/>
      <c r="AM108" s="277"/>
      <c r="AN108" s="276">
        <f t="shared" si="0"/>
        <v>0</v>
      </c>
      <c r="AO108" s="277"/>
      <c r="AP108" s="277"/>
      <c r="AQ108" s="98" t="s">
        <v>87</v>
      </c>
      <c r="AR108" s="99"/>
      <c r="AS108" s="100">
        <v>0</v>
      </c>
      <c r="AT108" s="101">
        <f t="shared" si="1"/>
        <v>0</v>
      </c>
      <c r="AU108" s="102">
        <f>'9 - VRN'!P123</f>
        <v>0</v>
      </c>
      <c r="AV108" s="101">
        <f>'9 - VRN'!J33</f>
        <v>0</v>
      </c>
      <c r="AW108" s="101">
        <f>'9 - VRN'!J34</f>
        <v>0</v>
      </c>
      <c r="AX108" s="101">
        <f>'9 - VRN'!J35</f>
        <v>0</v>
      </c>
      <c r="AY108" s="101">
        <f>'9 - VRN'!J36</f>
        <v>0</v>
      </c>
      <c r="AZ108" s="101">
        <f>'9 - VRN'!F33</f>
        <v>0</v>
      </c>
      <c r="BA108" s="101">
        <f>'9 - VRN'!F34</f>
        <v>0</v>
      </c>
      <c r="BB108" s="101">
        <f>'9 - VRN'!F35</f>
        <v>0</v>
      </c>
      <c r="BC108" s="101">
        <f>'9 - VRN'!F36</f>
        <v>0</v>
      </c>
      <c r="BD108" s="103">
        <f>'9 - VRN'!F37</f>
        <v>0</v>
      </c>
      <c r="BT108" s="104" t="s">
        <v>85</v>
      </c>
      <c r="BV108" s="104" t="s">
        <v>82</v>
      </c>
      <c r="BW108" s="104" t="s">
        <v>127</v>
      </c>
      <c r="BX108" s="104" t="s">
        <v>5</v>
      </c>
      <c r="CL108" s="104" t="s">
        <v>1</v>
      </c>
      <c r="CM108" s="104" t="s">
        <v>89</v>
      </c>
    </row>
    <row r="109" spans="1:91" s="7" customFormat="1" ht="16.5" customHeight="1">
      <c r="A109" s="94" t="s">
        <v>84</v>
      </c>
      <c r="B109" s="95"/>
      <c r="C109" s="96"/>
      <c r="D109" s="266" t="s">
        <v>128</v>
      </c>
      <c r="E109" s="266"/>
      <c r="F109" s="266"/>
      <c r="G109" s="266"/>
      <c r="H109" s="266"/>
      <c r="I109" s="97"/>
      <c r="J109" s="266" t="s">
        <v>129</v>
      </c>
      <c r="K109" s="266"/>
      <c r="L109" s="266"/>
      <c r="M109" s="266"/>
      <c r="N109" s="266"/>
      <c r="O109" s="266"/>
      <c r="P109" s="266"/>
      <c r="Q109" s="266"/>
      <c r="R109" s="266"/>
      <c r="S109" s="266"/>
      <c r="T109" s="266"/>
      <c r="U109" s="266"/>
      <c r="V109" s="266"/>
      <c r="W109" s="266"/>
      <c r="X109" s="266"/>
      <c r="Y109" s="266"/>
      <c r="Z109" s="266"/>
      <c r="AA109" s="266"/>
      <c r="AB109" s="266"/>
      <c r="AC109" s="266"/>
      <c r="AD109" s="266"/>
      <c r="AE109" s="266"/>
      <c r="AF109" s="266"/>
      <c r="AG109" s="276">
        <f>'10 - Neuznatelné položky'!J30</f>
        <v>0</v>
      </c>
      <c r="AH109" s="277"/>
      <c r="AI109" s="277"/>
      <c r="AJ109" s="277"/>
      <c r="AK109" s="277"/>
      <c r="AL109" s="277"/>
      <c r="AM109" s="277"/>
      <c r="AN109" s="276">
        <f t="shared" si="0"/>
        <v>0</v>
      </c>
      <c r="AO109" s="277"/>
      <c r="AP109" s="277"/>
      <c r="AQ109" s="98" t="s">
        <v>87</v>
      </c>
      <c r="AR109" s="99"/>
      <c r="AS109" s="100">
        <v>0</v>
      </c>
      <c r="AT109" s="101">
        <f t="shared" si="1"/>
        <v>0</v>
      </c>
      <c r="AU109" s="102">
        <f>'10 - Neuznatelné položky'!P127</f>
        <v>0</v>
      </c>
      <c r="AV109" s="101">
        <f>'10 - Neuznatelné položky'!J33</f>
        <v>0</v>
      </c>
      <c r="AW109" s="101">
        <f>'10 - Neuznatelné položky'!J34</f>
        <v>0</v>
      </c>
      <c r="AX109" s="101">
        <f>'10 - Neuznatelné položky'!J35</f>
        <v>0</v>
      </c>
      <c r="AY109" s="101">
        <f>'10 - Neuznatelné položky'!J36</f>
        <v>0</v>
      </c>
      <c r="AZ109" s="101">
        <f>'10 - Neuznatelné položky'!F33</f>
        <v>0</v>
      </c>
      <c r="BA109" s="101">
        <f>'10 - Neuznatelné položky'!F34</f>
        <v>0</v>
      </c>
      <c r="BB109" s="101">
        <f>'10 - Neuznatelné položky'!F35</f>
        <v>0</v>
      </c>
      <c r="BC109" s="101">
        <f>'10 - Neuznatelné položky'!F36</f>
        <v>0</v>
      </c>
      <c r="BD109" s="103">
        <f>'10 - Neuznatelné položky'!F37</f>
        <v>0</v>
      </c>
      <c r="BT109" s="104" t="s">
        <v>85</v>
      </c>
      <c r="BV109" s="104" t="s">
        <v>82</v>
      </c>
      <c r="BW109" s="104" t="s">
        <v>130</v>
      </c>
      <c r="BX109" s="104" t="s">
        <v>5</v>
      </c>
      <c r="CL109" s="104" t="s">
        <v>1</v>
      </c>
      <c r="CM109" s="104" t="s">
        <v>89</v>
      </c>
    </row>
    <row r="110" spans="1:91" s="7" customFormat="1" ht="16.5" customHeight="1">
      <c r="A110" s="94" t="s">
        <v>84</v>
      </c>
      <c r="B110" s="95"/>
      <c r="C110" s="96"/>
      <c r="D110" s="266" t="s">
        <v>131</v>
      </c>
      <c r="E110" s="266"/>
      <c r="F110" s="266"/>
      <c r="G110" s="266"/>
      <c r="H110" s="266"/>
      <c r="I110" s="97"/>
      <c r="J110" s="266" t="s">
        <v>132</v>
      </c>
      <c r="K110" s="266"/>
      <c r="L110" s="266"/>
      <c r="M110" s="266"/>
      <c r="N110" s="266"/>
      <c r="O110" s="266"/>
      <c r="P110" s="266"/>
      <c r="Q110" s="266"/>
      <c r="R110" s="266"/>
      <c r="S110" s="266"/>
      <c r="T110" s="266"/>
      <c r="U110" s="266"/>
      <c r="V110" s="266"/>
      <c r="W110" s="266"/>
      <c r="X110" s="266"/>
      <c r="Y110" s="266"/>
      <c r="Z110" s="266"/>
      <c r="AA110" s="266"/>
      <c r="AB110" s="266"/>
      <c r="AC110" s="266"/>
      <c r="AD110" s="266"/>
      <c r="AE110" s="266"/>
      <c r="AF110" s="266"/>
      <c r="AG110" s="276">
        <f>'a - Ostatní nábytek'!J30</f>
        <v>0</v>
      </c>
      <c r="AH110" s="277"/>
      <c r="AI110" s="277"/>
      <c r="AJ110" s="277"/>
      <c r="AK110" s="277"/>
      <c r="AL110" s="277"/>
      <c r="AM110" s="277"/>
      <c r="AN110" s="276">
        <f t="shared" si="0"/>
        <v>0</v>
      </c>
      <c r="AO110" s="277"/>
      <c r="AP110" s="277"/>
      <c r="AQ110" s="98" t="s">
        <v>87</v>
      </c>
      <c r="AR110" s="99"/>
      <c r="AS110" s="100">
        <v>0</v>
      </c>
      <c r="AT110" s="101">
        <f t="shared" si="1"/>
        <v>0</v>
      </c>
      <c r="AU110" s="102">
        <f>'a - Ostatní nábytek'!P118</f>
        <v>0</v>
      </c>
      <c r="AV110" s="101">
        <f>'a - Ostatní nábytek'!J33</f>
        <v>0</v>
      </c>
      <c r="AW110" s="101">
        <f>'a - Ostatní nábytek'!J34</f>
        <v>0</v>
      </c>
      <c r="AX110" s="101">
        <f>'a - Ostatní nábytek'!J35</f>
        <v>0</v>
      </c>
      <c r="AY110" s="101">
        <f>'a - Ostatní nábytek'!J36</f>
        <v>0</v>
      </c>
      <c r="AZ110" s="101">
        <f>'a - Ostatní nábytek'!F33</f>
        <v>0</v>
      </c>
      <c r="BA110" s="101">
        <f>'a - Ostatní nábytek'!F34</f>
        <v>0</v>
      </c>
      <c r="BB110" s="101">
        <f>'a - Ostatní nábytek'!F35</f>
        <v>0</v>
      </c>
      <c r="BC110" s="101">
        <f>'a - Ostatní nábytek'!F36</f>
        <v>0</v>
      </c>
      <c r="BD110" s="103">
        <f>'a - Ostatní nábytek'!F37</f>
        <v>0</v>
      </c>
      <c r="BT110" s="104" t="s">
        <v>85</v>
      </c>
      <c r="BV110" s="104" t="s">
        <v>82</v>
      </c>
      <c r="BW110" s="104" t="s">
        <v>133</v>
      </c>
      <c r="BX110" s="104" t="s">
        <v>5</v>
      </c>
      <c r="CL110" s="104" t="s">
        <v>1</v>
      </c>
      <c r="CM110" s="104" t="s">
        <v>89</v>
      </c>
    </row>
    <row r="111" spans="1:91" s="7" customFormat="1" ht="16.5" customHeight="1">
      <c r="A111" s="94" t="s">
        <v>84</v>
      </c>
      <c r="B111" s="95"/>
      <c r="C111" s="96"/>
      <c r="D111" s="266" t="s">
        <v>134</v>
      </c>
      <c r="E111" s="266"/>
      <c r="F111" s="266"/>
      <c r="G111" s="266"/>
      <c r="H111" s="266"/>
      <c r="I111" s="97"/>
      <c r="J111" s="266" t="s">
        <v>135</v>
      </c>
      <c r="K111" s="266"/>
      <c r="L111" s="266"/>
      <c r="M111" s="266"/>
      <c r="N111" s="266"/>
      <c r="O111" s="266"/>
      <c r="P111" s="266"/>
      <c r="Q111" s="266"/>
      <c r="R111" s="266"/>
      <c r="S111" s="266"/>
      <c r="T111" s="266"/>
      <c r="U111" s="266"/>
      <c r="V111" s="266"/>
      <c r="W111" s="266"/>
      <c r="X111" s="266"/>
      <c r="Y111" s="266"/>
      <c r="Z111" s="266"/>
      <c r="AA111" s="266"/>
      <c r="AB111" s="266"/>
      <c r="AC111" s="266"/>
      <c r="AD111" s="266"/>
      <c r="AE111" s="266"/>
      <c r="AF111" s="266"/>
      <c r="AG111" s="276">
        <f>'b - Větrání technického p...'!J30</f>
        <v>0</v>
      </c>
      <c r="AH111" s="277"/>
      <c r="AI111" s="277"/>
      <c r="AJ111" s="277"/>
      <c r="AK111" s="277"/>
      <c r="AL111" s="277"/>
      <c r="AM111" s="277"/>
      <c r="AN111" s="276">
        <f t="shared" si="0"/>
        <v>0</v>
      </c>
      <c r="AO111" s="277"/>
      <c r="AP111" s="277"/>
      <c r="AQ111" s="98" t="s">
        <v>87</v>
      </c>
      <c r="AR111" s="99"/>
      <c r="AS111" s="100">
        <v>0</v>
      </c>
      <c r="AT111" s="101">
        <f t="shared" si="1"/>
        <v>0</v>
      </c>
      <c r="AU111" s="102">
        <f>'b - Větrání technického p...'!P118</f>
        <v>0</v>
      </c>
      <c r="AV111" s="101">
        <f>'b - Větrání technického p...'!J33</f>
        <v>0</v>
      </c>
      <c r="AW111" s="101">
        <f>'b - Větrání technického p...'!J34</f>
        <v>0</v>
      </c>
      <c r="AX111" s="101">
        <f>'b - Větrání technického p...'!J35</f>
        <v>0</v>
      </c>
      <c r="AY111" s="101">
        <f>'b - Větrání technického p...'!J36</f>
        <v>0</v>
      </c>
      <c r="AZ111" s="101">
        <f>'b - Větrání technického p...'!F33</f>
        <v>0</v>
      </c>
      <c r="BA111" s="101">
        <f>'b - Větrání technického p...'!F34</f>
        <v>0</v>
      </c>
      <c r="BB111" s="101">
        <f>'b - Větrání technického p...'!F35</f>
        <v>0</v>
      </c>
      <c r="BC111" s="101">
        <f>'b - Větrání technického p...'!F36</f>
        <v>0</v>
      </c>
      <c r="BD111" s="103">
        <f>'b - Větrání technického p...'!F37</f>
        <v>0</v>
      </c>
      <c r="BT111" s="104" t="s">
        <v>85</v>
      </c>
      <c r="BV111" s="104" t="s">
        <v>82</v>
      </c>
      <c r="BW111" s="104" t="s">
        <v>136</v>
      </c>
      <c r="BX111" s="104" t="s">
        <v>5</v>
      </c>
      <c r="CL111" s="104" t="s">
        <v>1</v>
      </c>
      <c r="CM111" s="104" t="s">
        <v>89</v>
      </c>
    </row>
    <row r="112" spans="1:91" s="7" customFormat="1" ht="16.5" customHeight="1">
      <c r="A112" s="94" t="s">
        <v>84</v>
      </c>
      <c r="B112" s="95"/>
      <c r="C112" s="96"/>
      <c r="D112" s="266" t="s">
        <v>137</v>
      </c>
      <c r="E112" s="266"/>
      <c r="F112" s="266"/>
      <c r="G112" s="266"/>
      <c r="H112" s="266"/>
      <c r="I112" s="97"/>
      <c r="J112" s="266" t="s">
        <v>138</v>
      </c>
      <c r="K112" s="266"/>
      <c r="L112" s="266"/>
      <c r="M112" s="266"/>
      <c r="N112" s="266"/>
      <c r="O112" s="266"/>
      <c r="P112" s="266"/>
      <c r="Q112" s="266"/>
      <c r="R112" s="266"/>
      <c r="S112" s="266"/>
      <c r="T112" s="266"/>
      <c r="U112" s="266"/>
      <c r="V112" s="266"/>
      <c r="W112" s="266"/>
      <c r="X112" s="266"/>
      <c r="Y112" s="266"/>
      <c r="Z112" s="266"/>
      <c r="AA112" s="266"/>
      <c r="AB112" s="266"/>
      <c r="AC112" s="266"/>
      <c r="AD112" s="266"/>
      <c r="AE112" s="266"/>
      <c r="AF112" s="266"/>
      <c r="AG112" s="276">
        <f>'h - Hasicí přístroje'!J30</f>
        <v>0</v>
      </c>
      <c r="AH112" s="277"/>
      <c r="AI112" s="277"/>
      <c r="AJ112" s="277"/>
      <c r="AK112" s="277"/>
      <c r="AL112" s="277"/>
      <c r="AM112" s="277"/>
      <c r="AN112" s="276">
        <f t="shared" si="0"/>
        <v>0</v>
      </c>
      <c r="AO112" s="277"/>
      <c r="AP112" s="277"/>
      <c r="AQ112" s="98" t="s">
        <v>87</v>
      </c>
      <c r="AR112" s="99"/>
      <c r="AS112" s="100">
        <v>0</v>
      </c>
      <c r="AT112" s="101">
        <f t="shared" si="1"/>
        <v>0</v>
      </c>
      <c r="AU112" s="102">
        <f>'h - Hasicí přístroje'!P118</f>
        <v>0</v>
      </c>
      <c r="AV112" s="101">
        <f>'h - Hasicí přístroje'!J33</f>
        <v>0</v>
      </c>
      <c r="AW112" s="101">
        <f>'h - Hasicí přístroje'!J34</f>
        <v>0</v>
      </c>
      <c r="AX112" s="101">
        <f>'h - Hasicí přístroje'!J35</f>
        <v>0</v>
      </c>
      <c r="AY112" s="101">
        <f>'h - Hasicí přístroje'!J36</f>
        <v>0</v>
      </c>
      <c r="AZ112" s="101">
        <f>'h - Hasicí přístroje'!F33</f>
        <v>0</v>
      </c>
      <c r="BA112" s="101">
        <f>'h - Hasicí přístroje'!F34</f>
        <v>0</v>
      </c>
      <c r="BB112" s="101">
        <f>'h - Hasicí přístroje'!F35</f>
        <v>0</v>
      </c>
      <c r="BC112" s="101">
        <f>'h - Hasicí přístroje'!F36</f>
        <v>0</v>
      </c>
      <c r="BD112" s="103">
        <f>'h - Hasicí přístroje'!F37</f>
        <v>0</v>
      </c>
      <c r="BT112" s="104" t="s">
        <v>85</v>
      </c>
      <c r="BV112" s="104" t="s">
        <v>82</v>
      </c>
      <c r="BW112" s="104" t="s">
        <v>139</v>
      </c>
      <c r="BX112" s="104" t="s">
        <v>5</v>
      </c>
      <c r="CL112" s="104" t="s">
        <v>1</v>
      </c>
      <c r="CM112" s="104" t="s">
        <v>89</v>
      </c>
    </row>
    <row r="113" spans="1:91" s="7" customFormat="1" ht="16.5" customHeight="1">
      <c r="A113" s="94" t="s">
        <v>84</v>
      </c>
      <c r="B113" s="95"/>
      <c r="C113" s="96"/>
      <c r="D113" s="266" t="s">
        <v>51</v>
      </c>
      <c r="E113" s="266"/>
      <c r="F113" s="266"/>
      <c r="G113" s="266"/>
      <c r="H113" s="266"/>
      <c r="I113" s="97"/>
      <c r="J113" s="266" t="s">
        <v>140</v>
      </c>
      <c r="K113" s="266"/>
      <c r="L113" s="266"/>
      <c r="M113" s="266"/>
      <c r="N113" s="266"/>
      <c r="O113" s="266"/>
      <c r="P113" s="266"/>
      <c r="Q113" s="266"/>
      <c r="R113" s="266"/>
      <c r="S113" s="266"/>
      <c r="T113" s="266"/>
      <c r="U113" s="266"/>
      <c r="V113" s="266"/>
      <c r="W113" s="266"/>
      <c r="X113" s="266"/>
      <c r="Y113" s="266"/>
      <c r="Z113" s="266"/>
      <c r="AA113" s="266"/>
      <c r="AB113" s="266"/>
      <c r="AC113" s="266"/>
      <c r="AD113" s="266"/>
      <c r="AE113" s="266"/>
      <c r="AF113" s="266"/>
      <c r="AG113" s="276">
        <f>'v - Výtahy'!J30</f>
        <v>0</v>
      </c>
      <c r="AH113" s="277"/>
      <c r="AI113" s="277"/>
      <c r="AJ113" s="277"/>
      <c r="AK113" s="277"/>
      <c r="AL113" s="277"/>
      <c r="AM113" s="277"/>
      <c r="AN113" s="276">
        <f t="shared" si="0"/>
        <v>0</v>
      </c>
      <c r="AO113" s="277"/>
      <c r="AP113" s="277"/>
      <c r="AQ113" s="98" t="s">
        <v>87</v>
      </c>
      <c r="AR113" s="99"/>
      <c r="AS113" s="100">
        <v>0</v>
      </c>
      <c r="AT113" s="101">
        <f t="shared" si="1"/>
        <v>0</v>
      </c>
      <c r="AU113" s="102">
        <f>'v - Výtahy'!P117</f>
        <v>0</v>
      </c>
      <c r="AV113" s="101">
        <f>'v - Výtahy'!J33</f>
        <v>0</v>
      </c>
      <c r="AW113" s="101">
        <f>'v - Výtahy'!J34</f>
        <v>0</v>
      </c>
      <c r="AX113" s="101">
        <f>'v - Výtahy'!J35</f>
        <v>0</v>
      </c>
      <c r="AY113" s="101">
        <f>'v - Výtahy'!J36</f>
        <v>0</v>
      </c>
      <c r="AZ113" s="101">
        <f>'v - Výtahy'!F33</f>
        <v>0</v>
      </c>
      <c r="BA113" s="101">
        <f>'v - Výtahy'!F34</f>
        <v>0</v>
      </c>
      <c r="BB113" s="101">
        <f>'v - Výtahy'!F35</f>
        <v>0</v>
      </c>
      <c r="BC113" s="101">
        <f>'v - Výtahy'!F36</f>
        <v>0</v>
      </c>
      <c r="BD113" s="103">
        <f>'v - Výtahy'!F37</f>
        <v>0</v>
      </c>
      <c r="BT113" s="104" t="s">
        <v>85</v>
      </c>
      <c r="BV113" s="104" t="s">
        <v>82</v>
      </c>
      <c r="BW113" s="104" t="s">
        <v>141</v>
      </c>
      <c r="BX113" s="104" t="s">
        <v>5</v>
      </c>
      <c r="CL113" s="104" t="s">
        <v>1</v>
      </c>
      <c r="CM113" s="104" t="s">
        <v>89</v>
      </c>
    </row>
    <row r="114" spans="1:91" s="7" customFormat="1" ht="16.5" customHeight="1">
      <c r="A114" s="94" t="s">
        <v>84</v>
      </c>
      <c r="B114" s="95"/>
      <c r="C114" s="96"/>
      <c r="D114" s="266" t="s">
        <v>142</v>
      </c>
      <c r="E114" s="266"/>
      <c r="F114" s="266"/>
      <c r="G114" s="266"/>
      <c r="H114" s="266"/>
      <c r="I114" s="97"/>
      <c r="J114" s="266" t="s">
        <v>143</v>
      </c>
      <c r="K114" s="266"/>
      <c r="L114" s="266"/>
      <c r="M114" s="266"/>
      <c r="N114" s="266"/>
      <c r="O114" s="266"/>
      <c r="P114" s="266"/>
      <c r="Q114" s="266"/>
      <c r="R114" s="266"/>
      <c r="S114" s="266"/>
      <c r="T114" s="266"/>
      <c r="U114" s="266"/>
      <c r="V114" s="266"/>
      <c r="W114" s="266"/>
      <c r="X114" s="266"/>
      <c r="Y114" s="266"/>
      <c r="Z114" s="266"/>
      <c r="AA114" s="266"/>
      <c r="AB114" s="266"/>
      <c r="AC114" s="266"/>
      <c r="AD114" s="266"/>
      <c r="AE114" s="266"/>
      <c r="AF114" s="266"/>
      <c r="AG114" s="276">
        <f>'D1 - Dodatek č.1'!J30</f>
        <v>0</v>
      </c>
      <c r="AH114" s="277"/>
      <c r="AI114" s="277"/>
      <c r="AJ114" s="277"/>
      <c r="AK114" s="277"/>
      <c r="AL114" s="277"/>
      <c r="AM114" s="277"/>
      <c r="AN114" s="276">
        <f t="shared" si="0"/>
        <v>0</v>
      </c>
      <c r="AO114" s="277"/>
      <c r="AP114" s="277"/>
      <c r="AQ114" s="98" t="s">
        <v>87</v>
      </c>
      <c r="AR114" s="99"/>
      <c r="AS114" s="100">
        <v>0</v>
      </c>
      <c r="AT114" s="101">
        <f t="shared" si="1"/>
        <v>0</v>
      </c>
      <c r="AU114" s="102">
        <f>'D1 - Dodatek č.1'!P122</f>
        <v>0</v>
      </c>
      <c r="AV114" s="101">
        <f>'D1 - Dodatek č.1'!J33</f>
        <v>0</v>
      </c>
      <c r="AW114" s="101">
        <f>'D1 - Dodatek č.1'!J34</f>
        <v>0</v>
      </c>
      <c r="AX114" s="101">
        <f>'D1 - Dodatek č.1'!J35</f>
        <v>0</v>
      </c>
      <c r="AY114" s="101">
        <f>'D1 - Dodatek č.1'!J36</f>
        <v>0</v>
      </c>
      <c r="AZ114" s="101">
        <f>'D1 - Dodatek č.1'!F33</f>
        <v>0</v>
      </c>
      <c r="BA114" s="101">
        <f>'D1 - Dodatek č.1'!F34</f>
        <v>0</v>
      </c>
      <c r="BB114" s="101">
        <f>'D1 - Dodatek č.1'!F35</f>
        <v>0</v>
      </c>
      <c r="BC114" s="101">
        <f>'D1 - Dodatek č.1'!F36</f>
        <v>0</v>
      </c>
      <c r="BD114" s="103">
        <f>'D1 - Dodatek č.1'!F37</f>
        <v>0</v>
      </c>
      <c r="BT114" s="104" t="s">
        <v>85</v>
      </c>
      <c r="BV114" s="104" t="s">
        <v>82</v>
      </c>
      <c r="BW114" s="104" t="s">
        <v>144</v>
      </c>
      <c r="BX114" s="104" t="s">
        <v>5</v>
      </c>
      <c r="CL114" s="104" t="s">
        <v>1</v>
      </c>
      <c r="CM114" s="104" t="s">
        <v>89</v>
      </c>
    </row>
    <row r="115" spans="1:91" s="7" customFormat="1" ht="16.5" customHeight="1">
      <c r="A115" s="94" t="s">
        <v>84</v>
      </c>
      <c r="B115" s="95"/>
      <c r="C115" s="96"/>
      <c r="D115" s="266" t="s">
        <v>145</v>
      </c>
      <c r="E115" s="266"/>
      <c r="F115" s="266"/>
      <c r="G115" s="266"/>
      <c r="H115" s="266"/>
      <c r="I115" s="97"/>
      <c r="J115" s="266" t="s">
        <v>146</v>
      </c>
      <c r="K115" s="266"/>
      <c r="L115" s="266"/>
      <c r="M115" s="266"/>
      <c r="N115" s="266"/>
      <c r="O115" s="266"/>
      <c r="P115" s="266"/>
      <c r="Q115" s="266"/>
      <c r="R115" s="266"/>
      <c r="S115" s="266"/>
      <c r="T115" s="266"/>
      <c r="U115" s="266"/>
      <c r="V115" s="266"/>
      <c r="W115" s="266"/>
      <c r="X115" s="266"/>
      <c r="Y115" s="266"/>
      <c r="Z115" s="266"/>
      <c r="AA115" s="266"/>
      <c r="AB115" s="266"/>
      <c r="AC115" s="266"/>
      <c r="AD115" s="266"/>
      <c r="AE115" s="266"/>
      <c r="AF115" s="266"/>
      <c r="AG115" s="276">
        <f>'D2 - Dodatek č.2'!J30</f>
        <v>0</v>
      </c>
      <c r="AH115" s="277"/>
      <c r="AI115" s="277"/>
      <c r="AJ115" s="277"/>
      <c r="AK115" s="277"/>
      <c r="AL115" s="277"/>
      <c r="AM115" s="277"/>
      <c r="AN115" s="276">
        <f t="shared" si="0"/>
        <v>0</v>
      </c>
      <c r="AO115" s="277"/>
      <c r="AP115" s="277"/>
      <c r="AQ115" s="98" t="s">
        <v>87</v>
      </c>
      <c r="AR115" s="99"/>
      <c r="AS115" s="100">
        <v>0</v>
      </c>
      <c r="AT115" s="101">
        <f t="shared" si="1"/>
        <v>0</v>
      </c>
      <c r="AU115" s="102">
        <f>'D2 - Dodatek č.2'!P131</f>
        <v>0</v>
      </c>
      <c r="AV115" s="101">
        <f>'D2 - Dodatek č.2'!J33</f>
        <v>0</v>
      </c>
      <c r="AW115" s="101">
        <f>'D2 - Dodatek č.2'!J34</f>
        <v>0</v>
      </c>
      <c r="AX115" s="101">
        <f>'D2 - Dodatek č.2'!J35</f>
        <v>0</v>
      </c>
      <c r="AY115" s="101">
        <f>'D2 - Dodatek č.2'!J36</f>
        <v>0</v>
      </c>
      <c r="AZ115" s="101">
        <f>'D2 - Dodatek č.2'!F33</f>
        <v>0</v>
      </c>
      <c r="BA115" s="101">
        <f>'D2 - Dodatek č.2'!F34</f>
        <v>0</v>
      </c>
      <c r="BB115" s="101">
        <f>'D2 - Dodatek č.2'!F35</f>
        <v>0</v>
      </c>
      <c r="BC115" s="101">
        <f>'D2 - Dodatek č.2'!F36</f>
        <v>0</v>
      </c>
      <c r="BD115" s="103">
        <f>'D2 - Dodatek č.2'!F37</f>
        <v>0</v>
      </c>
      <c r="BT115" s="104" t="s">
        <v>85</v>
      </c>
      <c r="BV115" s="104" t="s">
        <v>82</v>
      </c>
      <c r="BW115" s="104" t="s">
        <v>147</v>
      </c>
      <c r="BX115" s="104" t="s">
        <v>5</v>
      </c>
      <c r="CL115" s="104" t="s">
        <v>1</v>
      </c>
      <c r="CM115" s="104" t="s">
        <v>89</v>
      </c>
    </row>
    <row r="116" spans="1:91" s="7" customFormat="1" ht="16.5" customHeight="1">
      <c r="A116" s="94" t="s">
        <v>84</v>
      </c>
      <c r="B116" s="95"/>
      <c r="C116" s="96"/>
      <c r="D116" s="266" t="s">
        <v>148</v>
      </c>
      <c r="E116" s="266"/>
      <c r="F116" s="266"/>
      <c r="G116" s="266"/>
      <c r="H116" s="266"/>
      <c r="I116" s="97"/>
      <c r="J116" s="266" t="s">
        <v>149</v>
      </c>
      <c r="K116" s="266"/>
      <c r="L116" s="266"/>
      <c r="M116" s="266"/>
      <c r="N116" s="266"/>
      <c r="O116" s="266"/>
      <c r="P116" s="266"/>
      <c r="Q116" s="266"/>
      <c r="R116" s="266"/>
      <c r="S116" s="266"/>
      <c r="T116" s="266"/>
      <c r="U116" s="266"/>
      <c r="V116" s="266"/>
      <c r="W116" s="266"/>
      <c r="X116" s="266"/>
      <c r="Y116" s="266"/>
      <c r="Z116" s="266"/>
      <c r="AA116" s="266"/>
      <c r="AB116" s="266"/>
      <c r="AC116" s="266"/>
      <c r="AD116" s="266"/>
      <c r="AE116" s="266"/>
      <c r="AF116" s="266"/>
      <c r="AG116" s="276">
        <f>'D3 - Dodatek č.3'!J30</f>
        <v>0</v>
      </c>
      <c r="AH116" s="277"/>
      <c r="AI116" s="277"/>
      <c r="AJ116" s="277"/>
      <c r="AK116" s="277"/>
      <c r="AL116" s="277"/>
      <c r="AM116" s="277"/>
      <c r="AN116" s="276">
        <f t="shared" si="0"/>
        <v>0</v>
      </c>
      <c r="AO116" s="277"/>
      <c r="AP116" s="277"/>
      <c r="AQ116" s="98" t="s">
        <v>87</v>
      </c>
      <c r="AR116" s="99"/>
      <c r="AS116" s="100">
        <v>0</v>
      </c>
      <c r="AT116" s="101">
        <f t="shared" si="1"/>
        <v>0</v>
      </c>
      <c r="AU116" s="102">
        <f>'D3 - Dodatek č.3'!P118</f>
        <v>0</v>
      </c>
      <c r="AV116" s="101">
        <f>'D3 - Dodatek č.3'!J33</f>
        <v>0</v>
      </c>
      <c r="AW116" s="101">
        <f>'D3 - Dodatek č.3'!J34</f>
        <v>0</v>
      </c>
      <c r="AX116" s="101">
        <f>'D3 - Dodatek č.3'!J35</f>
        <v>0</v>
      </c>
      <c r="AY116" s="101">
        <f>'D3 - Dodatek č.3'!J36</f>
        <v>0</v>
      </c>
      <c r="AZ116" s="101">
        <f>'D3 - Dodatek č.3'!F33</f>
        <v>0</v>
      </c>
      <c r="BA116" s="101">
        <f>'D3 - Dodatek č.3'!F34</f>
        <v>0</v>
      </c>
      <c r="BB116" s="101">
        <f>'D3 - Dodatek č.3'!F35</f>
        <v>0</v>
      </c>
      <c r="BC116" s="101">
        <f>'D3 - Dodatek č.3'!F36</f>
        <v>0</v>
      </c>
      <c r="BD116" s="103">
        <f>'D3 - Dodatek č.3'!F37</f>
        <v>0</v>
      </c>
      <c r="BT116" s="104" t="s">
        <v>85</v>
      </c>
      <c r="BV116" s="104" t="s">
        <v>82</v>
      </c>
      <c r="BW116" s="104" t="s">
        <v>150</v>
      </c>
      <c r="BX116" s="104" t="s">
        <v>5</v>
      </c>
      <c r="CL116" s="104" t="s">
        <v>1</v>
      </c>
      <c r="CM116" s="104" t="s">
        <v>89</v>
      </c>
    </row>
    <row r="117" spans="1:91" s="7" customFormat="1" ht="16.5" customHeight="1">
      <c r="A117" s="94" t="s">
        <v>84</v>
      </c>
      <c r="B117" s="95"/>
      <c r="C117" s="96"/>
      <c r="D117" s="266" t="s">
        <v>151</v>
      </c>
      <c r="E117" s="266"/>
      <c r="F117" s="266"/>
      <c r="G117" s="266"/>
      <c r="H117" s="266"/>
      <c r="I117" s="97"/>
      <c r="J117" s="266" t="s">
        <v>152</v>
      </c>
      <c r="K117" s="266"/>
      <c r="L117" s="266"/>
      <c r="M117" s="266"/>
      <c r="N117" s="266"/>
      <c r="O117" s="266"/>
      <c r="P117" s="266"/>
      <c r="Q117" s="266"/>
      <c r="R117" s="266"/>
      <c r="S117" s="266"/>
      <c r="T117" s="266"/>
      <c r="U117" s="266"/>
      <c r="V117" s="266"/>
      <c r="W117" s="266"/>
      <c r="X117" s="266"/>
      <c r="Y117" s="266"/>
      <c r="Z117" s="266"/>
      <c r="AA117" s="266"/>
      <c r="AB117" s="266"/>
      <c r="AC117" s="266"/>
      <c r="AD117" s="266"/>
      <c r="AE117" s="266"/>
      <c r="AF117" s="266"/>
      <c r="AG117" s="276">
        <f>'D4 - Dodatek č.4'!J30</f>
        <v>0</v>
      </c>
      <c r="AH117" s="277"/>
      <c r="AI117" s="277"/>
      <c r="AJ117" s="277"/>
      <c r="AK117" s="277"/>
      <c r="AL117" s="277"/>
      <c r="AM117" s="277"/>
      <c r="AN117" s="276">
        <f t="shared" si="0"/>
        <v>0</v>
      </c>
      <c r="AO117" s="277"/>
      <c r="AP117" s="277"/>
      <c r="AQ117" s="98" t="s">
        <v>87</v>
      </c>
      <c r="AR117" s="99"/>
      <c r="AS117" s="105">
        <v>0</v>
      </c>
      <c r="AT117" s="106">
        <f t="shared" si="1"/>
        <v>0</v>
      </c>
      <c r="AU117" s="107">
        <f>'D4 - Dodatek č.4'!P119</f>
        <v>0</v>
      </c>
      <c r="AV117" s="106">
        <f>'D4 - Dodatek č.4'!J33</f>
        <v>0</v>
      </c>
      <c r="AW117" s="106">
        <f>'D4 - Dodatek č.4'!J34</f>
        <v>0</v>
      </c>
      <c r="AX117" s="106">
        <f>'D4 - Dodatek č.4'!J35</f>
        <v>0</v>
      </c>
      <c r="AY117" s="106">
        <f>'D4 - Dodatek č.4'!J36</f>
        <v>0</v>
      </c>
      <c r="AZ117" s="106">
        <f>'D4 - Dodatek č.4'!F33</f>
        <v>0</v>
      </c>
      <c r="BA117" s="106">
        <f>'D4 - Dodatek č.4'!F34</f>
        <v>0</v>
      </c>
      <c r="BB117" s="106">
        <f>'D4 - Dodatek č.4'!F35</f>
        <v>0</v>
      </c>
      <c r="BC117" s="106">
        <f>'D4 - Dodatek č.4'!F36</f>
        <v>0</v>
      </c>
      <c r="BD117" s="108">
        <f>'D4 - Dodatek č.4'!F37</f>
        <v>0</v>
      </c>
      <c r="BT117" s="104" t="s">
        <v>85</v>
      </c>
      <c r="BV117" s="104" t="s">
        <v>82</v>
      </c>
      <c r="BW117" s="104" t="s">
        <v>153</v>
      </c>
      <c r="BX117" s="104" t="s">
        <v>5</v>
      </c>
      <c r="CL117" s="104" t="s">
        <v>1</v>
      </c>
      <c r="CM117" s="104" t="s">
        <v>89</v>
      </c>
    </row>
    <row r="118" spans="1:57" s="2" customFormat="1" ht="30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40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</row>
    <row r="119" spans="1:57" s="2" customFormat="1" ht="6.95" customHeight="1">
      <c r="A119" s="35"/>
      <c r="B119" s="55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56"/>
      <c r="AA119" s="56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40"/>
      <c r="AS119" s="35"/>
      <c r="AT119" s="35"/>
      <c r="AU119" s="35"/>
      <c r="AV119" s="35"/>
      <c r="AW119" s="35"/>
      <c r="AX119" s="35"/>
      <c r="AY119" s="35"/>
      <c r="AZ119" s="35"/>
      <c r="BA119" s="35"/>
      <c r="BB119" s="35"/>
      <c r="BC119" s="35"/>
      <c r="BD119" s="35"/>
      <c r="BE119" s="35"/>
    </row>
  </sheetData>
  <sheetProtection algorithmName="SHA-512" hashValue="FlQazvPijcTypuucWZM7ebcRx80+mKhGSke/jRoiJQIIsQ83MIDwm+rq4PNGFQPk/CnIHcm7bFJg9Hvg4LADGw==" saltValue="V5CZJiT746tZq/Y+Xer+2U0O9RRoLFt9h5rkvASUQPmXWpVJph41AlRG4uHgmf5gU6HYfcNnYWccntwhNwF/nQ==" spinCount="100000" sheet="1" objects="1" scenarios="1" formatColumns="0" formatRows="0"/>
  <mergeCells count="130">
    <mergeCell ref="D117:H117"/>
    <mergeCell ref="C92:G92"/>
    <mergeCell ref="D105:H105"/>
    <mergeCell ref="D103:H103"/>
    <mergeCell ref="D104:H104"/>
    <mergeCell ref="D106:H106"/>
    <mergeCell ref="D107:H107"/>
    <mergeCell ref="D108:H108"/>
    <mergeCell ref="D109:H109"/>
    <mergeCell ref="D110:H110"/>
    <mergeCell ref="D100:H100"/>
    <mergeCell ref="D97:H97"/>
    <mergeCell ref="D99:H99"/>
    <mergeCell ref="D98:H98"/>
    <mergeCell ref="D95:H95"/>
    <mergeCell ref="D96:H96"/>
    <mergeCell ref="AK33:AO33"/>
    <mergeCell ref="L33:P33"/>
    <mergeCell ref="W33:AE33"/>
    <mergeCell ref="D111:H111"/>
    <mergeCell ref="D112:H112"/>
    <mergeCell ref="D113:H113"/>
    <mergeCell ref="D114:H114"/>
    <mergeCell ref="D115:H115"/>
    <mergeCell ref="D116:H116"/>
    <mergeCell ref="D102:H102"/>
    <mergeCell ref="D101:H101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5:AO35"/>
    <mergeCell ref="X35:AB35"/>
    <mergeCell ref="AR2:BE2"/>
    <mergeCell ref="AG101:AM101"/>
    <mergeCell ref="AN101:AP101"/>
    <mergeCell ref="AG102:AM102"/>
    <mergeCell ref="AN102:AP102"/>
    <mergeCell ref="AN103:AP103"/>
    <mergeCell ref="AG103:AM103"/>
    <mergeCell ref="AS89:AT91"/>
    <mergeCell ref="AN100:AP100"/>
    <mergeCell ref="AG100:AM100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G104:AM104"/>
    <mergeCell ref="AN104:AP104"/>
    <mergeCell ref="AN105:AP105"/>
    <mergeCell ref="AG105:AM105"/>
    <mergeCell ref="AN106:AP106"/>
    <mergeCell ref="AG106:AM106"/>
    <mergeCell ref="AG107:AM107"/>
    <mergeCell ref="AN107:AP107"/>
    <mergeCell ref="AN108:AP108"/>
    <mergeCell ref="AG108:AM108"/>
    <mergeCell ref="AN109:AP109"/>
    <mergeCell ref="AG109:AM109"/>
    <mergeCell ref="AG110:AM110"/>
    <mergeCell ref="AN110:AP110"/>
    <mergeCell ref="AG111:AM111"/>
    <mergeCell ref="AN111:AP111"/>
    <mergeCell ref="AG112:AM112"/>
    <mergeCell ref="AN112:AP112"/>
    <mergeCell ref="AG113:AM113"/>
    <mergeCell ref="AN113:AP113"/>
    <mergeCell ref="AN114:AP114"/>
    <mergeCell ref="AG114:AM114"/>
    <mergeCell ref="AG115:AM115"/>
    <mergeCell ref="AN115:AP115"/>
    <mergeCell ref="AN116:AP116"/>
    <mergeCell ref="AG116:AM116"/>
    <mergeCell ref="AN117:AP117"/>
    <mergeCell ref="AG117:AM117"/>
    <mergeCell ref="I92:AF92"/>
    <mergeCell ref="J110:AF110"/>
    <mergeCell ref="J111:AF111"/>
    <mergeCell ref="J112:AF112"/>
    <mergeCell ref="J96:AF96"/>
    <mergeCell ref="J113:AF113"/>
    <mergeCell ref="J114:AF114"/>
    <mergeCell ref="J115:AF115"/>
    <mergeCell ref="J116:AF116"/>
    <mergeCell ref="J95:AF95"/>
    <mergeCell ref="J101:AF101"/>
    <mergeCell ref="J109:AF109"/>
    <mergeCell ref="J108:AF108"/>
    <mergeCell ref="J107:AF107"/>
    <mergeCell ref="J106:AF106"/>
    <mergeCell ref="J98:AF98"/>
    <mergeCell ref="J105:AF105"/>
    <mergeCell ref="J117:AF117"/>
    <mergeCell ref="J104:AF104"/>
    <mergeCell ref="J99:AF99"/>
    <mergeCell ref="J103:AF103"/>
    <mergeCell ref="J100:AF100"/>
    <mergeCell ref="J102:AF102"/>
    <mergeCell ref="J97:AF97"/>
    <mergeCell ref="L85:AO85"/>
    <mergeCell ref="AM89:AP89"/>
    <mergeCell ref="AM87:AN87"/>
    <mergeCell ref="AM90:AP90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N98:AP98"/>
    <mergeCell ref="AG98:AM98"/>
    <mergeCell ref="AG99:AM99"/>
    <mergeCell ref="AN99:AP99"/>
  </mergeCells>
  <hyperlinks>
    <hyperlink ref="A95" location="'1 - Bourací práce'!C2" display="/"/>
    <hyperlink ref="A96" location="'2 - Architektonicko stave...'!C2" display="/"/>
    <hyperlink ref="A97" location="'20 - Úprava prostoru stáv...'!C2" display="/"/>
    <hyperlink ref="A98" location="'3 - Zdravotně technická i...'!C2" display="/"/>
    <hyperlink ref="A99" location="'4 - Vzduchotechnika'!C2" display="/"/>
    <hyperlink ref="A100" location="'5 - Vytápění'!C2" display="/"/>
    <hyperlink ref="A101" location="'6 - Silnoproudá elektroin...'!C2" display="/"/>
    <hyperlink ref="A102" location="'61 - Hromosvod'!C2" display="/"/>
    <hyperlink ref="A103" location="'7 - Slaboproudé elektroin...'!C2" display="/"/>
    <hyperlink ref="A104" location="'71 - Optika'!C2" display="/"/>
    <hyperlink ref="A105" location="'72 - Systém ovládání prač...'!C2" display="/"/>
    <hyperlink ref="A106" location="'73 - CCTV - kamerový systém'!C2" display="/"/>
    <hyperlink ref="A107" location="'8 - EPS'!C2" display="/"/>
    <hyperlink ref="A108" location="'9 - VRN'!C2" display="/"/>
    <hyperlink ref="A109" location="'10 - Neuznatelné položky'!C2" display="/"/>
    <hyperlink ref="A110" location="'a - Ostatní nábytek'!C2" display="/"/>
    <hyperlink ref="A111" location="'b - Větrání technického p...'!C2" display="/"/>
    <hyperlink ref="A112" location="'h - Hasicí přístroje'!C2" display="/"/>
    <hyperlink ref="A113" location="'v - Výtahy'!C2" display="/"/>
    <hyperlink ref="A114" location="'D1 - Dodatek č.1'!C2" display="/"/>
    <hyperlink ref="A115" location="'D2 - Dodatek č.2'!C2" display="/"/>
    <hyperlink ref="A116" location="'D3 - Dodatek č.3'!C2" display="/"/>
    <hyperlink ref="A117" location="'D4 - Dodatek č.4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149"/>
  <sheetViews>
    <sheetView showGridLines="0" workbookViewId="0" topLeftCell="A114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18" t="s">
        <v>112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154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155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4414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ROUND(J119,2)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ROUND((SUM(BE119:BE148)),2)</f>
        <v>0</v>
      </c>
      <c r="G33" s="35"/>
      <c r="H33" s="35"/>
      <c r="I33" s="125">
        <v>0.21</v>
      </c>
      <c r="J33" s="124">
        <f>ROUND(((SUM(BE119:BE148))*I33),2)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ROUND((SUM(BF119:BF148)),2)</f>
        <v>0</v>
      </c>
      <c r="G34" s="35"/>
      <c r="H34" s="35"/>
      <c r="I34" s="125">
        <v>0.15</v>
      </c>
      <c r="J34" s="124">
        <f>ROUND(((SUM(BF119:BF148))*I34),2)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ROUND((SUM(BG119:BG148)),2)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ROUND((SUM(BH119:BH148)),2)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ROUND((SUM(BI119:BI148)),2)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155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267" t="str">
        <f>E9</f>
        <v>7 - Slaboproudé elektroin...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158</v>
      </c>
      <c r="D94" s="145"/>
      <c r="E94" s="145"/>
      <c r="F94" s="145"/>
      <c r="G94" s="145"/>
      <c r="H94" s="145"/>
      <c r="I94" s="145"/>
      <c r="J94" s="146" t="s">
        <v>159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160</v>
      </c>
      <c r="D96" s="37"/>
      <c r="E96" s="37"/>
      <c r="F96" s="37"/>
      <c r="G96" s="37"/>
      <c r="H96" s="37"/>
      <c r="I96" s="37"/>
      <c r="J96" s="85">
        <f>J119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161</v>
      </c>
    </row>
    <row r="97" spans="2:12" s="9" customFormat="1" ht="24.95" customHeight="1" hidden="1">
      <c r="B97" s="148"/>
      <c r="C97" s="149"/>
      <c r="D97" s="150" t="s">
        <v>4415</v>
      </c>
      <c r="E97" s="151"/>
      <c r="F97" s="151"/>
      <c r="G97" s="151"/>
      <c r="H97" s="151"/>
      <c r="I97" s="151"/>
      <c r="J97" s="152">
        <f>J120</f>
        <v>0</v>
      </c>
      <c r="K97" s="149"/>
      <c r="L97" s="153"/>
    </row>
    <row r="98" spans="2:12" s="9" customFormat="1" ht="24.95" customHeight="1" hidden="1">
      <c r="B98" s="148"/>
      <c r="C98" s="149"/>
      <c r="D98" s="150" t="s">
        <v>4416</v>
      </c>
      <c r="E98" s="151"/>
      <c r="F98" s="151"/>
      <c r="G98" s="151"/>
      <c r="H98" s="151"/>
      <c r="I98" s="151"/>
      <c r="J98" s="152">
        <f>J133</f>
        <v>0</v>
      </c>
      <c r="K98" s="149"/>
      <c r="L98" s="153"/>
    </row>
    <row r="99" spans="2:12" s="9" customFormat="1" ht="24.95" customHeight="1" hidden="1">
      <c r="B99" s="148"/>
      <c r="C99" s="149"/>
      <c r="D99" s="150" t="s">
        <v>4163</v>
      </c>
      <c r="E99" s="151"/>
      <c r="F99" s="151"/>
      <c r="G99" s="151"/>
      <c r="H99" s="151"/>
      <c r="I99" s="151"/>
      <c r="J99" s="152">
        <f>J139</f>
        <v>0</v>
      </c>
      <c r="K99" s="149"/>
      <c r="L99" s="153"/>
    </row>
    <row r="100" spans="1:31" s="2" customFormat="1" ht="21.75" customHeight="1" hidden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6.95" customHeight="1" hidden="1">
      <c r="A101" s="35"/>
      <c r="B101" s="55"/>
      <c r="C101" s="56"/>
      <c r="D101" s="56"/>
      <c r="E101" s="56"/>
      <c r="F101" s="56"/>
      <c r="G101" s="56"/>
      <c r="H101" s="56"/>
      <c r="I101" s="56"/>
      <c r="J101" s="56"/>
      <c r="K101" s="56"/>
      <c r="L101" s="52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ht="12" hidden="1"/>
    <row r="103" ht="12" hidden="1"/>
    <row r="104" ht="12" hidden="1"/>
    <row r="105" spans="1:31" s="2" customFormat="1" ht="6.95" customHeight="1">
      <c r="A105" s="35"/>
      <c r="B105" s="57"/>
      <c r="C105" s="58"/>
      <c r="D105" s="58"/>
      <c r="E105" s="58"/>
      <c r="F105" s="58"/>
      <c r="G105" s="58"/>
      <c r="H105" s="58"/>
      <c r="I105" s="58"/>
      <c r="J105" s="58"/>
      <c r="K105" s="58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24.95" customHeight="1">
      <c r="A106" s="35"/>
      <c r="B106" s="36"/>
      <c r="C106" s="24" t="s">
        <v>189</v>
      </c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16</v>
      </c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308" t="str">
        <f>E7</f>
        <v>Revitalizace objektu kolejí Baarova 36, Plzeň (1)</v>
      </c>
      <c r="F109" s="309"/>
      <c r="G109" s="309"/>
      <c r="H109" s="309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30" t="s">
        <v>155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267" t="str">
        <f>E9</f>
        <v>7 - Slaboproudé elektroin...</v>
      </c>
      <c r="F111" s="307"/>
      <c r="G111" s="307"/>
      <c r="H111" s="30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20</v>
      </c>
      <c r="D113" s="37"/>
      <c r="E113" s="37"/>
      <c r="F113" s="28" t="str">
        <f>F12</f>
        <v>Baarova 36, Plzeň</v>
      </c>
      <c r="G113" s="37"/>
      <c r="H113" s="37"/>
      <c r="I113" s="30" t="s">
        <v>22</v>
      </c>
      <c r="J113" s="67" t="str">
        <f>IF(J12="","",J12)</f>
        <v>21. 8. 2023</v>
      </c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2" customHeight="1">
      <c r="A115" s="35"/>
      <c r="B115" s="36"/>
      <c r="C115" s="30" t="s">
        <v>24</v>
      </c>
      <c r="D115" s="37"/>
      <c r="E115" s="37"/>
      <c r="F115" s="28" t="str">
        <f>E15</f>
        <v>Západočeská univerzita v Plzni, Univerzitní 8</v>
      </c>
      <c r="G115" s="37"/>
      <c r="H115" s="37"/>
      <c r="I115" s="30" t="s">
        <v>32</v>
      </c>
      <c r="J115" s="33" t="str">
        <f>E21</f>
        <v>AREA group s.r.o.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5.2" customHeight="1">
      <c r="A116" s="35"/>
      <c r="B116" s="36"/>
      <c r="C116" s="30" t="s">
        <v>30</v>
      </c>
      <c r="D116" s="37"/>
      <c r="E116" s="37"/>
      <c r="F116" s="28" t="str">
        <f>IF(E18="","",E18)</f>
        <v>Vyplň údaj</v>
      </c>
      <c r="G116" s="37"/>
      <c r="H116" s="37"/>
      <c r="I116" s="30" t="s">
        <v>37</v>
      </c>
      <c r="J116" s="33" t="str">
        <f>E24</f>
        <v xml:space="preserve"> 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0.3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10" customFormat="1" ht="29.25" customHeight="1">
      <c r="A118" s="154"/>
      <c r="B118" s="155"/>
      <c r="C118" s="156" t="s">
        <v>190</v>
      </c>
      <c r="D118" s="157" t="s">
        <v>65</v>
      </c>
      <c r="E118" s="157" t="s">
        <v>61</v>
      </c>
      <c r="F118" s="157" t="s">
        <v>62</v>
      </c>
      <c r="G118" s="157" t="s">
        <v>191</v>
      </c>
      <c r="H118" s="157" t="s">
        <v>192</v>
      </c>
      <c r="I118" s="157" t="s">
        <v>193</v>
      </c>
      <c r="J118" s="158" t="s">
        <v>159</v>
      </c>
      <c r="K118" s="159" t="s">
        <v>194</v>
      </c>
      <c r="L118" s="160"/>
      <c r="M118" s="76" t="s">
        <v>1</v>
      </c>
      <c r="N118" s="77" t="s">
        <v>44</v>
      </c>
      <c r="O118" s="77" t="s">
        <v>195</v>
      </c>
      <c r="P118" s="77" t="s">
        <v>196</v>
      </c>
      <c r="Q118" s="77" t="s">
        <v>197</v>
      </c>
      <c r="R118" s="77" t="s">
        <v>198</v>
      </c>
      <c r="S118" s="77" t="s">
        <v>199</v>
      </c>
      <c r="T118" s="78" t="s">
        <v>200</v>
      </c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</row>
    <row r="119" spans="1:63" s="2" customFormat="1" ht="22.9" customHeight="1">
      <c r="A119" s="35"/>
      <c r="B119" s="36"/>
      <c r="C119" s="83" t="s">
        <v>201</v>
      </c>
      <c r="D119" s="37"/>
      <c r="E119" s="37"/>
      <c r="F119" s="37"/>
      <c r="G119" s="37"/>
      <c r="H119" s="37"/>
      <c r="I119" s="37"/>
      <c r="J119" s="161">
        <f>BK119</f>
        <v>0</v>
      </c>
      <c r="K119" s="37"/>
      <c r="L119" s="40"/>
      <c r="M119" s="79"/>
      <c r="N119" s="162"/>
      <c r="O119" s="80"/>
      <c r="P119" s="163">
        <f>P120+P133+P139</f>
        <v>0</v>
      </c>
      <c r="Q119" s="80"/>
      <c r="R119" s="163">
        <f>R120+R133+R139</f>
        <v>0</v>
      </c>
      <c r="S119" s="80"/>
      <c r="T119" s="164">
        <f>T120+T133+T139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79</v>
      </c>
      <c r="AU119" s="18" t="s">
        <v>161</v>
      </c>
      <c r="BK119" s="165">
        <f>BK120+BK133+BK139</f>
        <v>0</v>
      </c>
    </row>
    <row r="120" spans="2:63" s="11" customFormat="1" ht="25.9" customHeight="1">
      <c r="B120" s="166"/>
      <c r="C120" s="167"/>
      <c r="D120" s="168" t="s">
        <v>79</v>
      </c>
      <c r="E120" s="169" t="s">
        <v>142</v>
      </c>
      <c r="F120" s="169" t="s">
        <v>87</v>
      </c>
      <c r="G120" s="167"/>
      <c r="H120" s="167"/>
      <c r="I120" s="170"/>
      <c r="J120" s="171">
        <f>BK120</f>
        <v>0</v>
      </c>
      <c r="K120" s="167"/>
      <c r="L120" s="172"/>
      <c r="M120" s="173"/>
      <c r="N120" s="174"/>
      <c r="O120" s="174"/>
      <c r="P120" s="175">
        <f>SUM(P121:P132)</f>
        <v>0</v>
      </c>
      <c r="Q120" s="174"/>
      <c r="R120" s="175">
        <f>SUM(R121:R132)</f>
        <v>0</v>
      </c>
      <c r="S120" s="174"/>
      <c r="T120" s="176">
        <f>SUM(T121:T132)</f>
        <v>0</v>
      </c>
      <c r="AR120" s="177" t="s">
        <v>85</v>
      </c>
      <c r="AT120" s="178" t="s">
        <v>79</v>
      </c>
      <c r="AU120" s="178" t="s">
        <v>80</v>
      </c>
      <c r="AY120" s="177" t="s">
        <v>203</v>
      </c>
      <c r="BK120" s="179">
        <f>SUM(BK121:BK132)</f>
        <v>0</v>
      </c>
    </row>
    <row r="121" spans="1:65" s="2" customFormat="1" ht="16.5" customHeight="1">
      <c r="A121" s="35"/>
      <c r="B121" s="36"/>
      <c r="C121" s="180" t="s">
        <v>85</v>
      </c>
      <c r="D121" s="180" t="s">
        <v>204</v>
      </c>
      <c r="E121" s="181" t="s">
        <v>4417</v>
      </c>
      <c r="F121" s="182" t="s">
        <v>4418</v>
      </c>
      <c r="G121" s="183" t="s">
        <v>253</v>
      </c>
      <c r="H121" s="184">
        <v>350</v>
      </c>
      <c r="I121" s="185"/>
      <c r="J121" s="186">
        <f aca="true" t="shared" si="0" ref="J121:J132">ROUND(I121*H121,2)</f>
        <v>0</v>
      </c>
      <c r="K121" s="187"/>
      <c r="L121" s="40"/>
      <c r="M121" s="188" t="s">
        <v>1</v>
      </c>
      <c r="N121" s="189" t="s">
        <v>45</v>
      </c>
      <c r="O121" s="72"/>
      <c r="P121" s="190">
        <f aca="true" t="shared" si="1" ref="P121:P132">O121*H121</f>
        <v>0</v>
      </c>
      <c r="Q121" s="190">
        <v>0</v>
      </c>
      <c r="R121" s="190">
        <f aca="true" t="shared" si="2" ref="R121:R132">Q121*H121</f>
        <v>0</v>
      </c>
      <c r="S121" s="190">
        <v>0</v>
      </c>
      <c r="T121" s="191">
        <f aca="true" t="shared" si="3" ref="T121:T132"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2" t="s">
        <v>98</v>
      </c>
      <c r="AT121" s="192" t="s">
        <v>204</v>
      </c>
      <c r="AU121" s="192" t="s">
        <v>85</v>
      </c>
      <c r="AY121" s="18" t="s">
        <v>203</v>
      </c>
      <c r="BE121" s="193">
        <f aca="true" t="shared" si="4" ref="BE121:BE132">IF(N121="základní",J121,0)</f>
        <v>0</v>
      </c>
      <c r="BF121" s="193">
        <f aca="true" t="shared" si="5" ref="BF121:BF132">IF(N121="snížená",J121,0)</f>
        <v>0</v>
      </c>
      <c r="BG121" s="193">
        <f aca="true" t="shared" si="6" ref="BG121:BG132">IF(N121="zákl. přenesená",J121,0)</f>
        <v>0</v>
      </c>
      <c r="BH121" s="193">
        <f aca="true" t="shared" si="7" ref="BH121:BH132">IF(N121="sníž. přenesená",J121,0)</f>
        <v>0</v>
      </c>
      <c r="BI121" s="193">
        <f aca="true" t="shared" si="8" ref="BI121:BI132">IF(N121="nulová",J121,0)</f>
        <v>0</v>
      </c>
      <c r="BJ121" s="18" t="s">
        <v>85</v>
      </c>
      <c r="BK121" s="193">
        <f aca="true" t="shared" si="9" ref="BK121:BK132">ROUND(I121*H121,2)</f>
        <v>0</v>
      </c>
      <c r="BL121" s="18" t="s">
        <v>98</v>
      </c>
      <c r="BM121" s="192" t="s">
        <v>4419</v>
      </c>
    </row>
    <row r="122" spans="1:65" s="2" customFormat="1" ht="16.5" customHeight="1">
      <c r="A122" s="35"/>
      <c r="B122" s="36"/>
      <c r="C122" s="180" t="s">
        <v>89</v>
      </c>
      <c r="D122" s="180" t="s">
        <v>204</v>
      </c>
      <c r="E122" s="181" t="s">
        <v>4420</v>
      </c>
      <c r="F122" s="182" t="s">
        <v>4421</v>
      </c>
      <c r="G122" s="183" t="s">
        <v>253</v>
      </c>
      <c r="H122" s="184">
        <v>100</v>
      </c>
      <c r="I122" s="185"/>
      <c r="J122" s="186">
        <f t="shared" si="0"/>
        <v>0</v>
      </c>
      <c r="K122" s="187"/>
      <c r="L122" s="40"/>
      <c r="M122" s="188" t="s">
        <v>1</v>
      </c>
      <c r="N122" s="189" t="s">
        <v>45</v>
      </c>
      <c r="O122" s="72"/>
      <c r="P122" s="190">
        <f t="shared" si="1"/>
        <v>0</v>
      </c>
      <c r="Q122" s="190">
        <v>0</v>
      </c>
      <c r="R122" s="190">
        <f t="shared" si="2"/>
        <v>0</v>
      </c>
      <c r="S122" s="190">
        <v>0</v>
      </c>
      <c r="T122" s="191">
        <f t="shared" si="3"/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2" t="s">
        <v>98</v>
      </c>
      <c r="AT122" s="192" t="s">
        <v>204</v>
      </c>
      <c r="AU122" s="192" t="s">
        <v>85</v>
      </c>
      <c r="AY122" s="18" t="s">
        <v>203</v>
      </c>
      <c r="BE122" s="193">
        <f t="shared" si="4"/>
        <v>0</v>
      </c>
      <c r="BF122" s="193">
        <f t="shared" si="5"/>
        <v>0</v>
      </c>
      <c r="BG122" s="193">
        <f t="shared" si="6"/>
        <v>0</v>
      </c>
      <c r="BH122" s="193">
        <f t="shared" si="7"/>
        <v>0</v>
      </c>
      <c r="BI122" s="193">
        <f t="shared" si="8"/>
        <v>0</v>
      </c>
      <c r="BJ122" s="18" t="s">
        <v>85</v>
      </c>
      <c r="BK122" s="193">
        <f t="shared" si="9"/>
        <v>0</v>
      </c>
      <c r="BL122" s="18" t="s">
        <v>98</v>
      </c>
      <c r="BM122" s="192" t="s">
        <v>4422</v>
      </c>
    </row>
    <row r="123" spans="1:65" s="2" customFormat="1" ht="16.5" customHeight="1">
      <c r="A123" s="35"/>
      <c r="B123" s="36"/>
      <c r="C123" s="180" t="s">
        <v>95</v>
      </c>
      <c r="D123" s="180" t="s">
        <v>204</v>
      </c>
      <c r="E123" s="181" t="s">
        <v>4423</v>
      </c>
      <c r="F123" s="182" t="s">
        <v>4424</v>
      </c>
      <c r="G123" s="183" t="s">
        <v>253</v>
      </c>
      <c r="H123" s="184">
        <v>10</v>
      </c>
      <c r="I123" s="185"/>
      <c r="J123" s="186">
        <f t="shared" si="0"/>
        <v>0</v>
      </c>
      <c r="K123" s="187"/>
      <c r="L123" s="40"/>
      <c r="M123" s="188" t="s">
        <v>1</v>
      </c>
      <c r="N123" s="189" t="s">
        <v>45</v>
      </c>
      <c r="O123" s="72"/>
      <c r="P123" s="190">
        <f t="shared" si="1"/>
        <v>0</v>
      </c>
      <c r="Q123" s="190">
        <v>0</v>
      </c>
      <c r="R123" s="190">
        <f t="shared" si="2"/>
        <v>0</v>
      </c>
      <c r="S123" s="190">
        <v>0</v>
      </c>
      <c r="T123" s="191">
        <f t="shared" si="3"/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2" t="s">
        <v>98</v>
      </c>
      <c r="AT123" s="192" t="s">
        <v>204</v>
      </c>
      <c r="AU123" s="192" t="s">
        <v>85</v>
      </c>
      <c r="AY123" s="18" t="s">
        <v>203</v>
      </c>
      <c r="BE123" s="193">
        <f t="shared" si="4"/>
        <v>0</v>
      </c>
      <c r="BF123" s="193">
        <f t="shared" si="5"/>
        <v>0</v>
      </c>
      <c r="BG123" s="193">
        <f t="shared" si="6"/>
        <v>0</v>
      </c>
      <c r="BH123" s="193">
        <f t="shared" si="7"/>
        <v>0</v>
      </c>
      <c r="BI123" s="193">
        <f t="shared" si="8"/>
        <v>0</v>
      </c>
      <c r="BJ123" s="18" t="s">
        <v>85</v>
      </c>
      <c r="BK123" s="193">
        <f t="shared" si="9"/>
        <v>0</v>
      </c>
      <c r="BL123" s="18" t="s">
        <v>98</v>
      </c>
      <c r="BM123" s="192" t="s">
        <v>4425</v>
      </c>
    </row>
    <row r="124" spans="1:65" s="2" customFormat="1" ht="16.5" customHeight="1">
      <c r="A124" s="35"/>
      <c r="B124" s="36"/>
      <c r="C124" s="180" t="s">
        <v>98</v>
      </c>
      <c r="D124" s="180" t="s">
        <v>204</v>
      </c>
      <c r="E124" s="181" t="s">
        <v>4426</v>
      </c>
      <c r="F124" s="182" t="s">
        <v>4427</v>
      </c>
      <c r="G124" s="183" t="s">
        <v>621</v>
      </c>
      <c r="H124" s="184">
        <v>1</v>
      </c>
      <c r="I124" s="185"/>
      <c r="J124" s="186">
        <f t="shared" si="0"/>
        <v>0</v>
      </c>
      <c r="K124" s="187"/>
      <c r="L124" s="40"/>
      <c r="M124" s="188" t="s">
        <v>1</v>
      </c>
      <c r="N124" s="189" t="s">
        <v>45</v>
      </c>
      <c r="O124" s="72"/>
      <c r="P124" s="190">
        <f t="shared" si="1"/>
        <v>0</v>
      </c>
      <c r="Q124" s="190">
        <v>0</v>
      </c>
      <c r="R124" s="190">
        <f t="shared" si="2"/>
        <v>0</v>
      </c>
      <c r="S124" s="190">
        <v>0</v>
      </c>
      <c r="T124" s="191">
        <f t="shared" si="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2" t="s">
        <v>98</v>
      </c>
      <c r="AT124" s="192" t="s">
        <v>204</v>
      </c>
      <c r="AU124" s="192" t="s">
        <v>85</v>
      </c>
      <c r="AY124" s="18" t="s">
        <v>203</v>
      </c>
      <c r="BE124" s="193">
        <f t="shared" si="4"/>
        <v>0</v>
      </c>
      <c r="BF124" s="193">
        <f t="shared" si="5"/>
        <v>0</v>
      </c>
      <c r="BG124" s="193">
        <f t="shared" si="6"/>
        <v>0</v>
      </c>
      <c r="BH124" s="193">
        <f t="shared" si="7"/>
        <v>0</v>
      </c>
      <c r="BI124" s="193">
        <f t="shared" si="8"/>
        <v>0</v>
      </c>
      <c r="BJ124" s="18" t="s">
        <v>85</v>
      </c>
      <c r="BK124" s="193">
        <f t="shared" si="9"/>
        <v>0</v>
      </c>
      <c r="BL124" s="18" t="s">
        <v>98</v>
      </c>
      <c r="BM124" s="192" t="s">
        <v>4428</v>
      </c>
    </row>
    <row r="125" spans="1:65" s="2" customFormat="1" ht="21.75" customHeight="1">
      <c r="A125" s="35"/>
      <c r="B125" s="36"/>
      <c r="C125" s="180" t="s">
        <v>101</v>
      </c>
      <c r="D125" s="180" t="s">
        <v>204</v>
      </c>
      <c r="E125" s="181" t="s">
        <v>4429</v>
      </c>
      <c r="F125" s="182" t="s">
        <v>4430</v>
      </c>
      <c r="G125" s="183" t="s">
        <v>621</v>
      </c>
      <c r="H125" s="184">
        <v>1</v>
      </c>
      <c r="I125" s="185"/>
      <c r="J125" s="186">
        <f t="shared" si="0"/>
        <v>0</v>
      </c>
      <c r="K125" s="187"/>
      <c r="L125" s="40"/>
      <c r="M125" s="188" t="s">
        <v>1</v>
      </c>
      <c r="N125" s="189" t="s">
        <v>45</v>
      </c>
      <c r="O125" s="72"/>
      <c r="P125" s="190">
        <f t="shared" si="1"/>
        <v>0</v>
      </c>
      <c r="Q125" s="190">
        <v>0</v>
      </c>
      <c r="R125" s="190">
        <f t="shared" si="2"/>
        <v>0</v>
      </c>
      <c r="S125" s="190">
        <v>0</v>
      </c>
      <c r="T125" s="191">
        <f t="shared" si="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2" t="s">
        <v>98</v>
      </c>
      <c r="AT125" s="192" t="s">
        <v>204</v>
      </c>
      <c r="AU125" s="192" t="s">
        <v>85</v>
      </c>
      <c r="AY125" s="18" t="s">
        <v>203</v>
      </c>
      <c r="BE125" s="193">
        <f t="shared" si="4"/>
        <v>0</v>
      </c>
      <c r="BF125" s="193">
        <f t="shared" si="5"/>
        <v>0</v>
      </c>
      <c r="BG125" s="193">
        <f t="shared" si="6"/>
        <v>0</v>
      </c>
      <c r="BH125" s="193">
        <f t="shared" si="7"/>
        <v>0</v>
      </c>
      <c r="BI125" s="193">
        <f t="shared" si="8"/>
        <v>0</v>
      </c>
      <c r="BJ125" s="18" t="s">
        <v>85</v>
      </c>
      <c r="BK125" s="193">
        <f t="shared" si="9"/>
        <v>0</v>
      </c>
      <c r="BL125" s="18" t="s">
        <v>98</v>
      </c>
      <c r="BM125" s="192" t="s">
        <v>4431</v>
      </c>
    </row>
    <row r="126" spans="1:65" s="2" customFormat="1" ht="16.5" customHeight="1">
      <c r="A126" s="35"/>
      <c r="B126" s="36"/>
      <c r="C126" s="180" t="s">
        <v>104</v>
      </c>
      <c r="D126" s="180" t="s">
        <v>204</v>
      </c>
      <c r="E126" s="181" t="s">
        <v>4432</v>
      </c>
      <c r="F126" s="182" t="s">
        <v>4433</v>
      </c>
      <c r="G126" s="183" t="s">
        <v>621</v>
      </c>
      <c r="H126" s="184">
        <v>2</v>
      </c>
      <c r="I126" s="185"/>
      <c r="J126" s="186">
        <f t="shared" si="0"/>
        <v>0</v>
      </c>
      <c r="K126" s="187"/>
      <c r="L126" s="40"/>
      <c r="M126" s="188" t="s">
        <v>1</v>
      </c>
      <c r="N126" s="189" t="s">
        <v>45</v>
      </c>
      <c r="O126" s="72"/>
      <c r="P126" s="190">
        <f t="shared" si="1"/>
        <v>0</v>
      </c>
      <c r="Q126" s="190">
        <v>0</v>
      </c>
      <c r="R126" s="190">
        <f t="shared" si="2"/>
        <v>0</v>
      </c>
      <c r="S126" s="190">
        <v>0</v>
      </c>
      <c r="T126" s="191">
        <f t="shared" si="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2" t="s">
        <v>98</v>
      </c>
      <c r="AT126" s="192" t="s">
        <v>204</v>
      </c>
      <c r="AU126" s="192" t="s">
        <v>85</v>
      </c>
      <c r="AY126" s="18" t="s">
        <v>203</v>
      </c>
      <c r="BE126" s="193">
        <f t="shared" si="4"/>
        <v>0</v>
      </c>
      <c r="BF126" s="193">
        <f t="shared" si="5"/>
        <v>0</v>
      </c>
      <c r="BG126" s="193">
        <f t="shared" si="6"/>
        <v>0</v>
      </c>
      <c r="BH126" s="193">
        <f t="shared" si="7"/>
        <v>0</v>
      </c>
      <c r="BI126" s="193">
        <f t="shared" si="8"/>
        <v>0</v>
      </c>
      <c r="BJ126" s="18" t="s">
        <v>85</v>
      </c>
      <c r="BK126" s="193">
        <f t="shared" si="9"/>
        <v>0</v>
      </c>
      <c r="BL126" s="18" t="s">
        <v>98</v>
      </c>
      <c r="BM126" s="192" t="s">
        <v>4434</v>
      </c>
    </row>
    <row r="127" spans="1:65" s="2" customFormat="1" ht="16.5" customHeight="1">
      <c r="A127" s="35"/>
      <c r="B127" s="36"/>
      <c r="C127" s="180" t="s">
        <v>110</v>
      </c>
      <c r="D127" s="180" t="s">
        <v>204</v>
      </c>
      <c r="E127" s="181" t="s">
        <v>4435</v>
      </c>
      <c r="F127" s="182" t="s">
        <v>4436</v>
      </c>
      <c r="G127" s="183" t="s">
        <v>621</v>
      </c>
      <c r="H127" s="184">
        <v>1</v>
      </c>
      <c r="I127" s="185"/>
      <c r="J127" s="186">
        <f t="shared" si="0"/>
        <v>0</v>
      </c>
      <c r="K127" s="187"/>
      <c r="L127" s="40"/>
      <c r="M127" s="188" t="s">
        <v>1</v>
      </c>
      <c r="N127" s="189" t="s">
        <v>45</v>
      </c>
      <c r="O127" s="72"/>
      <c r="P127" s="190">
        <f t="shared" si="1"/>
        <v>0</v>
      </c>
      <c r="Q127" s="190">
        <v>0</v>
      </c>
      <c r="R127" s="190">
        <f t="shared" si="2"/>
        <v>0</v>
      </c>
      <c r="S127" s="190">
        <v>0</v>
      </c>
      <c r="T127" s="191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2" t="s">
        <v>98</v>
      </c>
      <c r="AT127" s="192" t="s">
        <v>204</v>
      </c>
      <c r="AU127" s="192" t="s">
        <v>85</v>
      </c>
      <c r="AY127" s="18" t="s">
        <v>203</v>
      </c>
      <c r="BE127" s="193">
        <f t="shared" si="4"/>
        <v>0</v>
      </c>
      <c r="BF127" s="193">
        <f t="shared" si="5"/>
        <v>0</v>
      </c>
      <c r="BG127" s="193">
        <f t="shared" si="6"/>
        <v>0</v>
      </c>
      <c r="BH127" s="193">
        <f t="shared" si="7"/>
        <v>0</v>
      </c>
      <c r="BI127" s="193">
        <f t="shared" si="8"/>
        <v>0</v>
      </c>
      <c r="BJ127" s="18" t="s">
        <v>85</v>
      </c>
      <c r="BK127" s="193">
        <f t="shared" si="9"/>
        <v>0</v>
      </c>
      <c r="BL127" s="18" t="s">
        <v>98</v>
      </c>
      <c r="BM127" s="192" t="s">
        <v>4437</v>
      </c>
    </row>
    <row r="128" spans="1:65" s="2" customFormat="1" ht="16.5" customHeight="1">
      <c r="A128" s="35"/>
      <c r="B128" s="36"/>
      <c r="C128" s="180" t="s">
        <v>122</v>
      </c>
      <c r="D128" s="180" t="s">
        <v>204</v>
      </c>
      <c r="E128" s="181" t="s">
        <v>4438</v>
      </c>
      <c r="F128" s="182" t="s">
        <v>4439</v>
      </c>
      <c r="G128" s="183" t="s">
        <v>621</v>
      </c>
      <c r="H128" s="184">
        <v>10</v>
      </c>
      <c r="I128" s="185"/>
      <c r="J128" s="186">
        <f t="shared" si="0"/>
        <v>0</v>
      </c>
      <c r="K128" s="187"/>
      <c r="L128" s="40"/>
      <c r="M128" s="188" t="s">
        <v>1</v>
      </c>
      <c r="N128" s="189" t="s">
        <v>45</v>
      </c>
      <c r="O128" s="72"/>
      <c r="P128" s="190">
        <f t="shared" si="1"/>
        <v>0</v>
      </c>
      <c r="Q128" s="190">
        <v>0</v>
      </c>
      <c r="R128" s="190">
        <f t="shared" si="2"/>
        <v>0</v>
      </c>
      <c r="S128" s="190">
        <v>0</v>
      </c>
      <c r="T128" s="191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2" t="s">
        <v>98</v>
      </c>
      <c r="AT128" s="192" t="s">
        <v>204</v>
      </c>
      <c r="AU128" s="192" t="s">
        <v>85</v>
      </c>
      <c r="AY128" s="18" t="s">
        <v>203</v>
      </c>
      <c r="BE128" s="193">
        <f t="shared" si="4"/>
        <v>0</v>
      </c>
      <c r="BF128" s="193">
        <f t="shared" si="5"/>
        <v>0</v>
      </c>
      <c r="BG128" s="193">
        <f t="shared" si="6"/>
        <v>0</v>
      </c>
      <c r="BH128" s="193">
        <f t="shared" si="7"/>
        <v>0</v>
      </c>
      <c r="BI128" s="193">
        <f t="shared" si="8"/>
        <v>0</v>
      </c>
      <c r="BJ128" s="18" t="s">
        <v>85</v>
      </c>
      <c r="BK128" s="193">
        <f t="shared" si="9"/>
        <v>0</v>
      </c>
      <c r="BL128" s="18" t="s">
        <v>98</v>
      </c>
      <c r="BM128" s="192" t="s">
        <v>4440</v>
      </c>
    </row>
    <row r="129" spans="1:65" s="2" customFormat="1" ht="16.5" customHeight="1">
      <c r="A129" s="35"/>
      <c r="B129" s="36"/>
      <c r="C129" s="180" t="s">
        <v>125</v>
      </c>
      <c r="D129" s="180" t="s">
        <v>204</v>
      </c>
      <c r="E129" s="181" t="s">
        <v>4441</v>
      </c>
      <c r="F129" s="182" t="s">
        <v>4442</v>
      </c>
      <c r="G129" s="183" t="s">
        <v>621</v>
      </c>
      <c r="H129" s="184">
        <v>5</v>
      </c>
      <c r="I129" s="185"/>
      <c r="J129" s="186">
        <f t="shared" si="0"/>
        <v>0</v>
      </c>
      <c r="K129" s="187"/>
      <c r="L129" s="40"/>
      <c r="M129" s="188" t="s">
        <v>1</v>
      </c>
      <c r="N129" s="189" t="s">
        <v>45</v>
      </c>
      <c r="O129" s="72"/>
      <c r="P129" s="190">
        <f t="shared" si="1"/>
        <v>0</v>
      </c>
      <c r="Q129" s="190">
        <v>0</v>
      </c>
      <c r="R129" s="190">
        <f t="shared" si="2"/>
        <v>0</v>
      </c>
      <c r="S129" s="190">
        <v>0</v>
      </c>
      <c r="T129" s="191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2" t="s">
        <v>98</v>
      </c>
      <c r="AT129" s="192" t="s">
        <v>204</v>
      </c>
      <c r="AU129" s="192" t="s">
        <v>85</v>
      </c>
      <c r="AY129" s="18" t="s">
        <v>203</v>
      </c>
      <c r="BE129" s="193">
        <f t="shared" si="4"/>
        <v>0</v>
      </c>
      <c r="BF129" s="193">
        <f t="shared" si="5"/>
        <v>0</v>
      </c>
      <c r="BG129" s="193">
        <f t="shared" si="6"/>
        <v>0</v>
      </c>
      <c r="BH129" s="193">
        <f t="shared" si="7"/>
        <v>0</v>
      </c>
      <c r="BI129" s="193">
        <f t="shared" si="8"/>
        <v>0</v>
      </c>
      <c r="BJ129" s="18" t="s">
        <v>85</v>
      </c>
      <c r="BK129" s="193">
        <f t="shared" si="9"/>
        <v>0</v>
      </c>
      <c r="BL129" s="18" t="s">
        <v>98</v>
      </c>
      <c r="BM129" s="192" t="s">
        <v>4443</v>
      </c>
    </row>
    <row r="130" spans="1:65" s="2" customFormat="1" ht="16.5" customHeight="1">
      <c r="A130" s="35"/>
      <c r="B130" s="36"/>
      <c r="C130" s="180" t="s">
        <v>128</v>
      </c>
      <c r="D130" s="180" t="s">
        <v>204</v>
      </c>
      <c r="E130" s="181" t="s">
        <v>4444</v>
      </c>
      <c r="F130" s="182" t="s">
        <v>4184</v>
      </c>
      <c r="G130" s="183" t="s">
        <v>621</v>
      </c>
      <c r="H130" s="184">
        <v>5</v>
      </c>
      <c r="I130" s="185"/>
      <c r="J130" s="186">
        <f t="shared" si="0"/>
        <v>0</v>
      </c>
      <c r="K130" s="187"/>
      <c r="L130" s="40"/>
      <c r="M130" s="188" t="s">
        <v>1</v>
      </c>
      <c r="N130" s="189" t="s">
        <v>45</v>
      </c>
      <c r="O130" s="72"/>
      <c r="P130" s="190">
        <f t="shared" si="1"/>
        <v>0</v>
      </c>
      <c r="Q130" s="190">
        <v>0</v>
      </c>
      <c r="R130" s="190">
        <f t="shared" si="2"/>
        <v>0</v>
      </c>
      <c r="S130" s="190">
        <v>0</v>
      </c>
      <c r="T130" s="191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2" t="s">
        <v>98</v>
      </c>
      <c r="AT130" s="192" t="s">
        <v>204</v>
      </c>
      <c r="AU130" s="192" t="s">
        <v>85</v>
      </c>
      <c r="AY130" s="18" t="s">
        <v>203</v>
      </c>
      <c r="BE130" s="193">
        <f t="shared" si="4"/>
        <v>0</v>
      </c>
      <c r="BF130" s="193">
        <f t="shared" si="5"/>
        <v>0</v>
      </c>
      <c r="BG130" s="193">
        <f t="shared" si="6"/>
        <v>0</v>
      </c>
      <c r="BH130" s="193">
        <f t="shared" si="7"/>
        <v>0</v>
      </c>
      <c r="BI130" s="193">
        <f t="shared" si="8"/>
        <v>0</v>
      </c>
      <c r="BJ130" s="18" t="s">
        <v>85</v>
      </c>
      <c r="BK130" s="193">
        <f t="shared" si="9"/>
        <v>0</v>
      </c>
      <c r="BL130" s="18" t="s">
        <v>98</v>
      </c>
      <c r="BM130" s="192" t="s">
        <v>4445</v>
      </c>
    </row>
    <row r="131" spans="1:65" s="2" customFormat="1" ht="16.5" customHeight="1">
      <c r="A131" s="35"/>
      <c r="B131" s="36"/>
      <c r="C131" s="180" t="s">
        <v>264</v>
      </c>
      <c r="D131" s="180" t="s">
        <v>204</v>
      </c>
      <c r="E131" s="181" t="s">
        <v>4446</v>
      </c>
      <c r="F131" s="182" t="s">
        <v>4447</v>
      </c>
      <c r="G131" s="183" t="s">
        <v>621</v>
      </c>
      <c r="H131" s="184">
        <v>1</v>
      </c>
      <c r="I131" s="185"/>
      <c r="J131" s="186">
        <f t="shared" si="0"/>
        <v>0</v>
      </c>
      <c r="K131" s="187"/>
      <c r="L131" s="40"/>
      <c r="M131" s="188" t="s">
        <v>1</v>
      </c>
      <c r="N131" s="189" t="s">
        <v>45</v>
      </c>
      <c r="O131" s="72"/>
      <c r="P131" s="190">
        <f t="shared" si="1"/>
        <v>0</v>
      </c>
      <c r="Q131" s="190">
        <v>0</v>
      </c>
      <c r="R131" s="190">
        <f t="shared" si="2"/>
        <v>0</v>
      </c>
      <c r="S131" s="190">
        <v>0</v>
      </c>
      <c r="T131" s="191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2" t="s">
        <v>98</v>
      </c>
      <c r="AT131" s="192" t="s">
        <v>204</v>
      </c>
      <c r="AU131" s="192" t="s">
        <v>85</v>
      </c>
      <c r="AY131" s="18" t="s">
        <v>203</v>
      </c>
      <c r="BE131" s="193">
        <f t="shared" si="4"/>
        <v>0</v>
      </c>
      <c r="BF131" s="193">
        <f t="shared" si="5"/>
        <v>0</v>
      </c>
      <c r="BG131" s="193">
        <f t="shared" si="6"/>
        <v>0</v>
      </c>
      <c r="BH131" s="193">
        <f t="shared" si="7"/>
        <v>0</v>
      </c>
      <c r="BI131" s="193">
        <f t="shared" si="8"/>
        <v>0</v>
      </c>
      <c r="BJ131" s="18" t="s">
        <v>85</v>
      </c>
      <c r="BK131" s="193">
        <f t="shared" si="9"/>
        <v>0</v>
      </c>
      <c r="BL131" s="18" t="s">
        <v>98</v>
      </c>
      <c r="BM131" s="192" t="s">
        <v>4448</v>
      </c>
    </row>
    <row r="132" spans="1:65" s="2" customFormat="1" ht="16.5" customHeight="1">
      <c r="A132" s="35"/>
      <c r="B132" s="36"/>
      <c r="C132" s="180" t="s">
        <v>291</v>
      </c>
      <c r="D132" s="180" t="s">
        <v>204</v>
      </c>
      <c r="E132" s="181" t="s">
        <v>4449</v>
      </c>
      <c r="F132" s="182" t="s">
        <v>4450</v>
      </c>
      <c r="G132" s="183" t="s">
        <v>4230</v>
      </c>
      <c r="H132" s="184">
        <v>1</v>
      </c>
      <c r="I132" s="185"/>
      <c r="J132" s="186">
        <f t="shared" si="0"/>
        <v>0</v>
      </c>
      <c r="K132" s="187"/>
      <c r="L132" s="40"/>
      <c r="M132" s="188" t="s">
        <v>1</v>
      </c>
      <c r="N132" s="189" t="s">
        <v>45</v>
      </c>
      <c r="O132" s="72"/>
      <c r="P132" s="190">
        <f t="shared" si="1"/>
        <v>0</v>
      </c>
      <c r="Q132" s="190">
        <v>0</v>
      </c>
      <c r="R132" s="190">
        <f t="shared" si="2"/>
        <v>0</v>
      </c>
      <c r="S132" s="190">
        <v>0</v>
      </c>
      <c r="T132" s="191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2" t="s">
        <v>98</v>
      </c>
      <c r="AT132" s="192" t="s">
        <v>204</v>
      </c>
      <c r="AU132" s="192" t="s">
        <v>85</v>
      </c>
      <c r="AY132" s="18" t="s">
        <v>203</v>
      </c>
      <c r="BE132" s="193">
        <f t="shared" si="4"/>
        <v>0</v>
      </c>
      <c r="BF132" s="193">
        <f t="shared" si="5"/>
        <v>0</v>
      </c>
      <c r="BG132" s="193">
        <f t="shared" si="6"/>
        <v>0</v>
      </c>
      <c r="BH132" s="193">
        <f t="shared" si="7"/>
        <v>0</v>
      </c>
      <c r="BI132" s="193">
        <f t="shared" si="8"/>
        <v>0</v>
      </c>
      <c r="BJ132" s="18" t="s">
        <v>85</v>
      </c>
      <c r="BK132" s="193">
        <f t="shared" si="9"/>
        <v>0</v>
      </c>
      <c r="BL132" s="18" t="s">
        <v>98</v>
      </c>
      <c r="BM132" s="192" t="s">
        <v>4451</v>
      </c>
    </row>
    <row r="133" spans="2:63" s="11" customFormat="1" ht="25.9" customHeight="1">
      <c r="B133" s="166"/>
      <c r="C133" s="167"/>
      <c r="D133" s="168" t="s">
        <v>79</v>
      </c>
      <c r="E133" s="169" t="s">
        <v>4323</v>
      </c>
      <c r="F133" s="169" t="s">
        <v>4452</v>
      </c>
      <c r="G133" s="167"/>
      <c r="H133" s="167"/>
      <c r="I133" s="170"/>
      <c r="J133" s="171">
        <f>BK133</f>
        <v>0</v>
      </c>
      <c r="K133" s="167"/>
      <c r="L133" s="172"/>
      <c r="M133" s="173"/>
      <c r="N133" s="174"/>
      <c r="O133" s="174"/>
      <c r="P133" s="175">
        <f>SUM(P134:P138)</f>
        <v>0</v>
      </c>
      <c r="Q133" s="174"/>
      <c r="R133" s="175">
        <f>SUM(R134:R138)</f>
        <v>0</v>
      </c>
      <c r="S133" s="174"/>
      <c r="T133" s="176">
        <f>SUM(T134:T138)</f>
        <v>0</v>
      </c>
      <c r="AR133" s="177" t="s">
        <v>85</v>
      </c>
      <c r="AT133" s="178" t="s">
        <v>79</v>
      </c>
      <c r="AU133" s="178" t="s">
        <v>80</v>
      </c>
      <c r="AY133" s="177" t="s">
        <v>203</v>
      </c>
      <c r="BK133" s="179">
        <f>SUM(BK134:BK138)</f>
        <v>0</v>
      </c>
    </row>
    <row r="134" spans="1:65" s="2" customFormat="1" ht="16.5" customHeight="1">
      <c r="A134" s="35"/>
      <c r="B134" s="36"/>
      <c r="C134" s="180" t="s">
        <v>299</v>
      </c>
      <c r="D134" s="180" t="s">
        <v>204</v>
      </c>
      <c r="E134" s="181" t="s">
        <v>4453</v>
      </c>
      <c r="F134" s="182" t="s">
        <v>4454</v>
      </c>
      <c r="G134" s="183" t="s">
        <v>621</v>
      </c>
      <c r="H134" s="184">
        <v>90</v>
      </c>
      <c r="I134" s="185"/>
      <c r="J134" s="186">
        <f>ROUND(I134*H134,2)</f>
        <v>0</v>
      </c>
      <c r="K134" s="187"/>
      <c r="L134" s="40"/>
      <c r="M134" s="188" t="s">
        <v>1</v>
      </c>
      <c r="N134" s="189" t="s">
        <v>45</v>
      </c>
      <c r="O134" s="72"/>
      <c r="P134" s="190">
        <f>O134*H134</f>
        <v>0</v>
      </c>
      <c r="Q134" s="190">
        <v>0</v>
      </c>
      <c r="R134" s="190">
        <f>Q134*H134</f>
        <v>0</v>
      </c>
      <c r="S134" s="190">
        <v>0</v>
      </c>
      <c r="T134" s="191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2" t="s">
        <v>98</v>
      </c>
      <c r="AT134" s="192" t="s">
        <v>204</v>
      </c>
      <c r="AU134" s="192" t="s">
        <v>85</v>
      </c>
      <c r="AY134" s="18" t="s">
        <v>203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18" t="s">
        <v>85</v>
      </c>
      <c r="BK134" s="193">
        <f>ROUND(I134*H134,2)</f>
        <v>0</v>
      </c>
      <c r="BL134" s="18" t="s">
        <v>98</v>
      </c>
      <c r="BM134" s="192" t="s">
        <v>4455</v>
      </c>
    </row>
    <row r="135" spans="1:65" s="2" customFormat="1" ht="16.5" customHeight="1">
      <c r="A135" s="35"/>
      <c r="B135" s="36"/>
      <c r="C135" s="180" t="s">
        <v>308</v>
      </c>
      <c r="D135" s="180" t="s">
        <v>204</v>
      </c>
      <c r="E135" s="181" t="s">
        <v>4456</v>
      </c>
      <c r="F135" s="182" t="s">
        <v>4457</v>
      </c>
      <c r="G135" s="183" t="s">
        <v>253</v>
      </c>
      <c r="H135" s="184">
        <v>750</v>
      </c>
      <c r="I135" s="185"/>
      <c r="J135" s="186">
        <f>ROUND(I135*H135,2)</f>
        <v>0</v>
      </c>
      <c r="K135" s="187"/>
      <c r="L135" s="40"/>
      <c r="M135" s="188" t="s">
        <v>1</v>
      </c>
      <c r="N135" s="189" t="s">
        <v>45</v>
      </c>
      <c r="O135" s="72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2" t="s">
        <v>98</v>
      </c>
      <c r="AT135" s="192" t="s">
        <v>204</v>
      </c>
      <c r="AU135" s="192" t="s">
        <v>85</v>
      </c>
      <c r="AY135" s="18" t="s">
        <v>203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8" t="s">
        <v>85</v>
      </c>
      <c r="BK135" s="193">
        <f>ROUND(I135*H135,2)</f>
        <v>0</v>
      </c>
      <c r="BL135" s="18" t="s">
        <v>98</v>
      </c>
      <c r="BM135" s="192" t="s">
        <v>4458</v>
      </c>
    </row>
    <row r="136" spans="1:65" s="2" customFormat="1" ht="16.5" customHeight="1">
      <c r="A136" s="35"/>
      <c r="B136" s="36"/>
      <c r="C136" s="180" t="s">
        <v>8</v>
      </c>
      <c r="D136" s="180" t="s">
        <v>204</v>
      </c>
      <c r="E136" s="181" t="s">
        <v>4459</v>
      </c>
      <c r="F136" s="182" t="s">
        <v>4460</v>
      </c>
      <c r="G136" s="183" t="s">
        <v>621</v>
      </c>
      <c r="H136" s="184">
        <v>90</v>
      </c>
      <c r="I136" s="185"/>
      <c r="J136" s="186">
        <f>ROUND(I136*H136,2)</f>
        <v>0</v>
      </c>
      <c r="K136" s="187"/>
      <c r="L136" s="40"/>
      <c r="M136" s="188" t="s">
        <v>1</v>
      </c>
      <c r="N136" s="189" t="s">
        <v>45</v>
      </c>
      <c r="O136" s="72"/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2" t="s">
        <v>98</v>
      </c>
      <c r="AT136" s="192" t="s">
        <v>204</v>
      </c>
      <c r="AU136" s="192" t="s">
        <v>85</v>
      </c>
      <c r="AY136" s="18" t="s">
        <v>203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18" t="s">
        <v>85</v>
      </c>
      <c r="BK136" s="193">
        <f>ROUND(I136*H136,2)</f>
        <v>0</v>
      </c>
      <c r="BL136" s="18" t="s">
        <v>98</v>
      </c>
      <c r="BM136" s="192" t="s">
        <v>4461</v>
      </c>
    </row>
    <row r="137" spans="1:65" s="2" customFormat="1" ht="16.5" customHeight="1">
      <c r="A137" s="35"/>
      <c r="B137" s="36"/>
      <c r="C137" s="180" t="s">
        <v>317</v>
      </c>
      <c r="D137" s="180" t="s">
        <v>204</v>
      </c>
      <c r="E137" s="181" t="s">
        <v>4462</v>
      </c>
      <c r="F137" s="182" t="s">
        <v>4463</v>
      </c>
      <c r="G137" s="183" t="s">
        <v>637</v>
      </c>
      <c r="H137" s="184">
        <v>5</v>
      </c>
      <c r="I137" s="185"/>
      <c r="J137" s="186">
        <f>ROUND(I137*H137,2)</f>
        <v>0</v>
      </c>
      <c r="K137" s="187"/>
      <c r="L137" s="40"/>
      <c r="M137" s="188" t="s">
        <v>1</v>
      </c>
      <c r="N137" s="189" t="s">
        <v>45</v>
      </c>
      <c r="O137" s="72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2" t="s">
        <v>98</v>
      </c>
      <c r="AT137" s="192" t="s">
        <v>204</v>
      </c>
      <c r="AU137" s="192" t="s">
        <v>85</v>
      </c>
      <c r="AY137" s="18" t="s">
        <v>203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8" t="s">
        <v>85</v>
      </c>
      <c r="BK137" s="193">
        <f>ROUND(I137*H137,2)</f>
        <v>0</v>
      </c>
      <c r="BL137" s="18" t="s">
        <v>98</v>
      </c>
      <c r="BM137" s="192" t="s">
        <v>4464</v>
      </c>
    </row>
    <row r="138" spans="1:65" s="2" customFormat="1" ht="16.5" customHeight="1">
      <c r="A138" s="35"/>
      <c r="B138" s="36"/>
      <c r="C138" s="180" t="s">
        <v>341</v>
      </c>
      <c r="D138" s="180" t="s">
        <v>204</v>
      </c>
      <c r="E138" s="181" t="s">
        <v>4465</v>
      </c>
      <c r="F138" s="182" t="s">
        <v>4466</v>
      </c>
      <c r="G138" s="183" t="s">
        <v>4230</v>
      </c>
      <c r="H138" s="184">
        <v>1</v>
      </c>
      <c r="I138" s="185"/>
      <c r="J138" s="186">
        <f>ROUND(I138*H138,2)</f>
        <v>0</v>
      </c>
      <c r="K138" s="187"/>
      <c r="L138" s="40"/>
      <c r="M138" s="188" t="s">
        <v>1</v>
      </c>
      <c r="N138" s="189" t="s">
        <v>45</v>
      </c>
      <c r="O138" s="72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2" t="s">
        <v>98</v>
      </c>
      <c r="AT138" s="192" t="s">
        <v>204</v>
      </c>
      <c r="AU138" s="192" t="s">
        <v>85</v>
      </c>
      <c r="AY138" s="18" t="s">
        <v>203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8" t="s">
        <v>85</v>
      </c>
      <c r="BK138" s="193">
        <f>ROUND(I138*H138,2)</f>
        <v>0</v>
      </c>
      <c r="BL138" s="18" t="s">
        <v>98</v>
      </c>
      <c r="BM138" s="192" t="s">
        <v>4467</v>
      </c>
    </row>
    <row r="139" spans="2:63" s="11" customFormat="1" ht="25.9" customHeight="1">
      <c r="B139" s="166"/>
      <c r="C139" s="167"/>
      <c r="D139" s="168" t="s">
        <v>79</v>
      </c>
      <c r="E139" s="169" t="s">
        <v>4343</v>
      </c>
      <c r="F139" s="169" t="s">
        <v>4344</v>
      </c>
      <c r="G139" s="167"/>
      <c r="H139" s="167"/>
      <c r="I139" s="170"/>
      <c r="J139" s="171">
        <f>BK139</f>
        <v>0</v>
      </c>
      <c r="K139" s="167"/>
      <c r="L139" s="172"/>
      <c r="M139" s="173"/>
      <c r="N139" s="174"/>
      <c r="O139" s="174"/>
      <c r="P139" s="175">
        <f>SUM(P140:P148)</f>
        <v>0</v>
      </c>
      <c r="Q139" s="174"/>
      <c r="R139" s="175">
        <f>SUM(R140:R148)</f>
        <v>0</v>
      </c>
      <c r="S139" s="174"/>
      <c r="T139" s="176">
        <f>SUM(T140:T148)</f>
        <v>0</v>
      </c>
      <c r="AR139" s="177" t="s">
        <v>85</v>
      </c>
      <c r="AT139" s="178" t="s">
        <v>79</v>
      </c>
      <c r="AU139" s="178" t="s">
        <v>80</v>
      </c>
      <c r="AY139" s="177" t="s">
        <v>203</v>
      </c>
      <c r="BK139" s="179">
        <f>SUM(BK140:BK148)</f>
        <v>0</v>
      </c>
    </row>
    <row r="140" spans="1:65" s="2" customFormat="1" ht="21.75" customHeight="1">
      <c r="A140" s="35"/>
      <c r="B140" s="36"/>
      <c r="C140" s="180" t="s">
        <v>346</v>
      </c>
      <c r="D140" s="180" t="s">
        <v>204</v>
      </c>
      <c r="E140" s="181" t="s">
        <v>1480</v>
      </c>
      <c r="F140" s="182" t="s">
        <v>1481</v>
      </c>
      <c r="G140" s="183" t="s">
        <v>207</v>
      </c>
      <c r="H140" s="184">
        <v>1035</v>
      </c>
      <c r="I140" s="185"/>
      <c r="J140" s="186">
        <f>ROUND(I140*H140,2)</f>
        <v>0</v>
      </c>
      <c r="K140" s="187"/>
      <c r="L140" s="40"/>
      <c r="M140" s="188" t="s">
        <v>1</v>
      </c>
      <c r="N140" s="189" t="s">
        <v>45</v>
      </c>
      <c r="O140" s="72"/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2" t="s">
        <v>98</v>
      </c>
      <c r="AT140" s="192" t="s">
        <v>204</v>
      </c>
      <c r="AU140" s="192" t="s">
        <v>85</v>
      </c>
      <c r="AY140" s="18" t="s">
        <v>203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8" t="s">
        <v>85</v>
      </c>
      <c r="BK140" s="193">
        <f>ROUND(I140*H140,2)</f>
        <v>0</v>
      </c>
      <c r="BL140" s="18" t="s">
        <v>98</v>
      </c>
      <c r="BM140" s="192" t="s">
        <v>4468</v>
      </c>
    </row>
    <row r="141" spans="2:51" s="12" customFormat="1" ht="12">
      <c r="B141" s="194"/>
      <c r="C141" s="195"/>
      <c r="D141" s="196" t="s">
        <v>209</v>
      </c>
      <c r="E141" s="197" t="s">
        <v>1</v>
      </c>
      <c r="F141" s="198" t="s">
        <v>4469</v>
      </c>
      <c r="G141" s="195"/>
      <c r="H141" s="199">
        <v>1035</v>
      </c>
      <c r="I141" s="200"/>
      <c r="J141" s="195"/>
      <c r="K141" s="195"/>
      <c r="L141" s="201"/>
      <c r="M141" s="202"/>
      <c r="N141" s="203"/>
      <c r="O141" s="203"/>
      <c r="P141" s="203"/>
      <c r="Q141" s="203"/>
      <c r="R141" s="203"/>
      <c r="S141" s="203"/>
      <c r="T141" s="204"/>
      <c r="AT141" s="205" t="s">
        <v>209</v>
      </c>
      <c r="AU141" s="205" t="s">
        <v>85</v>
      </c>
      <c r="AV141" s="12" t="s">
        <v>89</v>
      </c>
      <c r="AW141" s="12" t="s">
        <v>36</v>
      </c>
      <c r="AX141" s="12" t="s">
        <v>80</v>
      </c>
      <c r="AY141" s="205" t="s">
        <v>203</v>
      </c>
    </row>
    <row r="142" spans="2:51" s="13" customFormat="1" ht="12">
      <c r="B142" s="206"/>
      <c r="C142" s="207"/>
      <c r="D142" s="196" t="s">
        <v>209</v>
      </c>
      <c r="E142" s="208" t="s">
        <v>1</v>
      </c>
      <c r="F142" s="209" t="s">
        <v>211</v>
      </c>
      <c r="G142" s="207"/>
      <c r="H142" s="210">
        <v>1035</v>
      </c>
      <c r="I142" s="211"/>
      <c r="J142" s="207"/>
      <c r="K142" s="207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209</v>
      </c>
      <c r="AU142" s="216" t="s">
        <v>85</v>
      </c>
      <c r="AV142" s="13" t="s">
        <v>98</v>
      </c>
      <c r="AW142" s="13" t="s">
        <v>36</v>
      </c>
      <c r="AX142" s="13" t="s">
        <v>85</v>
      </c>
      <c r="AY142" s="216" t="s">
        <v>203</v>
      </c>
    </row>
    <row r="143" spans="1:65" s="2" customFormat="1" ht="44.25" customHeight="1">
      <c r="A143" s="35"/>
      <c r="B143" s="36"/>
      <c r="C143" s="180" t="s">
        <v>356</v>
      </c>
      <c r="D143" s="180" t="s">
        <v>204</v>
      </c>
      <c r="E143" s="181" t="s">
        <v>4470</v>
      </c>
      <c r="F143" s="182" t="s">
        <v>4471</v>
      </c>
      <c r="G143" s="183" t="s">
        <v>4230</v>
      </c>
      <c r="H143" s="184">
        <v>1</v>
      </c>
      <c r="I143" s="185"/>
      <c r="J143" s="186">
        <f aca="true" t="shared" si="10" ref="J143:J148">ROUND(I143*H143,2)</f>
        <v>0</v>
      </c>
      <c r="K143" s="187"/>
      <c r="L143" s="40"/>
      <c r="M143" s="188" t="s">
        <v>1</v>
      </c>
      <c r="N143" s="189" t="s">
        <v>45</v>
      </c>
      <c r="O143" s="72"/>
      <c r="P143" s="190">
        <f aca="true" t="shared" si="11" ref="P143:P148">O143*H143</f>
        <v>0</v>
      </c>
      <c r="Q143" s="190">
        <v>0</v>
      </c>
      <c r="R143" s="190">
        <f aca="true" t="shared" si="12" ref="R143:R148">Q143*H143</f>
        <v>0</v>
      </c>
      <c r="S143" s="190">
        <v>0</v>
      </c>
      <c r="T143" s="191">
        <f aca="true" t="shared" si="13" ref="T143:T148"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2" t="s">
        <v>98</v>
      </c>
      <c r="AT143" s="192" t="s">
        <v>204</v>
      </c>
      <c r="AU143" s="192" t="s">
        <v>85</v>
      </c>
      <c r="AY143" s="18" t="s">
        <v>203</v>
      </c>
      <c r="BE143" s="193">
        <f aca="true" t="shared" si="14" ref="BE143:BE148">IF(N143="základní",J143,0)</f>
        <v>0</v>
      </c>
      <c r="BF143" s="193">
        <f aca="true" t="shared" si="15" ref="BF143:BF148">IF(N143="snížená",J143,0)</f>
        <v>0</v>
      </c>
      <c r="BG143" s="193">
        <f aca="true" t="shared" si="16" ref="BG143:BG148">IF(N143="zákl. přenesená",J143,0)</f>
        <v>0</v>
      </c>
      <c r="BH143" s="193">
        <f aca="true" t="shared" si="17" ref="BH143:BH148">IF(N143="sníž. přenesená",J143,0)</f>
        <v>0</v>
      </c>
      <c r="BI143" s="193">
        <f aca="true" t="shared" si="18" ref="BI143:BI148">IF(N143="nulová",J143,0)</f>
        <v>0</v>
      </c>
      <c r="BJ143" s="18" t="s">
        <v>85</v>
      </c>
      <c r="BK143" s="193">
        <f aca="true" t="shared" si="19" ref="BK143:BK148">ROUND(I143*H143,2)</f>
        <v>0</v>
      </c>
      <c r="BL143" s="18" t="s">
        <v>98</v>
      </c>
      <c r="BM143" s="192" t="s">
        <v>4472</v>
      </c>
    </row>
    <row r="144" spans="1:65" s="2" customFormat="1" ht="16.5" customHeight="1">
      <c r="A144" s="35"/>
      <c r="B144" s="36"/>
      <c r="C144" s="180" t="s">
        <v>92</v>
      </c>
      <c r="D144" s="180" t="s">
        <v>204</v>
      </c>
      <c r="E144" s="181" t="s">
        <v>4337</v>
      </c>
      <c r="F144" s="182" t="s">
        <v>4338</v>
      </c>
      <c r="G144" s="183" t="s">
        <v>621</v>
      </c>
      <c r="H144" s="184">
        <v>240</v>
      </c>
      <c r="I144" s="185"/>
      <c r="J144" s="186">
        <f t="shared" si="10"/>
        <v>0</v>
      </c>
      <c r="K144" s="187"/>
      <c r="L144" s="40"/>
      <c r="M144" s="188" t="s">
        <v>1</v>
      </c>
      <c r="N144" s="189" t="s">
        <v>45</v>
      </c>
      <c r="O144" s="72"/>
      <c r="P144" s="190">
        <f t="shared" si="11"/>
        <v>0</v>
      </c>
      <c r="Q144" s="190">
        <v>0</v>
      </c>
      <c r="R144" s="190">
        <f t="shared" si="12"/>
        <v>0</v>
      </c>
      <c r="S144" s="190">
        <v>0</v>
      </c>
      <c r="T144" s="191">
        <f t="shared" si="1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2" t="s">
        <v>98</v>
      </c>
      <c r="AT144" s="192" t="s">
        <v>204</v>
      </c>
      <c r="AU144" s="192" t="s">
        <v>85</v>
      </c>
      <c r="AY144" s="18" t="s">
        <v>203</v>
      </c>
      <c r="BE144" s="193">
        <f t="shared" si="14"/>
        <v>0</v>
      </c>
      <c r="BF144" s="193">
        <f t="shared" si="15"/>
        <v>0</v>
      </c>
      <c r="BG144" s="193">
        <f t="shared" si="16"/>
        <v>0</v>
      </c>
      <c r="BH144" s="193">
        <f t="shared" si="17"/>
        <v>0</v>
      </c>
      <c r="BI144" s="193">
        <f t="shared" si="18"/>
        <v>0</v>
      </c>
      <c r="BJ144" s="18" t="s">
        <v>85</v>
      </c>
      <c r="BK144" s="193">
        <f t="shared" si="19"/>
        <v>0</v>
      </c>
      <c r="BL144" s="18" t="s">
        <v>98</v>
      </c>
      <c r="BM144" s="192" t="s">
        <v>4473</v>
      </c>
    </row>
    <row r="145" spans="1:65" s="2" customFormat="1" ht="16.5" customHeight="1">
      <c r="A145" s="35"/>
      <c r="B145" s="36"/>
      <c r="C145" s="180" t="s">
        <v>7</v>
      </c>
      <c r="D145" s="180" t="s">
        <v>204</v>
      </c>
      <c r="E145" s="181" t="s">
        <v>4474</v>
      </c>
      <c r="F145" s="182" t="s">
        <v>640</v>
      </c>
      <c r="G145" s="183" t="s">
        <v>4230</v>
      </c>
      <c r="H145" s="184">
        <v>1</v>
      </c>
      <c r="I145" s="185"/>
      <c r="J145" s="186">
        <f t="shared" si="10"/>
        <v>0</v>
      </c>
      <c r="K145" s="187"/>
      <c r="L145" s="40"/>
      <c r="M145" s="188" t="s">
        <v>1</v>
      </c>
      <c r="N145" s="189" t="s">
        <v>45</v>
      </c>
      <c r="O145" s="72"/>
      <c r="P145" s="190">
        <f t="shared" si="11"/>
        <v>0</v>
      </c>
      <c r="Q145" s="190">
        <v>0</v>
      </c>
      <c r="R145" s="190">
        <f t="shared" si="12"/>
        <v>0</v>
      </c>
      <c r="S145" s="190">
        <v>0</v>
      </c>
      <c r="T145" s="191">
        <f t="shared" si="1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2" t="s">
        <v>98</v>
      </c>
      <c r="AT145" s="192" t="s">
        <v>204</v>
      </c>
      <c r="AU145" s="192" t="s">
        <v>85</v>
      </c>
      <c r="AY145" s="18" t="s">
        <v>203</v>
      </c>
      <c r="BE145" s="193">
        <f t="shared" si="14"/>
        <v>0</v>
      </c>
      <c r="BF145" s="193">
        <f t="shared" si="15"/>
        <v>0</v>
      </c>
      <c r="BG145" s="193">
        <f t="shared" si="16"/>
        <v>0</v>
      </c>
      <c r="BH145" s="193">
        <f t="shared" si="17"/>
        <v>0</v>
      </c>
      <c r="BI145" s="193">
        <f t="shared" si="18"/>
        <v>0</v>
      </c>
      <c r="BJ145" s="18" t="s">
        <v>85</v>
      </c>
      <c r="BK145" s="193">
        <f t="shared" si="19"/>
        <v>0</v>
      </c>
      <c r="BL145" s="18" t="s">
        <v>98</v>
      </c>
      <c r="BM145" s="192" t="s">
        <v>4475</v>
      </c>
    </row>
    <row r="146" spans="1:65" s="2" customFormat="1" ht="16.5" customHeight="1">
      <c r="A146" s="35"/>
      <c r="B146" s="36"/>
      <c r="C146" s="180" t="s">
        <v>397</v>
      </c>
      <c r="D146" s="180" t="s">
        <v>204</v>
      </c>
      <c r="E146" s="181" t="s">
        <v>4476</v>
      </c>
      <c r="F146" s="182" t="s">
        <v>4349</v>
      </c>
      <c r="G146" s="183" t="s">
        <v>4230</v>
      </c>
      <c r="H146" s="184">
        <v>1</v>
      </c>
      <c r="I146" s="185"/>
      <c r="J146" s="186">
        <f t="shared" si="10"/>
        <v>0</v>
      </c>
      <c r="K146" s="187"/>
      <c r="L146" s="40"/>
      <c r="M146" s="188" t="s">
        <v>1</v>
      </c>
      <c r="N146" s="189" t="s">
        <v>45</v>
      </c>
      <c r="O146" s="72"/>
      <c r="P146" s="190">
        <f t="shared" si="11"/>
        <v>0</v>
      </c>
      <c r="Q146" s="190">
        <v>0</v>
      </c>
      <c r="R146" s="190">
        <f t="shared" si="12"/>
        <v>0</v>
      </c>
      <c r="S146" s="190">
        <v>0</v>
      </c>
      <c r="T146" s="191">
        <f t="shared" si="1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2" t="s">
        <v>98</v>
      </c>
      <c r="AT146" s="192" t="s">
        <v>204</v>
      </c>
      <c r="AU146" s="192" t="s">
        <v>85</v>
      </c>
      <c r="AY146" s="18" t="s">
        <v>203</v>
      </c>
      <c r="BE146" s="193">
        <f t="shared" si="14"/>
        <v>0</v>
      </c>
      <c r="BF146" s="193">
        <f t="shared" si="15"/>
        <v>0</v>
      </c>
      <c r="BG146" s="193">
        <f t="shared" si="16"/>
        <v>0</v>
      </c>
      <c r="BH146" s="193">
        <f t="shared" si="17"/>
        <v>0</v>
      </c>
      <c r="BI146" s="193">
        <f t="shared" si="18"/>
        <v>0</v>
      </c>
      <c r="BJ146" s="18" t="s">
        <v>85</v>
      </c>
      <c r="BK146" s="193">
        <f t="shared" si="19"/>
        <v>0</v>
      </c>
      <c r="BL146" s="18" t="s">
        <v>98</v>
      </c>
      <c r="BM146" s="192" t="s">
        <v>4477</v>
      </c>
    </row>
    <row r="147" spans="1:65" s="2" customFormat="1" ht="24.2" customHeight="1">
      <c r="A147" s="35"/>
      <c r="B147" s="36"/>
      <c r="C147" s="180" t="s">
        <v>403</v>
      </c>
      <c r="D147" s="180" t="s">
        <v>204</v>
      </c>
      <c r="E147" s="181" t="s">
        <v>4478</v>
      </c>
      <c r="F147" s="182" t="s">
        <v>4341</v>
      </c>
      <c r="G147" s="183" t="s">
        <v>4230</v>
      </c>
      <c r="H147" s="184">
        <v>1</v>
      </c>
      <c r="I147" s="185"/>
      <c r="J147" s="186">
        <f t="shared" si="10"/>
        <v>0</v>
      </c>
      <c r="K147" s="187"/>
      <c r="L147" s="40"/>
      <c r="M147" s="188" t="s">
        <v>1</v>
      </c>
      <c r="N147" s="189" t="s">
        <v>45</v>
      </c>
      <c r="O147" s="72"/>
      <c r="P147" s="190">
        <f t="shared" si="11"/>
        <v>0</v>
      </c>
      <c r="Q147" s="190">
        <v>0</v>
      </c>
      <c r="R147" s="190">
        <f t="shared" si="12"/>
        <v>0</v>
      </c>
      <c r="S147" s="190">
        <v>0</v>
      </c>
      <c r="T147" s="191">
        <f t="shared" si="1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2" t="s">
        <v>98</v>
      </c>
      <c r="AT147" s="192" t="s">
        <v>204</v>
      </c>
      <c r="AU147" s="192" t="s">
        <v>85</v>
      </c>
      <c r="AY147" s="18" t="s">
        <v>203</v>
      </c>
      <c r="BE147" s="193">
        <f t="shared" si="14"/>
        <v>0</v>
      </c>
      <c r="BF147" s="193">
        <f t="shared" si="15"/>
        <v>0</v>
      </c>
      <c r="BG147" s="193">
        <f t="shared" si="16"/>
        <v>0</v>
      </c>
      <c r="BH147" s="193">
        <f t="shared" si="17"/>
        <v>0</v>
      </c>
      <c r="BI147" s="193">
        <f t="shared" si="18"/>
        <v>0</v>
      </c>
      <c r="BJ147" s="18" t="s">
        <v>85</v>
      </c>
      <c r="BK147" s="193">
        <f t="shared" si="19"/>
        <v>0</v>
      </c>
      <c r="BL147" s="18" t="s">
        <v>98</v>
      </c>
      <c r="BM147" s="192" t="s">
        <v>4479</v>
      </c>
    </row>
    <row r="148" spans="1:65" s="2" customFormat="1" ht="16.5" customHeight="1">
      <c r="A148" s="35"/>
      <c r="B148" s="36"/>
      <c r="C148" s="180" t="s">
        <v>409</v>
      </c>
      <c r="D148" s="180" t="s">
        <v>204</v>
      </c>
      <c r="E148" s="181" t="s">
        <v>4351</v>
      </c>
      <c r="F148" s="182" t="s">
        <v>4352</v>
      </c>
      <c r="G148" s="183" t="s">
        <v>621</v>
      </c>
      <c r="H148" s="184">
        <v>1</v>
      </c>
      <c r="I148" s="185"/>
      <c r="J148" s="186">
        <f t="shared" si="10"/>
        <v>0</v>
      </c>
      <c r="K148" s="187"/>
      <c r="L148" s="40"/>
      <c r="M148" s="261" t="s">
        <v>1</v>
      </c>
      <c r="N148" s="262" t="s">
        <v>45</v>
      </c>
      <c r="O148" s="263"/>
      <c r="P148" s="264">
        <f t="shared" si="11"/>
        <v>0</v>
      </c>
      <c r="Q148" s="264">
        <v>0</v>
      </c>
      <c r="R148" s="264">
        <f t="shared" si="12"/>
        <v>0</v>
      </c>
      <c r="S148" s="264">
        <v>0</v>
      </c>
      <c r="T148" s="265">
        <f t="shared" si="1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2" t="s">
        <v>98</v>
      </c>
      <c r="AT148" s="192" t="s">
        <v>204</v>
      </c>
      <c r="AU148" s="192" t="s">
        <v>85</v>
      </c>
      <c r="AY148" s="18" t="s">
        <v>203</v>
      </c>
      <c r="BE148" s="193">
        <f t="shared" si="14"/>
        <v>0</v>
      </c>
      <c r="BF148" s="193">
        <f t="shared" si="15"/>
        <v>0</v>
      </c>
      <c r="BG148" s="193">
        <f t="shared" si="16"/>
        <v>0</v>
      </c>
      <c r="BH148" s="193">
        <f t="shared" si="17"/>
        <v>0</v>
      </c>
      <c r="BI148" s="193">
        <f t="shared" si="18"/>
        <v>0</v>
      </c>
      <c r="BJ148" s="18" t="s">
        <v>85</v>
      </c>
      <c r="BK148" s="193">
        <f t="shared" si="19"/>
        <v>0</v>
      </c>
      <c r="BL148" s="18" t="s">
        <v>98</v>
      </c>
      <c r="BM148" s="192" t="s">
        <v>4480</v>
      </c>
    </row>
    <row r="149" spans="1:31" s="2" customFormat="1" ht="6.95" customHeight="1">
      <c r="A149" s="35"/>
      <c r="B149" s="55"/>
      <c r="C149" s="56"/>
      <c r="D149" s="56"/>
      <c r="E149" s="56"/>
      <c r="F149" s="56"/>
      <c r="G149" s="56"/>
      <c r="H149" s="56"/>
      <c r="I149" s="56"/>
      <c r="J149" s="56"/>
      <c r="K149" s="56"/>
      <c r="L149" s="40"/>
      <c r="M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</row>
  </sheetData>
  <sheetProtection algorithmName="SHA-512" hashValue="pmlZQBVZ0idgVNmLR6UnGz9VSaRN7vdto0GT2gfANXy+G/kZeVEOaYYNNCkaRMz2vg3KrW4OACztQ7iZe1JcCA==" saltValue="dduoiBjnNBPWya2uI2MoR1u+MkwXCCFOfJh7k4TWvtzLn3hr8f/YimhBMU/tMODz3yqkyj54TVbqVdexmAOLkA==" spinCount="100000" sheet="1" objects="1" scenarios="1" formatColumns="0" formatRows="0" autoFilter="0"/>
  <autoFilter ref="C118:K148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152"/>
  <sheetViews>
    <sheetView showGridLines="0" workbookViewId="0" topLeftCell="A113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18" t="s">
        <v>115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154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155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4481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ROUND(J118,2)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ROUND((SUM(BE118:BE151)),2)</f>
        <v>0</v>
      </c>
      <c r="G33" s="35"/>
      <c r="H33" s="35"/>
      <c r="I33" s="125">
        <v>0.21</v>
      </c>
      <c r="J33" s="124">
        <f>ROUND(((SUM(BE118:BE151))*I33),2)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ROUND((SUM(BF118:BF151)),2)</f>
        <v>0</v>
      </c>
      <c r="G34" s="35"/>
      <c r="H34" s="35"/>
      <c r="I34" s="125">
        <v>0.15</v>
      </c>
      <c r="J34" s="124">
        <f>ROUND(((SUM(BF118:BF151))*I34),2)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ROUND((SUM(BG118:BG151)),2)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ROUND((SUM(BH118:BH151)),2)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ROUND((SUM(BI118:BI151)),2)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155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267" t="str">
        <f>E9</f>
        <v>71 - Optika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158</v>
      </c>
      <c r="D94" s="145"/>
      <c r="E94" s="145"/>
      <c r="F94" s="145"/>
      <c r="G94" s="145"/>
      <c r="H94" s="145"/>
      <c r="I94" s="145"/>
      <c r="J94" s="146" t="s">
        <v>159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160</v>
      </c>
      <c r="D96" s="37"/>
      <c r="E96" s="37"/>
      <c r="F96" s="37"/>
      <c r="G96" s="37"/>
      <c r="H96" s="37"/>
      <c r="I96" s="37"/>
      <c r="J96" s="85">
        <f>J118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161</v>
      </c>
    </row>
    <row r="97" spans="2:12" s="9" customFormat="1" ht="24.95" customHeight="1" hidden="1">
      <c r="B97" s="148"/>
      <c r="C97" s="149"/>
      <c r="D97" s="150" t="s">
        <v>4482</v>
      </c>
      <c r="E97" s="151"/>
      <c r="F97" s="151"/>
      <c r="G97" s="151"/>
      <c r="H97" s="151"/>
      <c r="I97" s="151"/>
      <c r="J97" s="152">
        <f>J119</f>
        <v>0</v>
      </c>
      <c r="K97" s="149"/>
      <c r="L97" s="153"/>
    </row>
    <row r="98" spans="2:12" s="9" customFormat="1" ht="24.95" customHeight="1" hidden="1">
      <c r="B98" s="148"/>
      <c r="C98" s="149"/>
      <c r="D98" s="150" t="s">
        <v>4483</v>
      </c>
      <c r="E98" s="151"/>
      <c r="F98" s="151"/>
      <c r="G98" s="151"/>
      <c r="H98" s="151"/>
      <c r="I98" s="151"/>
      <c r="J98" s="152">
        <f>J130</f>
        <v>0</v>
      </c>
      <c r="K98" s="149"/>
      <c r="L98" s="153"/>
    </row>
    <row r="99" spans="1:31" s="2" customFormat="1" ht="21.75" customHeight="1" hidden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 hidden="1">
      <c r="A100" s="35"/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ht="12" hidden="1"/>
    <row r="102" ht="12" hidden="1"/>
    <row r="103" ht="12" hidden="1"/>
    <row r="104" spans="1:31" s="2" customFormat="1" ht="6.95" customHeight="1">
      <c r="A104" s="35"/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4" t="s">
        <v>189</v>
      </c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30" t="s">
        <v>16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308" t="str">
        <f>E7</f>
        <v>Revitalizace objektu kolejí Baarova 36, Plzeň (1)</v>
      </c>
      <c r="F108" s="309"/>
      <c r="G108" s="309"/>
      <c r="H108" s="309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155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267" t="str">
        <f>E9</f>
        <v>71 - Optika</v>
      </c>
      <c r="F110" s="307"/>
      <c r="G110" s="307"/>
      <c r="H110" s="30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20</v>
      </c>
      <c r="D112" s="37"/>
      <c r="E112" s="37"/>
      <c r="F112" s="28" t="str">
        <f>F12</f>
        <v>Baarova 36, Plzeň</v>
      </c>
      <c r="G112" s="37"/>
      <c r="H112" s="37"/>
      <c r="I112" s="30" t="s">
        <v>22</v>
      </c>
      <c r="J112" s="67" t="str">
        <f>IF(J12="","",J12)</f>
        <v>21. 8. 2023</v>
      </c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2" customHeight="1">
      <c r="A114" s="35"/>
      <c r="B114" s="36"/>
      <c r="C114" s="30" t="s">
        <v>24</v>
      </c>
      <c r="D114" s="37"/>
      <c r="E114" s="37"/>
      <c r="F114" s="28" t="str">
        <f>E15</f>
        <v>Západočeská univerzita v Plzni, Univerzitní 8</v>
      </c>
      <c r="G114" s="37"/>
      <c r="H114" s="37"/>
      <c r="I114" s="30" t="s">
        <v>32</v>
      </c>
      <c r="J114" s="33" t="str">
        <f>E21</f>
        <v>AREA group s.r.o.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2" customHeight="1">
      <c r="A115" s="35"/>
      <c r="B115" s="36"/>
      <c r="C115" s="30" t="s">
        <v>30</v>
      </c>
      <c r="D115" s="37"/>
      <c r="E115" s="37"/>
      <c r="F115" s="28" t="str">
        <f>IF(E18="","",E18)</f>
        <v>Vyplň údaj</v>
      </c>
      <c r="G115" s="37"/>
      <c r="H115" s="37"/>
      <c r="I115" s="30" t="s">
        <v>37</v>
      </c>
      <c r="J115" s="33" t="str">
        <f>E24</f>
        <v xml:space="preserve"> 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0.3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10" customFormat="1" ht="29.25" customHeight="1">
      <c r="A117" s="154"/>
      <c r="B117" s="155"/>
      <c r="C117" s="156" t="s">
        <v>190</v>
      </c>
      <c r="D117" s="157" t="s">
        <v>65</v>
      </c>
      <c r="E117" s="157" t="s">
        <v>61</v>
      </c>
      <c r="F117" s="157" t="s">
        <v>62</v>
      </c>
      <c r="G117" s="157" t="s">
        <v>191</v>
      </c>
      <c r="H117" s="157" t="s">
        <v>192</v>
      </c>
      <c r="I117" s="157" t="s">
        <v>193</v>
      </c>
      <c r="J117" s="158" t="s">
        <v>159</v>
      </c>
      <c r="K117" s="159" t="s">
        <v>194</v>
      </c>
      <c r="L117" s="160"/>
      <c r="M117" s="76" t="s">
        <v>1</v>
      </c>
      <c r="N117" s="77" t="s">
        <v>44</v>
      </c>
      <c r="O117" s="77" t="s">
        <v>195</v>
      </c>
      <c r="P117" s="77" t="s">
        <v>196</v>
      </c>
      <c r="Q117" s="77" t="s">
        <v>197</v>
      </c>
      <c r="R117" s="77" t="s">
        <v>198</v>
      </c>
      <c r="S117" s="77" t="s">
        <v>199</v>
      </c>
      <c r="T117" s="78" t="s">
        <v>200</v>
      </c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</row>
    <row r="118" spans="1:63" s="2" customFormat="1" ht="22.9" customHeight="1">
      <c r="A118" s="35"/>
      <c r="B118" s="36"/>
      <c r="C118" s="83" t="s">
        <v>201</v>
      </c>
      <c r="D118" s="37"/>
      <c r="E118" s="37"/>
      <c r="F118" s="37"/>
      <c r="G118" s="37"/>
      <c r="H118" s="37"/>
      <c r="I118" s="37"/>
      <c r="J118" s="161">
        <f>BK118</f>
        <v>0</v>
      </c>
      <c r="K118" s="37"/>
      <c r="L118" s="40"/>
      <c r="M118" s="79"/>
      <c r="N118" s="162"/>
      <c r="O118" s="80"/>
      <c r="P118" s="163">
        <f>P119+P130</f>
        <v>0</v>
      </c>
      <c r="Q118" s="80"/>
      <c r="R118" s="163">
        <f>R119+R130</f>
        <v>0</v>
      </c>
      <c r="S118" s="80"/>
      <c r="T118" s="164">
        <f>T119+T130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79</v>
      </c>
      <c r="AU118" s="18" t="s">
        <v>161</v>
      </c>
      <c r="BK118" s="165">
        <f>BK119+BK130</f>
        <v>0</v>
      </c>
    </row>
    <row r="119" spans="2:63" s="11" customFormat="1" ht="25.9" customHeight="1">
      <c r="B119" s="166"/>
      <c r="C119" s="167"/>
      <c r="D119" s="168" t="s">
        <v>79</v>
      </c>
      <c r="E119" s="169" t="s">
        <v>145</v>
      </c>
      <c r="F119" s="169" t="s">
        <v>4484</v>
      </c>
      <c r="G119" s="167"/>
      <c r="H119" s="167"/>
      <c r="I119" s="170"/>
      <c r="J119" s="171">
        <f>BK119</f>
        <v>0</v>
      </c>
      <c r="K119" s="167"/>
      <c r="L119" s="172"/>
      <c r="M119" s="173"/>
      <c r="N119" s="174"/>
      <c r="O119" s="174"/>
      <c r="P119" s="175">
        <f>SUM(P120:P129)</f>
        <v>0</v>
      </c>
      <c r="Q119" s="174"/>
      <c r="R119" s="175">
        <f>SUM(R120:R129)</f>
        <v>0</v>
      </c>
      <c r="S119" s="174"/>
      <c r="T119" s="176">
        <f>SUM(T120:T129)</f>
        <v>0</v>
      </c>
      <c r="AR119" s="177" t="s">
        <v>85</v>
      </c>
      <c r="AT119" s="178" t="s">
        <v>79</v>
      </c>
      <c r="AU119" s="178" t="s">
        <v>80</v>
      </c>
      <c r="AY119" s="177" t="s">
        <v>203</v>
      </c>
      <c r="BK119" s="179">
        <f>SUM(BK120:BK129)</f>
        <v>0</v>
      </c>
    </row>
    <row r="120" spans="1:65" s="2" customFormat="1" ht="16.5" customHeight="1">
      <c r="A120" s="35"/>
      <c r="B120" s="36"/>
      <c r="C120" s="180" t="s">
        <v>85</v>
      </c>
      <c r="D120" s="180" t="s">
        <v>204</v>
      </c>
      <c r="E120" s="181" t="s">
        <v>4485</v>
      </c>
      <c r="F120" s="182" t="s">
        <v>4486</v>
      </c>
      <c r="G120" s="183" t="s">
        <v>253</v>
      </c>
      <c r="H120" s="184">
        <v>60</v>
      </c>
      <c r="I120" s="185"/>
      <c r="J120" s="186">
        <f aca="true" t="shared" si="0" ref="J120:J129">ROUND(I120*H120,2)</f>
        <v>0</v>
      </c>
      <c r="K120" s="187"/>
      <c r="L120" s="40"/>
      <c r="M120" s="188" t="s">
        <v>1</v>
      </c>
      <c r="N120" s="189" t="s">
        <v>45</v>
      </c>
      <c r="O120" s="72"/>
      <c r="P120" s="190">
        <f aca="true" t="shared" si="1" ref="P120:P129">O120*H120</f>
        <v>0</v>
      </c>
      <c r="Q120" s="190">
        <v>0</v>
      </c>
      <c r="R120" s="190">
        <f aca="true" t="shared" si="2" ref="R120:R129">Q120*H120</f>
        <v>0</v>
      </c>
      <c r="S120" s="190">
        <v>0</v>
      </c>
      <c r="T120" s="191">
        <f aca="true" t="shared" si="3" ref="T120:T129"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2" t="s">
        <v>98</v>
      </c>
      <c r="AT120" s="192" t="s">
        <v>204</v>
      </c>
      <c r="AU120" s="192" t="s">
        <v>85</v>
      </c>
      <c r="AY120" s="18" t="s">
        <v>203</v>
      </c>
      <c r="BE120" s="193">
        <f aca="true" t="shared" si="4" ref="BE120:BE129">IF(N120="základní",J120,0)</f>
        <v>0</v>
      </c>
      <c r="BF120" s="193">
        <f aca="true" t="shared" si="5" ref="BF120:BF129">IF(N120="snížená",J120,0)</f>
        <v>0</v>
      </c>
      <c r="BG120" s="193">
        <f aca="true" t="shared" si="6" ref="BG120:BG129">IF(N120="zákl. přenesená",J120,0)</f>
        <v>0</v>
      </c>
      <c r="BH120" s="193">
        <f aca="true" t="shared" si="7" ref="BH120:BH129">IF(N120="sníž. přenesená",J120,0)</f>
        <v>0</v>
      </c>
      <c r="BI120" s="193">
        <f aca="true" t="shared" si="8" ref="BI120:BI129">IF(N120="nulová",J120,0)</f>
        <v>0</v>
      </c>
      <c r="BJ120" s="18" t="s">
        <v>85</v>
      </c>
      <c r="BK120" s="193">
        <f aca="true" t="shared" si="9" ref="BK120:BK129">ROUND(I120*H120,2)</f>
        <v>0</v>
      </c>
      <c r="BL120" s="18" t="s">
        <v>98</v>
      </c>
      <c r="BM120" s="192" t="s">
        <v>4487</v>
      </c>
    </row>
    <row r="121" spans="1:65" s="2" customFormat="1" ht="16.5" customHeight="1">
      <c r="A121" s="35"/>
      <c r="B121" s="36"/>
      <c r="C121" s="180" t="s">
        <v>89</v>
      </c>
      <c r="D121" s="180" t="s">
        <v>204</v>
      </c>
      <c r="E121" s="181" t="s">
        <v>4488</v>
      </c>
      <c r="F121" s="182" t="s">
        <v>4489</v>
      </c>
      <c r="G121" s="183" t="s">
        <v>621</v>
      </c>
      <c r="H121" s="184">
        <v>1</v>
      </c>
      <c r="I121" s="185"/>
      <c r="J121" s="186">
        <f t="shared" si="0"/>
        <v>0</v>
      </c>
      <c r="K121" s="187"/>
      <c r="L121" s="40"/>
      <c r="M121" s="188" t="s">
        <v>1</v>
      </c>
      <c r="N121" s="189" t="s">
        <v>45</v>
      </c>
      <c r="O121" s="72"/>
      <c r="P121" s="190">
        <f t="shared" si="1"/>
        <v>0</v>
      </c>
      <c r="Q121" s="190">
        <v>0</v>
      </c>
      <c r="R121" s="190">
        <f t="shared" si="2"/>
        <v>0</v>
      </c>
      <c r="S121" s="190">
        <v>0</v>
      </c>
      <c r="T121" s="191">
        <f t="shared" si="3"/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2" t="s">
        <v>98</v>
      </c>
      <c r="AT121" s="192" t="s">
        <v>204</v>
      </c>
      <c r="AU121" s="192" t="s">
        <v>85</v>
      </c>
      <c r="AY121" s="18" t="s">
        <v>203</v>
      </c>
      <c r="BE121" s="193">
        <f t="shared" si="4"/>
        <v>0</v>
      </c>
      <c r="BF121" s="193">
        <f t="shared" si="5"/>
        <v>0</v>
      </c>
      <c r="BG121" s="193">
        <f t="shared" si="6"/>
        <v>0</v>
      </c>
      <c r="BH121" s="193">
        <f t="shared" si="7"/>
        <v>0</v>
      </c>
      <c r="BI121" s="193">
        <f t="shared" si="8"/>
        <v>0</v>
      </c>
      <c r="BJ121" s="18" t="s">
        <v>85</v>
      </c>
      <c r="BK121" s="193">
        <f t="shared" si="9"/>
        <v>0</v>
      </c>
      <c r="BL121" s="18" t="s">
        <v>98</v>
      </c>
      <c r="BM121" s="192" t="s">
        <v>4490</v>
      </c>
    </row>
    <row r="122" spans="1:65" s="2" customFormat="1" ht="21.75" customHeight="1">
      <c r="A122" s="35"/>
      <c r="B122" s="36"/>
      <c r="C122" s="180" t="s">
        <v>95</v>
      </c>
      <c r="D122" s="180" t="s">
        <v>204</v>
      </c>
      <c r="E122" s="181" t="s">
        <v>4491</v>
      </c>
      <c r="F122" s="182" t="s">
        <v>4492</v>
      </c>
      <c r="G122" s="183" t="s">
        <v>621</v>
      </c>
      <c r="H122" s="184">
        <v>1</v>
      </c>
      <c r="I122" s="185"/>
      <c r="J122" s="186">
        <f t="shared" si="0"/>
        <v>0</v>
      </c>
      <c r="K122" s="187"/>
      <c r="L122" s="40"/>
      <c r="M122" s="188" t="s">
        <v>1</v>
      </c>
      <c r="N122" s="189" t="s">
        <v>45</v>
      </c>
      <c r="O122" s="72"/>
      <c r="P122" s="190">
        <f t="shared" si="1"/>
        <v>0</v>
      </c>
      <c r="Q122" s="190">
        <v>0</v>
      </c>
      <c r="R122" s="190">
        <f t="shared" si="2"/>
        <v>0</v>
      </c>
      <c r="S122" s="190">
        <v>0</v>
      </c>
      <c r="T122" s="191">
        <f t="shared" si="3"/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2" t="s">
        <v>98</v>
      </c>
      <c r="AT122" s="192" t="s">
        <v>204</v>
      </c>
      <c r="AU122" s="192" t="s">
        <v>85</v>
      </c>
      <c r="AY122" s="18" t="s">
        <v>203</v>
      </c>
      <c r="BE122" s="193">
        <f t="shared" si="4"/>
        <v>0</v>
      </c>
      <c r="BF122" s="193">
        <f t="shared" si="5"/>
        <v>0</v>
      </c>
      <c r="BG122" s="193">
        <f t="shared" si="6"/>
        <v>0</v>
      </c>
      <c r="BH122" s="193">
        <f t="shared" si="7"/>
        <v>0</v>
      </c>
      <c r="BI122" s="193">
        <f t="shared" si="8"/>
        <v>0</v>
      </c>
      <c r="BJ122" s="18" t="s">
        <v>85</v>
      </c>
      <c r="BK122" s="193">
        <f t="shared" si="9"/>
        <v>0</v>
      </c>
      <c r="BL122" s="18" t="s">
        <v>98</v>
      </c>
      <c r="BM122" s="192" t="s">
        <v>4493</v>
      </c>
    </row>
    <row r="123" spans="1:65" s="2" customFormat="1" ht="16.5" customHeight="1">
      <c r="A123" s="35"/>
      <c r="B123" s="36"/>
      <c r="C123" s="180" t="s">
        <v>98</v>
      </c>
      <c r="D123" s="180" t="s">
        <v>204</v>
      </c>
      <c r="E123" s="181" t="s">
        <v>4494</v>
      </c>
      <c r="F123" s="182" t="s">
        <v>4495</v>
      </c>
      <c r="G123" s="183" t="s">
        <v>621</v>
      </c>
      <c r="H123" s="184">
        <v>3</v>
      </c>
      <c r="I123" s="185"/>
      <c r="J123" s="186">
        <f t="shared" si="0"/>
        <v>0</v>
      </c>
      <c r="K123" s="187"/>
      <c r="L123" s="40"/>
      <c r="M123" s="188" t="s">
        <v>1</v>
      </c>
      <c r="N123" s="189" t="s">
        <v>45</v>
      </c>
      <c r="O123" s="72"/>
      <c r="P123" s="190">
        <f t="shared" si="1"/>
        <v>0</v>
      </c>
      <c r="Q123" s="190">
        <v>0</v>
      </c>
      <c r="R123" s="190">
        <f t="shared" si="2"/>
        <v>0</v>
      </c>
      <c r="S123" s="190">
        <v>0</v>
      </c>
      <c r="T123" s="191">
        <f t="shared" si="3"/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2" t="s">
        <v>98</v>
      </c>
      <c r="AT123" s="192" t="s">
        <v>204</v>
      </c>
      <c r="AU123" s="192" t="s">
        <v>85</v>
      </c>
      <c r="AY123" s="18" t="s">
        <v>203</v>
      </c>
      <c r="BE123" s="193">
        <f t="shared" si="4"/>
        <v>0</v>
      </c>
      <c r="BF123" s="193">
        <f t="shared" si="5"/>
        <v>0</v>
      </c>
      <c r="BG123" s="193">
        <f t="shared" si="6"/>
        <v>0</v>
      </c>
      <c r="BH123" s="193">
        <f t="shared" si="7"/>
        <v>0</v>
      </c>
      <c r="BI123" s="193">
        <f t="shared" si="8"/>
        <v>0</v>
      </c>
      <c r="BJ123" s="18" t="s">
        <v>85</v>
      </c>
      <c r="BK123" s="193">
        <f t="shared" si="9"/>
        <v>0</v>
      </c>
      <c r="BL123" s="18" t="s">
        <v>98</v>
      </c>
      <c r="BM123" s="192" t="s">
        <v>4496</v>
      </c>
    </row>
    <row r="124" spans="1:65" s="2" customFormat="1" ht="21.75" customHeight="1">
      <c r="A124" s="35"/>
      <c r="B124" s="36"/>
      <c r="C124" s="180" t="s">
        <v>101</v>
      </c>
      <c r="D124" s="180" t="s">
        <v>204</v>
      </c>
      <c r="E124" s="181" t="s">
        <v>4497</v>
      </c>
      <c r="F124" s="182" t="s">
        <v>4498</v>
      </c>
      <c r="G124" s="183" t="s">
        <v>621</v>
      </c>
      <c r="H124" s="184">
        <v>3</v>
      </c>
      <c r="I124" s="185"/>
      <c r="J124" s="186">
        <f t="shared" si="0"/>
        <v>0</v>
      </c>
      <c r="K124" s="187"/>
      <c r="L124" s="40"/>
      <c r="M124" s="188" t="s">
        <v>1</v>
      </c>
      <c r="N124" s="189" t="s">
        <v>45</v>
      </c>
      <c r="O124" s="72"/>
      <c r="P124" s="190">
        <f t="shared" si="1"/>
        <v>0</v>
      </c>
      <c r="Q124" s="190">
        <v>0</v>
      </c>
      <c r="R124" s="190">
        <f t="shared" si="2"/>
        <v>0</v>
      </c>
      <c r="S124" s="190">
        <v>0</v>
      </c>
      <c r="T124" s="191">
        <f t="shared" si="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2" t="s">
        <v>98</v>
      </c>
      <c r="AT124" s="192" t="s">
        <v>204</v>
      </c>
      <c r="AU124" s="192" t="s">
        <v>85</v>
      </c>
      <c r="AY124" s="18" t="s">
        <v>203</v>
      </c>
      <c r="BE124" s="193">
        <f t="shared" si="4"/>
        <v>0</v>
      </c>
      <c r="BF124" s="193">
        <f t="shared" si="5"/>
        <v>0</v>
      </c>
      <c r="BG124" s="193">
        <f t="shared" si="6"/>
        <v>0</v>
      </c>
      <c r="BH124" s="193">
        <f t="shared" si="7"/>
        <v>0</v>
      </c>
      <c r="BI124" s="193">
        <f t="shared" si="8"/>
        <v>0</v>
      </c>
      <c r="BJ124" s="18" t="s">
        <v>85</v>
      </c>
      <c r="BK124" s="193">
        <f t="shared" si="9"/>
        <v>0</v>
      </c>
      <c r="BL124" s="18" t="s">
        <v>98</v>
      </c>
      <c r="BM124" s="192" t="s">
        <v>4499</v>
      </c>
    </row>
    <row r="125" spans="1:65" s="2" customFormat="1" ht="16.5" customHeight="1">
      <c r="A125" s="35"/>
      <c r="B125" s="36"/>
      <c r="C125" s="180" t="s">
        <v>104</v>
      </c>
      <c r="D125" s="180" t="s">
        <v>204</v>
      </c>
      <c r="E125" s="181" t="s">
        <v>4500</v>
      </c>
      <c r="F125" s="182" t="s">
        <v>4501</v>
      </c>
      <c r="G125" s="183" t="s">
        <v>621</v>
      </c>
      <c r="H125" s="184">
        <v>3</v>
      </c>
      <c r="I125" s="185"/>
      <c r="J125" s="186">
        <f t="shared" si="0"/>
        <v>0</v>
      </c>
      <c r="K125" s="187"/>
      <c r="L125" s="40"/>
      <c r="M125" s="188" t="s">
        <v>1</v>
      </c>
      <c r="N125" s="189" t="s">
        <v>45</v>
      </c>
      <c r="O125" s="72"/>
      <c r="P125" s="190">
        <f t="shared" si="1"/>
        <v>0</v>
      </c>
      <c r="Q125" s="190">
        <v>0</v>
      </c>
      <c r="R125" s="190">
        <f t="shared" si="2"/>
        <v>0</v>
      </c>
      <c r="S125" s="190">
        <v>0</v>
      </c>
      <c r="T125" s="191">
        <f t="shared" si="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2" t="s">
        <v>98</v>
      </c>
      <c r="AT125" s="192" t="s">
        <v>204</v>
      </c>
      <c r="AU125" s="192" t="s">
        <v>85</v>
      </c>
      <c r="AY125" s="18" t="s">
        <v>203</v>
      </c>
      <c r="BE125" s="193">
        <f t="shared" si="4"/>
        <v>0</v>
      </c>
      <c r="BF125" s="193">
        <f t="shared" si="5"/>
        <v>0</v>
      </c>
      <c r="BG125" s="193">
        <f t="shared" si="6"/>
        <v>0</v>
      </c>
      <c r="BH125" s="193">
        <f t="shared" si="7"/>
        <v>0</v>
      </c>
      <c r="BI125" s="193">
        <f t="shared" si="8"/>
        <v>0</v>
      </c>
      <c r="BJ125" s="18" t="s">
        <v>85</v>
      </c>
      <c r="BK125" s="193">
        <f t="shared" si="9"/>
        <v>0</v>
      </c>
      <c r="BL125" s="18" t="s">
        <v>98</v>
      </c>
      <c r="BM125" s="192" t="s">
        <v>4502</v>
      </c>
    </row>
    <row r="126" spans="1:65" s="2" customFormat="1" ht="21.75" customHeight="1">
      <c r="A126" s="35"/>
      <c r="B126" s="36"/>
      <c r="C126" s="180" t="s">
        <v>110</v>
      </c>
      <c r="D126" s="180" t="s">
        <v>204</v>
      </c>
      <c r="E126" s="181" t="s">
        <v>4503</v>
      </c>
      <c r="F126" s="182" t="s">
        <v>4504</v>
      </c>
      <c r="G126" s="183" t="s">
        <v>621</v>
      </c>
      <c r="H126" s="184">
        <v>24</v>
      </c>
      <c r="I126" s="185"/>
      <c r="J126" s="186">
        <f t="shared" si="0"/>
        <v>0</v>
      </c>
      <c r="K126" s="187"/>
      <c r="L126" s="40"/>
      <c r="M126" s="188" t="s">
        <v>1</v>
      </c>
      <c r="N126" s="189" t="s">
        <v>45</v>
      </c>
      <c r="O126" s="72"/>
      <c r="P126" s="190">
        <f t="shared" si="1"/>
        <v>0</v>
      </c>
      <c r="Q126" s="190">
        <v>0</v>
      </c>
      <c r="R126" s="190">
        <f t="shared" si="2"/>
        <v>0</v>
      </c>
      <c r="S126" s="190">
        <v>0</v>
      </c>
      <c r="T126" s="191">
        <f t="shared" si="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2" t="s">
        <v>98</v>
      </c>
      <c r="AT126" s="192" t="s">
        <v>204</v>
      </c>
      <c r="AU126" s="192" t="s">
        <v>85</v>
      </c>
      <c r="AY126" s="18" t="s">
        <v>203</v>
      </c>
      <c r="BE126" s="193">
        <f t="shared" si="4"/>
        <v>0</v>
      </c>
      <c r="BF126" s="193">
        <f t="shared" si="5"/>
        <v>0</v>
      </c>
      <c r="BG126" s="193">
        <f t="shared" si="6"/>
        <v>0</v>
      </c>
      <c r="BH126" s="193">
        <f t="shared" si="7"/>
        <v>0</v>
      </c>
      <c r="BI126" s="193">
        <f t="shared" si="8"/>
        <v>0</v>
      </c>
      <c r="BJ126" s="18" t="s">
        <v>85</v>
      </c>
      <c r="BK126" s="193">
        <f t="shared" si="9"/>
        <v>0</v>
      </c>
      <c r="BL126" s="18" t="s">
        <v>98</v>
      </c>
      <c r="BM126" s="192" t="s">
        <v>4505</v>
      </c>
    </row>
    <row r="127" spans="1:65" s="2" customFormat="1" ht="16.5" customHeight="1">
      <c r="A127" s="35"/>
      <c r="B127" s="36"/>
      <c r="C127" s="180" t="s">
        <v>122</v>
      </c>
      <c r="D127" s="180" t="s">
        <v>204</v>
      </c>
      <c r="E127" s="181" t="s">
        <v>4506</v>
      </c>
      <c r="F127" s="182" t="s">
        <v>4507</v>
      </c>
      <c r="G127" s="183" t="s">
        <v>621</v>
      </c>
      <c r="H127" s="184">
        <v>12</v>
      </c>
      <c r="I127" s="185"/>
      <c r="J127" s="186">
        <f t="shared" si="0"/>
        <v>0</v>
      </c>
      <c r="K127" s="187"/>
      <c r="L127" s="40"/>
      <c r="M127" s="188" t="s">
        <v>1</v>
      </c>
      <c r="N127" s="189" t="s">
        <v>45</v>
      </c>
      <c r="O127" s="72"/>
      <c r="P127" s="190">
        <f t="shared" si="1"/>
        <v>0</v>
      </c>
      <c r="Q127" s="190">
        <v>0</v>
      </c>
      <c r="R127" s="190">
        <f t="shared" si="2"/>
        <v>0</v>
      </c>
      <c r="S127" s="190">
        <v>0</v>
      </c>
      <c r="T127" s="191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2" t="s">
        <v>98</v>
      </c>
      <c r="AT127" s="192" t="s">
        <v>204</v>
      </c>
      <c r="AU127" s="192" t="s">
        <v>85</v>
      </c>
      <c r="AY127" s="18" t="s">
        <v>203</v>
      </c>
      <c r="BE127" s="193">
        <f t="shared" si="4"/>
        <v>0</v>
      </c>
      <c r="BF127" s="193">
        <f t="shared" si="5"/>
        <v>0</v>
      </c>
      <c r="BG127" s="193">
        <f t="shared" si="6"/>
        <v>0</v>
      </c>
      <c r="BH127" s="193">
        <f t="shared" si="7"/>
        <v>0</v>
      </c>
      <c r="BI127" s="193">
        <f t="shared" si="8"/>
        <v>0</v>
      </c>
      <c r="BJ127" s="18" t="s">
        <v>85</v>
      </c>
      <c r="BK127" s="193">
        <f t="shared" si="9"/>
        <v>0</v>
      </c>
      <c r="BL127" s="18" t="s">
        <v>98</v>
      </c>
      <c r="BM127" s="192" t="s">
        <v>4508</v>
      </c>
    </row>
    <row r="128" spans="1:65" s="2" customFormat="1" ht="24.2" customHeight="1">
      <c r="A128" s="35"/>
      <c r="B128" s="36"/>
      <c r="C128" s="180" t="s">
        <v>125</v>
      </c>
      <c r="D128" s="180" t="s">
        <v>204</v>
      </c>
      <c r="E128" s="181" t="s">
        <v>4509</v>
      </c>
      <c r="F128" s="182" t="s">
        <v>4510</v>
      </c>
      <c r="G128" s="183" t="s">
        <v>621</v>
      </c>
      <c r="H128" s="184">
        <v>8</v>
      </c>
      <c r="I128" s="185"/>
      <c r="J128" s="186">
        <f t="shared" si="0"/>
        <v>0</v>
      </c>
      <c r="K128" s="187"/>
      <c r="L128" s="40"/>
      <c r="M128" s="188" t="s">
        <v>1</v>
      </c>
      <c r="N128" s="189" t="s">
        <v>45</v>
      </c>
      <c r="O128" s="72"/>
      <c r="P128" s="190">
        <f t="shared" si="1"/>
        <v>0</v>
      </c>
      <c r="Q128" s="190">
        <v>0</v>
      </c>
      <c r="R128" s="190">
        <f t="shared" si="2"/>
        <v>0</v>
      </c>
      <c r="S128" s="190">
        <v>0</v>
      </c>
      <c r="T128" s="191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2" t="s">
        <v>98</v>
      </c>
      <c r="AT128" s="192" t="s">
        <v>204</v>
      </c>
      <c r="AU128" s="192" t="s">
        <v>85</v>
      </c>
      <c r="AY128" s="18" t="s">
        <v>203</v>
      </c>
      <c r="BE128" s="193">
        <f t="shared" si="4"/>
        <v>0</v>
      </c>
      <c r="BF128" s="193">
        <f t="shared" si="5"/>
        <v>0</v>
      </c>
      <c r="BG128" s="193">
        <f t="shared" si="6"/>
        <v>0</v>
      </c>
      <c r="BH128" s="193">
        <f t="shared" si="7"/>
        <v>0</v>
      </c>
      <c r="BI128" s="193">
        <f t="shared" si="8"/>
        <v>0</v>
      </c>
      <c r="BJ128" s="18" t="s">
        <v>85</v>
      </c>
      <c r="BK128" s="193">
        <f t="shared" si="9"/>
        <v>0</v>
      </c>
      <c r="BL128" s="18" t="s">
        <v>98</v>
      </c>
      <c r="BM128" s="192" t="s">
        <v>4511</v>
      </c>
    </row>
    <row r="129" spans="1:65" s="2" customFormat="1" ht="16.5" customHeight="1">
      <c r="A129" s="35"/>
      <c r="B129" s="36"/>
      <c r="C129" s="180" t="s">
        <v>128</v>
      </c>
      <c r="D129" s="180" t="s">
        <v>204</v>
      </c>
      <c r="E129" s="181" t="s">
        <v>4512</v>
      </c>
      <c r="F129" s="182" t="s">
        <v>4513</v>
      </c>
      <c r="G129" s="183" t="s">
        <v>4230</v>
      </c>
      <c r="H129" s="184">
        <v>1</v>
      </c>
      <c r="I129" s="185"/>
      <c r="J129" s="186">
        <f t="shared" si="0"/>
        <v>0</v>
      </c>
      <c r="K129" s="187"/>
      <c r="L129" s="40"/>
      <c r="M129" s="188" t="s">
        <v>1</v>
      </c>
      <c r="N129" s="189" t="s">
        <v>45</v>
      </c>
      <c r="O129" s="72"/>
      <c r="P129" s="190">
        <f t="shared" si="1"/>
        <v>0</v>
      </c>
      <c r="Q129" s="190">
        <v>0</v>
      </c>
      <c r="R129" s="190">
        <f t="shared" si="2"/>
        <v>0</v>
      </c>
      <c r="S129" s="190">
        <v>0</v>
      </c>
      <c r="T129" s="191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2" t="s">
        <v>98</v>
      </c>
      <c r="AT129" s="192" t="s">
        <v>204</v>
      </c>
      <c r="AU129" s="192" t="s">
        <v>85</v>
      </c>
      <c r="AY129" s="18" t="s">
        <v>203</v>
      </c>
      <c r="BE129" s="193">
        <f t="shared" si="4"/>
        <v>0</v>
      </c>
      <c r="BF129" s="193">
        <f t="shared" si="5"/>
        <v>0</v>
      </c>
      <c r="BG129" s="193">
        <f t="shared" si="6"/>
        <v>0</v>
      </c>
      <c r="BH129" s="193">
        <f t="shared" si="7"/>
        <v>0</v>
      </c>
      <c r="BI129" s="193">
        <f t="shared" si="8"/>
        <v>0</v>
      </c>
      <c r="BJ129" s="18" t="s">
        <v>85</v>
      </c>
      <c r="BK129" s="193">
        <f t="shared" si="9"/>
        <v>0</v>
      </c>
      <c r="BL129" s="18" t="s">
        <v>98</v>
      </c>
      <c r="BM129" s="192" t="s">
        <v>4514</v>
      </c>
    </row>
    <row r="130" spans="2:63" s="11" customFormat="1" ht="25.9" customHeight="1">
      <c r="B130" s="166"/>
      <c r="C130" s="167"/>
      <c r="D130" s="168" t="s">
        <v>79</v>
      </c>
      <c r="E130" s="169" t="s">
        <v>148</v>
      </c>
      <c r="F130" s="169" t="s">
        <v>4515</v>
      </c>
      <c r="G130" s="167"/>
      <c r="H130" s="167"/>
      <c r="I130" s="170"/>
      <c r="J130" s="171">
        <f>BK130</f>
        <v>0</v>
      </c>
      <c r="K130" s="167"/>
      <c r="L130" s="172"/>
      <c r="M130" s="173"/>
      <c r="N130" s="174"/>
      <c r="O130" s="174"/>
      <c r="P130" s="175">
        <f>SUM(P131:P151)</f>
        <v>0</v>
      </c>
      <c r="Q130" s="174"/>
      <c r="R130" s="175">
        <f>SUM(R131:R151)</f>
        <v>0</v>
      </c>
      <c r="S130" s="174"/>
      <c r="T130" s="176">
        <f>SUM(T131:T151)</f>
        <v>0</v>
      </c>
      <c r="AR130" s="177" t="s">
        <v>85</v>
      </c>
      <c r="AT130" s="178" t="s">
        <v>79</v>
      </c>
      <c r="AU130" s="178" t="s">
        <v>80</v>
      </c>
      <c r="AY130" s="177" t="s">
        <v>203</v>
      </c>
      <c r="BK130" s="179">
        <f>SUM(BK131:BK151)</f>
        <v>0</v>
      </c>
    </row>
    <row r="131" spans="1:65" s="2" customFormat="1" ht="16.5" customHeight="1">
      <c r="A131" s="35"/>
      <c r="B131" s="36"/>
      <c r="C131" s="180" t="s">
        <v>264</v>
      </c>
      <c r="D131" s="180" t="s">
        <v>204</v>
      </c>
      <c r="E131" s="181" t="s">
        <v>4516</v>
      </c>
      <c r="F131" s="182" t="s">
        <v>4517</v>
      </c>
      <c r="G131" s="183" t="s">
        <v>253</v>
      </c>
      <c r="H131" s="184">
        <v>27494</v>
      </c>
      <c r="I131" s="185"/>
      <c r="J131" s="186">
        <f aca="true" t="shared" si="10" ref="J131:J151">ROUND(I131*H131,2)</f>
        <v>0</v>
      </c>
      <c r="K131" s="187"/>
      <c r="L131" s="40"/>
      <c r="M131" s="188" t="s">
        <v>1</v>
      </c>
      <c r="N131" s="189" t="s">
        <v>45</v>
      </c>
      <c r="O131" s="72"/>
      <c r="P131" s="190">
        <f aca="true" t="shared" si="11" ref="P131:P151">O131*H131</f>
        <v>0</v>
      </c>
      <c r="Q131" s="190">
        <v>0</v>
      </c>
      <c r="R131" s="190">
        <f aca="true" t="shared" si="12" ref="R131:R151">Q131*H131</f>
        <v>0</v>
      </c>
      <c r="S131" s="190">
        <v>0</v>
      </c>
      <c r="T131" s="191">
        <f aca="true" t="shared" si="13" ref="T131:T151"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2" t="s">
        <v>98</v>
      </c>
      <c r="AT131" s="192" t="s">
        <v>204</v>
      </c>
      <c r="AU131" s="192" t="s">
        <v>85</v>
      </c>
      <c r="AY131" s="18" t="s">
        <v>203</v>
      </c>
      <c r="BE131" s="193">
        <f aca="true" t="shared" si="14" ref="BE131:BE151">IF(N131="základní",J131,0)</f>
        <v>0</v>
      </c>
      <c r="BF131" s="193">
        <f aca="true" t="shared" si="15" ref="BF131:BF151">IF(N131="snížená",J131,0)</f>
        <v>0</v>
      </c>
      <c r="BG131" s="193">
        <f aca="true" t="shared" si="16" ref="BG131:BG151">IF(N131="zákl. přenesená",J131,0)</f>
        <v>0</v>
      </c>
      <c r="BH131" s="193">
        <f aca="true" t="shared" si="17" ref="BH131:BH151">IF(N131="sníž. přenesená",J131,0)</f>
        <v>0</v>
      </c>
      <c r="BI131" s="193">
        <f aca="true" t="shared" si="18" ref="BI131:BI151">IF(N131="nulová",J131,0)</f>
        <v>0</v>
      </c>
      <c r="BJ131" s="18" t="s">
        <v>85</v>
      </c>
      <c r="BK131" s="193">
        <f aca="true" t="shared" si="19" ref="BK131:BK151">ROUND(I131*H131,2)</f>
        <v>0</v>
      </c>
      <c r="BL131" s="18" t="s">
        <v>98</v>
      </c>
      <c r="BM131" s="192" t="s">
        <v>4518</v>
      </c>
    </row>
    <row r="132" spans="1:65" s="2" customFormat="1" ht="16.5" customHeight="1">
      <c r="A132" s="35"/>
      <c r="B132" s="36"/>
      <c r="C132" s="180" t="s">
        <v>291</v>
      </c>
      <c r="D132" s="180" t="s">
        <v>204</v>
      </c>
      <c r="E132" s="181" t="s">
        <v>4519</v>
      </c>
      <c r="F132" s="182" t="s">
        <v>4520</v>
      </c>
      <c r="G132" s="183" t="s">
        <v>253</v>
      </c>
      <c r="H132" s="184">
        <v>148</v>
      </c>
      <c r="I132" s="185"/>
      <c r="J132" s="186">
        <f t="shared" si="10"/>
        <v>0</v>
      </c>
      <c r="K132" s="187"/>
      <c r="L132" s="40"/>
      <c r="M132" s="188" t="s">
        <v>1</v>
      </c>
      <c r="N132" s="189" t="s">
        <v>45</v>
      </c>
      <c r="O132" s="72"/>
      <c r="P132" s="190">
        <f t="shared" si="11"/>
        <v>0</v>
      </c>
      <c r="Q132" s="190">
        <v>0</v>
      </c>
      <c r="R132" s="190">
        <f t="shared" si="12"/>
        <v>0</v>
      </c>
      <c r="S132" s="190">
        <v>0</v>
      </c>
      <c r="T132" s="191">
        <f t="shared" si="1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2" t="s">
        <v>98</v>
      </c>
      <c r="AT132" s="192" t="s">
        <v>204</v>
      </c>
      <c r="AU132" s="192" t="s">
        <v>85</v>
      </c>
      <c r="AY132" s="18" t="s">
        <v>203</v>
      </c>
      <c r="BE132" s="193">
        <f t="shared" si="14"/>
        <v>0</v>
      </c>
      <c r="BF132" s="193">
        <f t="shared" si="15"/>
        <v>0</v>
      </c>
      <c r="BG132" s="193">
        <f t="shared" si="16"/>
        <v>0</v>
      </c>
      <c r="BH132" s="193">
        <f t="shared" si="17"/>
        <v>0</v>
      </c>
      <c r="BI132" s="193">
        <f t="shared" si="18"/>
        <v>0</v>
      </c>
      <c r="BJ132" s="18" t="s">
        <v>85</v>
      </c>
      <c r="BK132" s="193">
        <f t="shared" si="19"/>
        <v>0</v>
      </c>
      <c r="BL132" s="18" t="s">
        <v>98</v>
      </c>
      <c r="BM132" s="192" t="s">
        <v>4521</v>
      </c>
    </row>
    <row r="133" spans="1:65" s="2" customFormat="1" ht="16.5" customHeight="1">
      <c r="A133" s="35"/>
      <c r="B133" s="36"/>
      <c r="C133" s="180" t="s">
        <v>299</v>
      </c>
      <c r="D133" s="180" t="s">
        <v>204</v>
      </c>
      <c r="E133" s="181" t="s">
        <v>4522</v>
      </c>
      <c r="F133" s="182" t="s">
        <v>4523</v>
      </c>
      <c r="G133" s="183" t="s">
        <v>253</v>
      </c>
      <c r="H133" s="184">
        <v>38</v>
      </c>
      <c r="I133" s="185"/>
      <c r="J133" s="186">
        <f t="shared" si="10"/>
        <v>0</v>
      </c>
      <c r="K133" s="187"/>
      <c r="L133" s="40"/>
      <c r="M133" s="188" t="s">
        <v>1</v>
      </c>
      <c r="N133" s="189" t="s">
        <v>45</v>
      </c>
      <c r="O133" s="72"/>
      <c r="P133" s="190">
        <f t="shared" si="11"/>
        <v>0</v>
      </c>
      <c r="Q133" s="190">
        <v>0</v>
      </c>
      <c r="R133" s="190">
        <f t="shared" si="12"/>
        <v>0</v>
      </c>
      <c r="S133" s="190">
        <v>0</v>
      </c>
      <c r="T133" s="191">
        <f t="shared" si="1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2" t="s">
        <v>98</v>
      </c>
      <c r="AT133" s="192" t="s">
        <v>204</v>
      </c>
      <c r="AU133" s="192" t="s">
        <v>85</v>
      </c>
      <c r="AY133" s="18" t="s">
        <v>203</v>
      </c>
      <c r="BE133" s="193">
        <f t="shared" si="14"/>
        <v>0</v>
      </c>
      <c r="BF133" s="193">
        <f t="shared" si="15"/>
        <v>0</v>
      </c>
      <c r="BG133" s="193">
        <f t="shared" si="16"/>
        <v>0</v>
      </c>
      <c r="BH133" s="193">
        <f t="shared" si="17"/>
        <v>0</v>
      </c>
      <c r="BI133" s="193">
        <f t="shared" si="18"/>
        <v>0</v>
      </c>
      <c r="BJ133" s="18" t="s">
        <v>85</v>
      </c>
      <c r="BK133" s="193">
        <f t="shared" si="19"/>
        <v>0</v>
      </c>
      <c r="BL133" s="18" t="s">
        <v>98</v>
      </c>
      <c r="BM133" s="192" t="s">
        <v>4524</v>
      </c>
    </row>
    <row r="134" spans="1:65" s="2" customFormat="1" ht="16.5" customHeight="1">
      <c r="A134" s="35"/>
      <c r="B134" s="36"/>
      <c r="C134" s="180" t="s">
        <v>308</v>
      </c>
      <c r="D134" s="180" t="s">
        <v>204</v>
      </c>
      <c r="E134" s="181" t="s">
        <v>4420</v>
      </c>
      <c r="F134" s="182" t="s">
        <v>4421</v>
      </c>
      <c r="G134" s="183" t="s">
        <v>253</v>
      </c>
      <c r="H134" s="184">
        <v>1520</v>
      </c>
      <c r="I134" s="185"/>
      <c r="J134" s="186">
        <f t="shared" si="10"/>
        <v>0</v>
      </c>
      <c r="K134" s="187"/>
      <c r="L134" s="40"/>
      <c r="M134" s="188" t="s">
        <v>1</v>
      </c>
      <c r="N134" s="189" t="s">
        <v>45</v>
      </c>
      <c r="O134" s="72"/>
      <c r="P134" s="190">
        <f t="shared" si="11"/>
        <v>0</v>
      </c>
      <c r="Q134" s="190">
        <v>0</v>
      </c>
      <c r="R134" s="190">
        <f t="shared" si="12"/>
        <v>0</v>
      </c>
      <c r="S134" s="190">
        <v>0</v>
      </c>
      <c r="T134" s="191">
        <f t="shared" si="1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2" t="s">
        <v>98</v>
      </c>
      <c r="AT134" s="192" t="s">
        <v>204</v>
      </c>
      <c r="AU134" s="192" t="s">
        <v>85</v>
      </c>
      <c r="AY134" s="18" t="s">
        <v>203</v>
      </c>
      <c r="BE134" s="193">
        <f t="shared" si="14"/>
        <v>0</v>
      </c>
      <c r="BF134" s="193">
        <f t="shared" si="15"/>
        <v>0</v>
      </c>
      <c r="BG134" s="193">
        <f t="shared" si="16"/>
        <v>0</v>
      </c>
      <c r="BH134" s="193">
        <f t="shared" si="17"/>
        <v>0</v>
      </c>
      <c r="BI134" s="193">
        <f t="shared" si="18"/>
        <v>0</v>
      </c>
      <c r="BJ134" s="18" t="s">
        <v>85</v>
      </c>
      <c r="BK134" s="193">
        <f t="shared" si="19"/>
        <v>0</v>
      </c>
      <c r="BL134" s="18" t="s">
        <v>98</v>
      </c>
      <c r="BM134" s="192" t="s">
        <v>4525</v>
      </c>
    </row>
    <row r="135" spans="1:65" s="2" customFormat="1" ht="16.5" customHeight="1">
      <c r="A135" s="35"/>
      <c r="B135" s="36"/>
      <c r="C135" s="180" t="s">
        <v>8</v>
      </c>
      <c r="D135" s="180" t="s">
        <v>204</v>
      </c>
      <c r="E135" s="181" t="s">
        <v>4526</v>
      </c>
      <c r="F135" s="182" t="s">
        <v>4527</v>
      </c>
      <c r="G135" s="183" t="s">
        <v>253</v>
      </c>
      <c r="H135" s="184">
        <v>39</v>
      </c>
      <c r="I135" s="185"/>
      <c r="J135" s="186">
        <f t="shared" si="10"/>
        <v>0</v>
      </c>
      <c r="K135" s="187"/>
      <c r="L135" s="40"/>
      <c r="M135" s="188" t="s">
        <v>1</v>
      </c>
      <c r="N135" s="189" t="s">
        <v>45</v>
      </c>
      <c r="O135" s="72"/>
      <c r="P135" s="190">
        <f t="shared" si="11"/>
        <v>0</v>
      </c>
      <c r="Q135" s="190">
        <v>0</v>
      </c>
      <c r="R135" s="190">
        <f t="shared" si="12"/>
        <v>0</v>
      </c>
      <c r="S135" s="190">
        <v>0</v>
      </c>
      <c r="T135" s="191">
        <f t="shared" si="1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2" t="s">
        <v>98</v>
      </c>
      <c r="AT135" s="192" t="s">
        <v>204</v>
      </c>
      <c r="AU135" s="192" t="s">
        <v>85</v>
      </c>
      <c r="AY135" s="18" t="s">
        <v>203</v>
      </c>
      <c r="BE135" s="193">
        <f t="shared" si="14"/>
        <v>0</v>
      </c>
      <c r="BF135" s="193">
        <f t="shared" si="15"/>
        <v>0</v>
      </c>
      <c r="BG135" s="193">
        <f t="shared" si="16"/>
        <v>0</v>
      </c>
      <c r="BH135" s="193">
        <f t="shared" si="17"/>
        <v>0</v>
      </c>
      <c r="BI135" s="193">
        <f t="shared" si="18"/>
        <v>0</v>
      </c>
      <c r="BJ135" s="18" t="s">
        <v>85</v>
      </c>
      <c r="BK135" s="193">
        <f t="shared" si="19"/>
        <v>0</v>
      </c>
      <c r="BL135" s="18" t="s">
        <v>98</v>
      </c>
      <c r="BM135" s="192" t="s">
        <v>4528</v>
      </c>
    </row>
    <row r="136" spans="1:65" s="2" customFormat="1" ht="16.5" customHeight="1">
      <c r="A136" s="35"/>
      <c r="B136" s="36"/>
      <c r="C136" s="180" t="s">
        <v>317</v>
      </c>
      <c r="D136" s="180" t="s">
        <v>204</v>
      </c>
      <c r="E136" s="181" t="s">
        <v>4529</v>
      </c>
      <c r="F136" s="182" t="s">
        <v>4530</v>
      </c>
      <c r="G136" s="183" t="s">
        <v>621</v>
      </c>
      <c r="H136" s="184">
        <v>114</v>
      </c>
      <c r="I136" s="185"/>
      <c r="J136" s="186">
        <f t="shared" si="10"/>
        <v>0</v>
      </c>
      <c r="K136" s="187"/>
      <c r="L136" s="40"/>
      <c r="M136" s="188" t="s">
        <v>1</v>
      </c>
      <c r="N136" s="189" t="s">
        <v>45</v>
      </c>
      <c r="O136" s="72"/>
      <c r="P136" s="190">
        <f t="shared" si="11"/>
        <v>0</v>
      </c>
      <c r="Q136" s="190">
        <v>0</v>
      </c>
      <c r="R136" s="190">
        <f t="shared" si="12"/>
        <v>0</v>
      </c>
      <c r="S136" s="190">
        <v>0</v>
      </c>
      <c r="T136" s="191">
        <f t="shared" si="1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2" t="s">
        <v>98</v>
      </c>
      <c r="AT136" s="192" t="s">
        <v>204</v>
      </c>
      <c r="AU136" s="192" t="s">
        <v>85</v>
      </c>
      <c r="AY136" s="18" t="s">
        <v>203</v>
      </c>
      <c r="BE136" s="193">
        <f t="shared" si="14"/>
        <v>0</v>
      </c>
      <c r="BF136" s="193">
        <f t="shared" si="15"/>
        <v>0</v>
      </c>
      <c r="BG136" s="193">
        <f t="shared" si="16"/>
        <v>0</v>
      </c>
      <c r="BH136" s="193">
        <f t="shared" si="17"/>
        <v>0</v>
      </c>
      <c r="BI136" s="193">
        <f t="shared" si="18"/>
        <v>0</v>
      </c>
      <c r="BJ136" s="18" t="s">
        <v>85</v>
      </c>
      <c r="BK136" s="193">
        <f t="shared" si="19"/>
        <v>0</v>
      </c>
      <c r="BL136" s="18" t="s">
        <v>98</v>
      </c>
      <c r="BM136" s="192" t="s">
        <v>4531</v>
      </c>
    </row>
    <row r="137" spans="1:65" s="2" customFormat="1" ht="16.5" customHeight="1">
      <c r="A137" s="35"/>
      <c r="B137" s="36"/>
      <c r="C137" s="180" t="s">
        <v>341</v>
      </c>
      <c r="D137" s="180" t="s">
        <v>204</v>
      </c>
      <c r="E137" s="181" t="s">
        <v>4532</v>
      </c>
      <c r="F137" s="182" t="s">
        <v>4533</v>
      </c>
      <c r="G137" s="183" t="s">
        <v>621</v>
      </c>
      <c r="H137" s="184">
        <v>405</v>
      </c>
      <c r="I137" s="185"/>
      <c r="J137" s="186">
        <f t="shared" si="10"/>
        <v>0</v>
      </c>
      <c r="K137" s="187"/>
      <c r="L137" s="40"/>
      <c r="M137" s="188" t="s">
        <v>1</v>
      </c>
      <c r="N137" s="189" t="s">
        <v>45</v>
      </c>
      <c r="O137" s="72"/>
      <c r="P137" s="190">
        <f t="shared" si="11"/>
        <v>0</v>
      </c>
      <c r="Q137" s="190">
        <v>0</v>
      </c>
      <c r="R137" s="190">
        <f t="shared" si="12"/>
        <v>0</v>
      </c>
      <c r="S137" s="190">
        <v>0</v>
      </c>
      <c r="T137" s="191">
        <f t="shared" si="1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2" t="s">
        <v>98</v>
      </c>
      <c r="AT137" s="192" t="s">
        <v>204</v>
      </c>
      <c r="AU137" s="192" t="s">
        <v>85</v>
      </c>
      <c r="AY137" s="18" t="s">
        <v>203</v>
      </c>
      <c r="BE137" s="193">
        <f t="shared" si="14"/>
        <v>0</v>
      </c>
      <c r="BF137" s="193">
        <f t="shared" si="15"/>
        <v>0</v>
      </c>
      <c r="BG137" s="193">
        <f t="shared" si="16"/>
        <v>0</v>
      </c>
      <c r="BH137" s="193">
        <f t="shared" si="17"/>
        <v>0</v>
      </c>
      <c r="BI137" s="193">
        <f t="shared" si="18"/>
        <v>0</v>
      </c>
      <c r="BJ137" s="18" t="s">
        <v>85</v>
      </c>
      <c r="BK137" s="193">
        <f t="shared" si="19"/>
        <v>0</v>
      </c>
      <c r="BL137" s="18" t="s">
        <v>98</v>
      </c>
      <c r="BM137" s="192" t="s">
        <v>4534</v>
      </c>
    </row>
    <row r="138" spans="1:65" s="2" customFormat="1" ht="21.75" customHeight="1">
      <c r="A138" s="35"/>
      <c r="B138" s="36"/>
      <c r="C138" s="180" t="s">
        <v>346</v>
      </c>
      <c r="D138" s="180" t="s">
        <v>204</v>
      </c>
      <c r="E138" s="181" t="s">
        <v>4535</v>
      </c>
      <c r="F138" s="182" t="s">
        <v>4536</v>
      </c>
      <c r="G138" s="183" t="s">
        <v>621</v>
      </c>
      <c r="H138" s="184">
        <v>55</v>
      </c>
      <c r="I138" s="185"/>
      <c r="J138" s="186">
        <f t="shared" si="10"/>
        <v>0</v>
      </c>
      <c r="K138" s="187"/>
      <c r="L138" s="40"/>
      <c r="M138" s="188" t="s">
        <v>1</v>
      </c>
      <c r="N138" s="189" t="s">
        <v>45</v>
      </c>
      <c r="O138" s="72"/>
      <c r="P138" s="190">
        <f t="shared" si="11"/>
        <v>0</v>
      </c>
      <c r="Q138" s="190">
        <v>0</v>
      </c>
      <c r="R138" s="190">
        <f t="shared" si="12"/>
        <v>0</v>
      </c>
      <c r="S138" s="190">
        <v>0</v>
      </c>
      <c r="T138" s="191">
        <f t="shared" si="1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2" t="s">
        <v>98</v>
      </c>
      <c r="AT138" s="192" t="s">
        <v>204</v>
      </c>
      <c r="AU138" s="192" t="s">
        <v>85</v>
      </c>
      <c r="AY138" s="18" t="s">
        <v>203</v>
      </c>
      <c r="BE138" s="193">
        <f t="shared" si="14"/>
        <v>0</v>
      </c>
      <c r="BF138" s="193">
        <f t="shared" si="15"/>
        <v>0</v>
      </c>
      <c r="BG138" s="193">
        <f t="shared" si="16"/>
        <v>0</v>
      </c>
      <c r="BH138" s="193">
        <f t="shared" si="17"/>
        <v>0</v>
      </c>
      <c r="BI138" s="193">
        <f t="shared" si="18"/>
        <v>0</v>
      </c>
      <c r="BJ138" s="18" t="s">
        <v>85</v>
      </c>
      <c r="BK138" s="193">
        <f t="shared" si="19"/>
        <v>0</v>
      </c>
      <c r="BL138" s="18" t="s">
        <v>98</v>
      </c>
      <c r="BM138" s="192" t="s">
        <v>4537</v>
      </c>
    </row>
    <row r="139" spans="1:65" s="2" customFormat="1" ht="16.5" customHeight="1">
      <c r="A139" s="35"/>
      <c r="B139" s="36"/>
      <c r="C139" s="180" t="s">
        <v>356</v>
      </c>
      <c r="D139" s="180" t="s">
        <v>204</v>
      </c>
      <c r="E139" s="181" t="s">
        <v>4538</v>
      </c>
      <c r="F139" s="182" t="s">
        <v>4539</v>
      </c>
      <c r="G139" s="183" t="s">
        <v>621</v>
      </c>
      <c r="H139" s="184">
        <v>55</v>
      </c>
      <c r="I139" s="185"/>
      <c r="J139" s="186">
        <f t="shared" si="10"/>
        <v>0</v>
      </c>
      <c r="K139" s="187"/>
      <c r="L139" s="40"/>
      <c r="M139" s="188" t="s">
        <v>1</v>
      </c>
      <c r="N139" s="189" t="s">
        <v>45</v>
      </c>
      <c r="O139" s="72"/>
      <c r="P139" s="190">
        <f t="shared" si="11"/>
        <v>0</v>
      </c>
      <c r="Q139" s="190">
        <v>0</v>
      </c>
      <c r="R139" s="190">
        <f t="shared" si="12"/>
        <v>0</v>
      </c>
      <c r="S139" s="190">
        <v>0</v>
      </c>
      <c r="T139" s="191">
        <f t="shared" si="1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2" t="s">
        <v>98</v>
      </c>
      <c r="AT139" s="192" t="s">
        <v>204</v>
      </c>
      <c r="AU139" s="192" t="s">
        <v>85</v>
      </c>
      <c r="AY139" s="18" t="s">
        <v>203</v>
      </c>
      <c r="BE139" s="193">
        <f t="shared" si="14"/>
        <v>0</v>
      </c>
      <c r="BF139" s="193">
        <f t="shared" si="15"/>
        <v>0</v>
      </c>
      <c r="BG139" s="193">
        <f t="shared" si="16"/>
        <v>0</v>
      </c>
      <c r="BH139" s="193">
        <f t="shared" si="17"/>
        <v>0</v>
      </c>
      <c r="BI139" s="193">
        <f t="shared" si="18"/>
        <v>0</v>
      </c>
      <c r="BJ139" s="18" t="s">
        <v>85</v>
      </c>
      <c r="BK139" s="193">
        <f t="shared" si="19"/>
        <v>0</v>
      </c>
      <c r="BL139" s="18" t="s">
        <v>98</v>
      </c>
      <c r="BM139" s="192" t="s">
        <v>4540</v>
      </c>
    </row>
    <row r="140" spans="1:65" s="2" customFormat="1" ht="16.5" customHeight="1">
      <c r="A140" s="35"/>
      <c r="B140" s="36"/>
      <c r="C140" s="180" t="s">
        <v>92</v>
      </c>
      <c r="D140" s="180" t="s">
        <v>204</v>
      </c>
      <c r="E140" s="181" t="s">
        <v>4541</v>
      </c>
      <c r="F140" s="182" t="s">
        <v>4542</v>
      </c>
      <c r="G140" s="183" t="s">
        <v>621</v>
      </c>
      <c r="H140" s="184">
        <v>112</v>
      </c>
      <c r="I140" s="185"/>
      <c r="J140" s="186">
        <f t="shared" si="10"/>
        <v>0</v>
      </c>
      <c r="K140" s="187"/>
      <c r="L140" s="40"/>
      <c r="M140" s="188" t="s">
        <v>1</v>
      </c>
      <c r="N140" s="189" t="s">
        <v>45</v>
      </c>
      <c r="O140" s="72"/>
      <c r="P140" s="190">
        <f t="shared" si="11"/>
        <v>0</v>
      </c>
      <c r="Q140" s="190">
        <v>0</v>
      </c>
      <c r="R140" s="190">
        <f t="shared" si="12"/>
        <v>0</v>
      </c>
      <c r="S140" s="190">
        <v>0</v>
      </c>
      <c r="T140" s="191">
        <f t="shared" si="1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2" t="s">
        <v>98</v>
      </c>
      <c r="AT140" s="192" t="s">
        <v>204</v>
      </c>
      <c r="AU140" s="192" t="s">
        <v>85</v>
      </c>
      <c r="AY140" s="18" t="s">
        <v>203</v>
      </c>
      <c r="BE140" s="193">
        <f t="shared" si="14"/>
        <v>0</v>
      </c>
      <c r="BF140" s="193">
        <f t="shared" si="15"/>
        <v>0</v>
      </c>
      <c r="BG140" s="193">
        <f t="shared" si="16"/>
        <v>0</v>
      </c>
      <c r="BH140" s="193">
        <f t="shared" si="17"/>
        <v>0</v>
      </c>
      <c r="BI140" s="193">
        <f t="shared" si="18"/>
        <v>0</v>
      </c>
      <c r="BJ140" s="18" t="s">
        <v>85</v>
      </c>
      <c r="BK140" s="193">
        <f t="shared" si="19"/>
        <v>0</v>
      </c>
      <c r="BL140" s="18" t="s">
        <v>98</v>
      </c>
      <c r="BM140" s="192" t="s">
        <v>4543</v>
      </c>
    </row>
    <row r="141" spans="1:65" s="2" customFormat="1" ht="16.5" customHeight="1">
      <c r="A141" s="35"/>
      <c r="B141" s="36"/>
      <c r="C141" s="180" t="s">
        <v>7</v>
      </c>
      <c r="D141" s="180" t="s">
        <v>204</v>
      </c>
      <c r="E141" s="181" t="s">
        <v>4544</v>
      </c>
      <c r="F141" s="182" t="s">
        <v>4545</v>
      </c>
      <c r="G141" s="183" t="s">
        <v>621</v>
      </c>
      <c r="H141" s="184">
        <v>177</v>
      </c>
      <c r="I141" s="185"/>
      <c r="J141" s="186">
        <f t="shared" si="10"/>
        <v>0</v>
      </c>
      <c r="K141" s="187"/>
      <c r="L141" s="40"/>
      <c r="M141" s="188" t="s">
        <v>1</v>
      </c>
      <c r="N141" s="189" t="s">
        <v>45</v>
      </c>
      <c r="O141" s="72"/>
      <c r="P141" s="190">
        <f t="shared" si="11"/>
        <v>0</v>
      </c>
      <c r="Q141" s="190">
        <v>0</v>
      </c>
      <c r="R141" s="190">
        <f t="shared" si="12"/>
        <v>0</v>
      </c>
      <c r="S141" s="190">
        <v>0</v>
      </c>
      <c r="T141" s="191">
        <f t="shared" si="1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2" t="s">
        <v>98</v>
      </c>
      <c r="AT141" s="192" t="s">
        <v>204</v>
      </c>
      <c r="AU141" s="192" t="s">
        <v>85</v>
      </c>
      <c r="AY141" s="18" t="s">
        <v>203</v>
      </c>
      <c r="BE141" s="193">
        <f t="shared" si="14"/>
        <v>0</v>
      </c>
      <c r="BF141" s="193">
        <f t="shared" si="15"/>
        <v>0</v>
      </c>
      <c r="BG141" s="193">
        <f t="shared" si="16"/>
        <v>0</v>
      </c>
      <c r="BH141" s="193">
        <f t="shared" si="17"/>
        <v>0</v>
      </c>
      <c r="BI141" s="193">
        <f t="shared" si="18"/>
        <v>0</v>
      </c>
      <c r="BJ141" s="18" t="s">
        <v>85</v>
      </c>
      <c r="BK141" s="193">
        <f t="shared" si="19"/>
        <v>0</v>
      </c>
      <c r="BL141" s="18" t="s">
        <v>98</v>
      </c>
      <c r="BM141" s="192" t="s">
        <v>4546</v>
      </c>
    </row>
    <row r="142" spans="1:65" s="2" customFormat="1" ht="16.5" customHeight="1">
      <c r="A142" s="35"/>
      <c r="B142" s="36"/>
      <c r="C142" s="180" t="s">
        <v>397</v>
      </c>
      <c r="D142" s="180" t="s">
        <v>204</v>
      </c>
      <c r="E142" s="181" t="s">
        <v>4444</v>
      </c>
      <c r="F142" s="182" t="s">
        <v>4184</v>
      </c>
      <c r="G142" s="183" t="s">
        <v>621</v>
      </c>
      <c r="H142" s="184">
        <v>290</v>
      </c>
      <c r="I142" s="185"/>
      <c r="J142" s="186">
        <f t="shared" si="10"/>
        <v>0</v>
      </c>
      <c r="K142" s="187"/>
      <c r="L142" s="40"/>
      <c r="M142" s="188" t="s">
        <v>1</v>
      </c>
      <c r="N142" s="189" t="s">
        <v>45</v>
      </c>
      <c r="O142" s="72"/>
      <c r="P142" s="190">
        <f t="shared" si="11"/>
        <v>0</v>
      </c>
      <c r="Q142" s="190">
        <v>0</v>
      </c>
      <c r="R142" s="190">
        <f t="shared" si="12"/>
        <v>0</v>
      </c>
      <c r="S142" s="190">
        <v>0</v>
      </c>
      <c r="T142" s="191">
        <f t="shared" si="1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2" t="s">
        <v>98</v>
      </c>
      <c r="AT142" s="192" t="s">
        <v>204</v>
      </c>
      <c r="AU142" s="192" t="s">
        <v>85</v>
      </c>
      <c r="AY142" s="18" t="s">
        <v>203</v>
      </c>
      <c r="BE142" s="193">
        <f t="shared" si="14"/>
        <v>0</v>
      </c>
      <c r="BF142" s="193">
        <f t="shared" si="15"/>
        <v>0</v>
      </c>
      <c r="BG142" s="193">
        <f t="shared" si="16"/>
        <v>0</v>
      </c>
      <c r="BH142" s="193">
        <f t="shared" si="17"/>
        <v>0</v>
      </c>
      <c r="BI142" s="193">
        <f t="shared" si="18"/>
        <v>0</v>
      </c>
      <c r="BJ142" s="18" t="s">
        <v>85</v>
      </c>
      <c r="BK142" s="193">
        <f t="shared" si="19"/>
        <v>0</v>
      </c>
      <c r="BL142" s="18" t="s">
        <v>98</v>
      </c>
      <c r="BM142" s="192" t="s">
        <v>4547</v>
      </c>
    </row>
    <row r="143" spans="1:65" s="2" customFormat="1" ht="21.75" customHeight="1">
      <c r="A143" s="35"/>
      <c r="B143" s="36"/>
      <c r="C143" s="180" t="s">
        <v>403</v>
      </c>
      <c r="D143" s="180" t="s">
        <v>204</v>
      </c>
      <c r="E143" s="181" t="s">
        <v>4548</v>
      </c>
      <c r="F143" s="182" t="s">
        <v>4549</v>
      </c>
      <c r="G143" s="183" t="s">
        <v>621</v>
      </c>
      <c r="H143" s="184">
        <v>2</v>
      </c>
      <c r="I143" s="185"/>
      <c r="J143" s="186">
        <f t="shared" si="10"/>
        <v>0</v>
      </c>
      <c r="K143" s="187"/>
      <c r="L143" s="40"/>
      <c r="M143" s="188" t="s">
        <v>1</v>
      </c>
      <c r="N143" s="189" t="s">
        <v>45</v>
      </c>
      <c r="O143" s="72"/>
      <c r="P143" s="190">
        <f t="shared" si="11"/>
        <v>0</v>
      </c>
      <c r="Q143" s="190">
        <v>0</v>
      </c>
      <c r="R143" s="190">
        <f t="shared" si="12"/>
        <v>0</v>
      </c>
      <c r="S143" s="190">
        <v>0</v>
      </c>
      <c r="T143" s="191">
        <f t="shared" si="1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2" t="s">
        <v>98</v>
      </c>
      <c r="AT143" s="192" t="s">
        <v>204</v>
      </c>
      <c r="AU143" s="192" t="s">
        <v>85</v>
      </c>
      <c r="AY143" s="18" t="s">
        <v>203</v>
      </c>
      <c r="BE143" s="193">
        <f t="shared" si="14"/>
        <v>0</v>
      </c>
      <c r="BF143" s="193">
        <f t="shared" si="15"/>
        <v>0</v>
      </c>
      <c r="BG143" s="193">
        <f t="shared" si="16"/>
        <v>0</v>
      </c>
      <c r="BH143" s="193">
        <f t="shared" si="17"/>
        <v>0</v>
      </c>
      <c r="BI143" s="193">
        <f t="shared" si="18"/>
        <v>0</v>
      </c>
      <c r="BJ143" s="18" t="s">
        <v>85</v>
      </c>
      <c r="BK143" s="193">
        <f t="shared" si="19"/>
        <v>0</v>
      </c>
      <c r="BL143" s="18" t="s">
        <v>98</v>
      </c>
      <c r="BM143" s="192" t="s">
        <v>4550</v>
      </c>
    </row>
    <row r="144" spans="1:65" s="2" customFormat="1" ht="16.5" customHeight="1">
      <c r="A144" s="35"/>
      <c r="B144" s="36"/>
      <c r="C144" s="180" t="s">
        <v>409</v>
      </c>
      <c r="D144" s="180" t="s">
        <v>204</v>
      </c>
      <c r="E144" s="181" t="s">
        <v>4551</v>
      </c>
      <c r="F144" s="182" t="s">
        <v>4552</v>
      </c>
      <c r="G144" s="183" t="s">
        <v>621</v>
      </c>
      <c r="H144" s="184">
        <v>2</v>
      </c>
      <c r="I144" s="185"/>
      <c r="J144" s="186">
        <f t="shared" si="10"/>
        <v>0</v>
      </c>
      <c r="K144" s="187"/>
      <c r="L144" s="40"/>
      <c r="M144" s="188" t="s">
        <v>1</v>
      </c>
      <c r="N144" s="189" t="s">
        <v>45</v>
      </c>
      <c r="O144" s="72"/>
      <c r="P144" s="190">
        <f t="shared" si="11"/>
        <v>0</v>
      </c>
      <c r="Q144" s="190">
        <v>0</v>
      </c>
      <c r="R144" s="190">
        <f t="shared" si="12"/>
        <v>0</v>
      </c>
      <c r="S144" s="190">
        <v>0</v>
      </c>
      <c r="T144" s="191">
        <f t="shared" si="1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2" t="s">
        <v>98</v>
      </c>
      <c r="AT144" s="192" t="s">
        <v>204</v>
      </c>
      <c r="AU144" s="192" t="s">
        <v>85</v>
      </c>
      <c r="AY144" s="18" t="s">
        <v>203</v>
      </c>
      <c r="BE144" s="193">
        <f t="shared" si="14"/>
        <v>0</v>
      </c>
      <c r="BF144" s="193">
        <f t="shared" si="15"/>
        <v>0</v>
      </c>
      <c r="BG144" s="193">
        <f t="shared" si="16"/>
        <v>0</v>
      </c>
      <c r="BH144" s="193">
        <f t="shared" si="17"/>
        <v>0</v>
      </c>
      <c r="BI144" s="193">
        <f t="shared" si="18"/>
        <v>0</v>
      </c>
      <c r="BJ144" s="18" t="s">
        <v>85</v>
      </c>
      <c r="BK144" s="193">
        <f t="shared" si="19"/>
        <v>0</v>
      </c>
      <c r="BL144" s="18" t="s">
        <v>98</v>
      </c>
      <c r="BM144" s="192" t="s">
        <v>4553</v>
      </c>
    </row>
    <row r="145" spans="1:65" s="2" customFormat="1" ht="16.5" customHeight="1">
      <c r="A145" s="35"/>
      <c r="B145" s="36"/>
      <c r="C145" s="180" t="s">
        <v>415</v>
      </c>
      <c r="D145" s="180" t="s">
        <v>204</v>
      </c>
      <c r="E145" s="181" t="s">
        <v>4554</v>
      </c>
      <c r="F145" s="182" t="s">
        <v>4555</v>
      </c>
      <c r="G145" s="183" t="s">
        <v>621</v>
      </c>
      <c r="H145" s="184">
        <v>2</v>
      </c>
      <c r="I145" s="185"/>
      <c r="J145" s="186">
        <f t="shared" si="10"/>
        <v>0</v>
      </c>
      <c r="K145" s="187"/>
      <c r="L145" s="40"/>
      <c r="M145" s="188" t="s">
        <v>1</v>
      </c>
      <c r="N145" s="189" t="s">
        <v>45</v>
      </c>
      <c r="O145" s="72"/>
      <c r="P145" s="190">
        <f t="shared" si="11"/>
        <v>0</v>
      </c>
      <c r="Q145" s="190">
        <v>0</v>
      </c>
      <c r="R145" s="190">
        <f t="shared" si="12"/>
        <v>0</v>
      </c>
      <c r="S145" s="190">
        <v>0</v>
      </c>
      <c r="T145" s="191">
        <f t="shared" si="1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2" t="s">
        <v>98</v>
      </c>
      <c r="AT145" s="192" t="s">
        <v>204</v>
      </c>
      <c r="AU145" s="192" t="s">
        <v>85</v>
      </c>
      <c r="AY145" s="18" t="s">
        <v>203</v>
      </c>
      <c r="BE145" s="193">
        <f t="shared" si="14"/>
        <v>0</v>
      </c>
      <c r="BF145" s="193">
        <f t="shared" si="15"/>
        <v>0</v>
      </c>
      <c r="BG145" s="193">
        <f t="shared" si="16"/>
        <v>0</v>
      </c>
      <c r="BH145" s="193">
        <f t="shared" si="17"/>
        <v>0</v>
      </c>
      <c r="BI145" s="193">
        <f t="shared" si="18"/>
        <v>0</v>
      </c>
      <c r="BJ145" s="18" t="s">
        <v>85</v>
      </c>
      <c r="BK145" s="193">
        <f t="shared" si="19"/>
        <v>0</v>
      </c>
      <c r="BL145" s="18" t="s">
        <v>98</v>
      </c>
      <c r="BM145" s="192" t="s">
        <v>4556</v>
      </c>
    </row>
    <row r="146" spans="1:65" s="2" customFormat="1" ht="16.5" customHeight="1">
      <c r="A146" s="35"/>
      <c r="B146" s="36"/>
      <c r="C146" s="180" t="s">
        <v>423</v>
      </c>
      <c r="D146" s="180" t="s">
        <v>204</v>
      </c>
      <c r="E146" s="181" t="s">
        <v>4557</v>
      </c>
      <c r="F146" s="182" t="s">
        <v>4558</v>
      </c>
      <c r="G146" s="183" t="s">
        <v>621</v>
      </c>
      <c r="H146" s="184">
        <v>8</v>
      </c>
      <c r="I146" s="185"/>
      <c r="J146" s="186">
        <f t="shared" si="10"/>
        <v>0</v>
      </c>
      <c r="K146" s="187"/>
      <c r="L146" s="40"/>
      <c r="M146" s="188" t="s">
        <v>1</v>
      </c>
      <c r="N146" s="189" t="s">
        <v>45</v>
      </c>
      <c r="O146" s="72"/>
      <c r="P146" s="190">
        <f t="shared" si="11"/>
        <v>0</v>
      </c>
      <c r="Q146" s="190">
        <v>0</v>
      </c>
      <c r="R146" s="190">
        <f t="shared" si="12"/>
        <v>0</v>
      </c>
      <c r="S146" s="190">
        <v>0</v>
      </c>
      <c r="T146" s="191">
        <f t="shared" si="1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2" t="s">
        <v>98</v>
      </c>
      <c r="AT146" s="192" t="s">
        <v>204</v>
      </c>
      <c r="AU146" s="192" t="s">
        <v>85</v>
      </c>
      <c r="AY146" s="18" t="s">
        <v>203</v>
      </c>
      <c r="BE146" s="193">
        <f t="shared" si="14"/>
        <v>0</v>
      </c>
      <c r="BF146" s="193">
        <f t="shared" si="15"/>
        <v>0</v>
      </c>
      <c r="BG146" s="193">
        <f t="shared" si="16"/>
        <v>0</v>
      </c>
      <c r="BH146" s="193">
        <f t="shared" si="17"/>
        <v>0</v>
      </c>
      <c r="BI146" s="193">
        <f t="shared" si="18"/>
        <v>0</v>
      </c>
      <c r="BJ146" s="18" t="s">
        <v>85</v>
      </c>
      <c r="BK146" s="193">
        <f t="shared" si="19"/>
        <v>0</v>
      </c>
      <c r="BL146" s="18" t="s">
        <v>98</v>
      </c>
      <c r="BM146" s="192" t="s">
        <v>4559</v>
      </c>
    </row>
    <row r="147" spans="1:65" s="2" customFormat="1" ht="16.5" customHeight="1">
      <c r="A147" s="35"/>
      <c r="B147" s="36"/>
      <c r="C147" s="180" t="s">
        <v>428</v>
      </c>
      <c r="D147" s="180" t="s">
        <v>204</v>
      </c>
      <c r="E147" s="181" t="s">
        <v>4560</v>
      </c>
      <c r="F147" s="182" t="s">
        <v>4561</v>
      </c>
      <c r="G147" s="183" t="s">
        <v>621</v>
      </c>
      <c r="H147" s="184">
        <v>8</v>
      </c>
      <c r="I147" s="185"/>
      <c r="J147" s="186">
        <f t="shared" si="10"/>
        <v>0</v>
      </c>
      <c r="K147" s="187"/>
      <c r="L147" s="40"/>
      <c r="M147" s="188" t="s">
        <v>1</v>
      </c>
      <c r="N147" s="189" t="s">
        <v>45</v>
      </c>
      <c r="O147" s="72"/>
      <c r="P147" s="190">
        <f t="shared" si="11"/>
        <v>0</v>
      </c>
      <c r="Q147" s="190">
        <v>0</v>
      </c>
      <c r="R147" s="190">
        <f t="shared" si="12"/>
        <v>0</v>
      </c>
      <c r="S147" s="190">
        <v>0</v>
      </c>
      <c r="T147" s="191">
        <f t="shared" si="1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2" t="s">
        <v>98</v>
      </c>
      <c r="AT147" s="192" t="s">
        <v>204</v>
      </c>
      <c r="AU147" s="192" t="s">
        <v>85</v>
      </c>
      <c r="AY147" s="18" t="s">
        <v>203</v>
      </c>
      <c r="BE147" s="193">
        <f t="shared" si="14"/>
        <v>0</v>
      </c>
      <c r="BF147" s="193">
        <f t="shared" si="15"/>
        <v>0</v>
      </c>
      <c r="BG147" s="193">
        <f t="shared" si="16"/>
        <v>0</v>
      </c>
      <c r="BH147" s="193">
        <f t="shared" si="17"/>
        <v>0</v>
      </c>
      <c r="BI147" s="193">
        <f t="shared" si="18"/>
        <v>0</v>
      </c>
      <c r="BJ147" s="18" t="s">
        <v>85</v>
      </c>
      <c r="BK147" s="193">
        <f t="shared" si="19"/>
        <v>0</v>
      </c>
      <c r="BL147" s="18" t="s">
        <v>98</v>
      </c>
      <c r="BM147" s="192" t="s">
        <v>4562</v>
      </c>
    </row>
    <row r="148" spans="1:65" s="2" customFormat="1" ht="16.5" customHeight="1">
      <c r="A148" s="35"/>
      <c r="B148" s="36"/>
      <c r="C148" s="180" t="s">
        <v>440</v>
      </c>
      <c r="D148" s="180" t="s">
        <v>204</v>
      </c>
      <c r="E148" s="181" t="s">
        <v>4563</v>
      </c>
      <c r="F148" s="182" t="s">
        <v>4564</v>
      </c>
      <c r="G148" s="183" t="s">
        <v>621</v>
      </c>
      <c r="H148" s="184">
        <v>16</v>
      </c>
      <c r="I148" s="185"/>
      <c r="J148" s="186">
        <f t="shared" si="10"/>
        <v>0</v>
      </c>
      <c r="K148" s="187"/>
      <c r="L148" s="40"/>
      <c r="M148" s="188" t="s">
        <v>1</v>
      </c>
      <c r="N148" s="189" t="s">
        <v>45</v>
      </c>
      <c r="O148" s="72"/>
      <c r="P148" s="190">
        <f t="shared" si="11"/>
        <v>0</v>
      </c>
      <c r="Q148" s="190">
        <v>0</v>
      </c>
      <c r="R148" s="190">
        <f t="shared" si="12"/>
        <v>0</v>
      </c>
      <c r="S148" s="190">
        <v>0</v>
      </c>
      <c r="T148" s="191">
        <f t="shared" si="1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2" t="s">
        <v>98</v>
      </c>
      <c r="AT148" s="192" t="s">
        <v>204</v>
      </c>
      <c r="AU148" s="192" t="s">
        <v>85</v>
      </c>
      <c r="AY148" s="18" t="s">
        <v>203</v>
      </c>
      <c r="BE148" s="193">
        <f t="shared" si="14"/>
        <v>0</v>
      </c>
      <c r="BF148" s="193">
        <f t="shared" si="15"/>
        <v>0</v>
      </c>
      <c r="BG148" s="193">
        <f t="shared" si="16"/>
        <v>0</v>
      </c>
      <c r="BH148" s="193">
        <f t="shared" si="17"/>
        <v>0</v>
      </c>
      <c r="BI148" s="193">
        <f t="shared" si="18"/>
        <v>0</v>
      </c>
      <c r="BJ148" s="18" t="s">
        <v>85</v>
      </c>
      <c r="BK148" s="193">
        <f t="shared" si="19"/>
        <v>0</v>
      </c>
      <c r="BL148" s="18" t="s">
        <v>98</v>
      </c>
      <c r="BM148" s="192" t="s">
        <v>4565</v>
      </c>
    </row>
    <row r="149" spans="1:65" s="2" customFormat="1" ht="21.75" customHeight="1">
      <c r="A149" s="35"/>
      <c r="B149" s="36"/>
      <c r="C149" s="180" t="s">
        <v>448</v>
      </c>
      <c r="D149" s="180" t="s">
        <v>204</v>
      </c>
      <c r="E149" s="181" t="s">
        <v>4491</v>
      </c>
      <c r="F149" s="182" t="s">
        <v>4492</v>
      </c>
      <c r="G149" s="183" t="s">
        <v>621</v>
      </c>
      <c r="H149" s="184">
        <v>3</v>
      </c>
      <c r="I149" s="185"/>
      <c r="J149" s="186">
        <f t="shared" si="10"/>
        <v>0</v>
      </c>
      <c r="K149" s="187"/>
      <c r="L149" s="40"/>
      <c r="M149" s="188" t="s">
        <v>1</v>
      </c>
      <c r="N149" s="189" t="s">
        <v>45</v>
      </c>
      <c r="O149" s="72"/>
      <c r="P149" s="190">
        <f t="shared" si="11"/>
        <v>0</v>
      </c>
      <c r="Q149" s="190">
        <v>0</v>
      </c>
      <c r="R149" s="190">
        <f t="shared" si="12"/>
        <v>0</v>
      </c>
      <c r="S149" s="190">
        <v>0</v>
      </c>
      <c r="T149" s="191">
        <f t="shared" si="1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2" t="s">
        <v>98</v>
      </c>
      <c r="AT149" s="192" t="s">
        <v>204</v>
      </c>
      <c r="AU149" s="192" t="s">
        <v>85</v>
      </c>
      <c r="AY149" s="18" t="s">
        <v>203</v>
      </c>
      <c r="BE149" s="193">
        <f t="shared" si="14"/>
        <v>0</v>
      </c>
      <c r="BF149" s="193">
        <f t="shared" si="15"/>
        <v>0</v>
      </c>
      <c r="BG149" s="193">
        <f t="shared" si="16"/>
        <v>0</v>
      </c>
      <c r="BH149" s="193">
        <f t="shared" si="17"/>
        <v>0</v>
      </c>
      <c r="BI149" s="193">
        <f t="shared" si="18"/>
        <v>0</v>
      </c>
      <c r="BJ149" s="18" t="s">
        <v>85</v>
      </c>
      <c r="BK149" s="193">
        <f t="shared" si="19"/>
        <v>0</v>
      </c>
      <c r="BL149" s="18" t="s">
        <v>98</v>
      </c>
      <c r="BM149" s="192" t="s">
        <v>4566</v>
      </c>
    </row>
    <row r="150" spans="1:65" s="2" customFormat="1" ht="16.5" customHeight="1">
      <c r="A150" s="35"/>
      <c r="B150" s="36"/>
      <c r="C150" s="180" t="s">
        <v>455</v>
      </c>
      <c r="D150" s="180" t="s">
        <v>204</v>
      </c>
      <c r="E150" s="181" t="s">
        <v>4567</v>
      </c>
      <c r="F150" s="182" t="s">
        <v>4568</v>
      </c>
      <c r="G150" s="183" t="s">
        <v>621</v>
      </c>
      <c r="H150" s="184">
        <v>519</v>
      </c>
      <c r="I150" s="185"/>
      <c r="J150" s="186">
        <f t="shared" si="10"/>
        <v>0</v>
      </c>
      <c r="K150" s="187"/>
      <c r="L150" s="40"/>
      <c r="M150" s="188" t="s">
        <v>1</v>
      </c>
      <c r="N150" s="189" t="s">
        <v>45</v>
      </c>
      <c r="O150" s="72"/>
      <c r="P150" s="190">
        <f t="shared" si="11"/>
        <v>0</v>
      </c>
      <c r="Q150" s="190">
        <v>0</v>
      </c>
      <c r="R150" s="190">
        <f t="shared" si="12"/>
        <v>0</v>
      </c>
      <c r="S150" s="190">
        <v>0</v>
      </c>
      <c r="T150" s="191">
        <f t="shared" si="1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92" t="s">
        <v>98</v>
      </c>
      <c r="AT150" s="192" t="s">
        <v>204</v>
      </c>
      <c r="AU150" s="192" t="s">
        <v>85</v>
      </c>
      <c r="AY150" s="18" t="s">
        <v>203</v>
      </c>
      <c r="BE150" s="193">
        <f t="shared" si="14"/>
        <v>0</v>
      </c>
      <c r="BF150" s="193">
        <f t="shared" si="15"/>
        <v>0</v>
      </c>
      <c r="BG150" s="193">
        <f t="shared" si="16"/>
        <v>0</v>
      </c>
      <c r="BH150" s="193">
        <f t="shared" si="17"/>
        <v>0</v>
      </c>
      <c r="BI150" s="193">
        <f t="shared" si="18"/>
        <v>0</v>
      </c>
      <c r="BJ150" s="18" t="s">
        <v>85</v>
      </c>
      <c r="BK150" s="193">
        <f t="shared" si="19"/>
        <v>0</v>
      </c>
      <c r="BL150" s="18" t="s">
        <v>98</v>
      </c>
      <c r="BM150" s="192" t="s">
        <v>4569</v>
      </c>
    </row>
    <row r="151" spans="1:65" s="2" customFormat="1" ht="16.5" customHeight="1">
      <c r="A151" s="35"/>
      <c r="B151" s="36"/>
      <c r="C151" s="180" t="s">
        <v>460</v>
      </c>
      <c r="D151" s="180" t="s">
        <v>204</v>
      </c>
      <c r="E151" s="181" t="s">
        <v>4570</v>
      </c>
      <c r="F151" s="182" t="s">
        <v>4571</v>
      </c>
      <c r="G151" s="183" t="s">
        <v>4230</v>
      </c>
      <c r="H151" s="184">
        <v>1</v>
      </c>
      <c r="I151" s="185"/>
      <c r="J151" s="186">
        <f t="shared" si="10"/>
        <v>0</v>
      </c>
      <c r="K151" s="187"/>
      <c r="L151" s="40"/>
      <c r="M151" s="261" t="s">
        <v>1</v>
      </c>
      <c r="N151" s="262" t="s">
        <v>45</v>
      </c>
      <c r="O151" s="263"/>
      <c r="P151" s="264">
        <f t="shared" si="11"/>
        <v>0</v>
      </c>
      <c r="Q151" s="264">
        <v>0</v>
      </c>
      <c r="R151" s="264">
        <f t="shared" si="12"/>
        <v>0</v>
      </c>
      <c r="S151" s="264">
        <v>0</v>
      </c>
      <c r="T151" s="265">
        <f t="shared" si="1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2" t="s">
        <v>98</v>
      </c>
      <c r="AT151" s="192" t="s">
        <v>204</v>
      </c>
      <c r="AU151" s="192" t="s">
        <v>85</v>
      </c>
      <c r="AY151" s="18" t="s">
        <v>203</v>
      </c>
      <c r="BE151" s="193">
        <f t="shared" si="14"/>
        <v>0</v>
      </c>
      <c r="BF151" s="193">
        <f t="shared" si="15"/>
        <v>0</v>
      </c>
      <c r="BG151" s="193">
        <f t="shared" si="16"/>
        <v>0</v>
      </c>
      <c r="BH151" s="193">
        <f t="shared" si="17"/>
        <v>0</v>
      </c>
      <c r="BI151" s="193">
        <f t="shared" si="18"/>
        <v>0</v>
      </c>
      <c r="BJ151" s="18" t="s">
        <v>85</v>
      </c>
      <c r="BK151" s="193">
        <f t="shared" si="19"/>
        <v>0</v>
      </c>
      <c r="BL151" s="18" t="s">
        <v>98</v>
      </c>
      <c r="BM151" s="192" t="s">
        <v>4572</v>
      </c>
    </row>
    <row r="152" spans="1:31" s="2" customFormat="1" ht="6.95" customHeight="1">
      <c r="A152" s="35"/>
      <c r="B152" s="55"/>
      <c r="C152" s="56"/>
      <c r="D152" s="56"/>
      <c r="E152" s="56"/>
      <c r="F152" s="56"/>
      <c r="G152" s="56"/>
      <c r="H152" s="56"/>
      <c r="I152" s="56"/>
      <c r="J152" s="56"/>
      <c r="K152" s="56"/>
      <c r="L152" s="40"/>
      <c r="M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</row>
  </sheetData>
  <sheetProtection algorithmName="SHA-512" hashValue="oK/omknSeGr2EVANfLkuGZM4xS8sS6y7c8EakECSn/qCBFXFFX5WmKSna/PMaJQDhWd1wNWglGQAADsxydq6wQ==" saltValue="IhlVLKEqD6iT5C2pSrq80ChyInJOsOrJrI6Md9Fz6Gn969sc4RZ3+x6hrwWVslU8d5S4OhndUpPFeTNHyu0XDA==" spinCount="100000" sheet="1" objects="1" scenarios="1" formatColumns="0" formatRows="0" autoFilter="0"/>
  <autoFilter ref="C117:K15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1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18" t="s">
        <v>118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154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155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4573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ROUND(J117,2)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ROUND((SUM(BE117:BE123)),2)</f>
        <v>0</v>
      </c>
      <c r="G33" s="35"/>
      <c r="H33" s="35"/>
      <c r="I33" s="125">
        <v>0.21</v>
      </c>
      <c r="J33" s="124">
        <f>ROUND(((SUM(BE117:BE123))*I33),2)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ROUND((SUM(BF117:BF123)),2)</f>
        <v>0</v>
      </c>
      <c r="G34" s="35"/>
      <c r="H34" s="35"/>
      <c r="I34" s="125">
        <v>0.15</v>
      </c>
      <c r="J34" s="124">
        <f>ROUND(((SUM(BF117:BF123))*I34),2)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ROUND((SUM(BG117:BG123)),2)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ROUND((SUM(BH117:BH123)),2)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ROUND((SUM(BI117:BI123)),2)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155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267" t="str">
        <f>E9</f>
        <v>72 - Systém ovládání prač...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158</v>
      </c>
      <c r="D94" s="145"/>
      <c r="E94" s="145"/>
      <c r="F94" s="145"/>
      <c r="G94" s="145"/>
      <c r="H94" s="145"/>
      <c r="I94" s="145"/>
      <c r="J94" s="146" t="s">
        <v>159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160</v>
      </c>
      <c r="D96" s="37"/>
      <c r="E96" s="37"/>
      <c r="F96" s="37"/>
      <c r="G96" s="37"/>
      <c r="H96" s="37"/>
      <c r="I96" s="37"/>
      <c r="J96" s="85">
        <f>J117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161</v>
      </c>
    </row>
    <row r="97" spans="2:12" s="9" customFormat="1" ht="24.95" customHeight="1" hidden="1">
      <c r="B97" s="148"/>
      <c r="C97" s="149"/>
      <c r="D97" s="150" t="s">
        <v>4574</v>
      </c>
      <c r="E97" s="151"/>
      <c r="F97" s="151"/>
      <c r="G97" s="151"/>
      <c r="H97" s="151"/>
      <c r="I97" s="151"/>
      <c r="J97" s="152">
        <f>J118</f>
        <v>0</v>
      </c>
      <c r="K97" s="149"/>
      <c r="L97" s="153"/>
    </row>
    <row r="98" spans="1:31" s="2" customFormat="1" ht="21.75" customHeight="1" hidden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 hidden="1">
      <c r="A99" s="35"/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ht="12" hidden="1"/>
    <row r="101" ht="12" hidden="1"/>
    <row r="102" ht="12" hidden="1"/>
    <row r="103" spans="1:31" s="2" customFormat="1" ht="6.95" customHeight="1">
      <c r="A103" s="35"/>
      <c r="B103" s="57"/>
      <c r="C103" s="58"/>
      <c r="D103" s="58"/>
      <c r="E103" s="58"/>
      <c r="F103" s="58"/>
      <c r="G103" s="58"/>
      <c r="H103" s="58"/>
      <c r="I103" s="58"/>
      <c r="J103" s="58"/>
      <c r="K103" s="58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5" customHeight="1">
      <c r="A104" s="35"/>
      <c r="B104" s="36"/>
      <c r="C104" s="24" t="s">
        <v>189</v>
      </c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30" t="s">
        <v>16</v>
      </c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6.5" customHeight="1">
      <c r="A107" s="35"/>
      <c r="B107" s="36"/>
      <c r="C107" s="37"/>
      <c r="D107" s="37"/>
      <c r="E107" s="308" t="str">
        <f>E7</f>
        <v>Revitalizace objektu kolejí Baarova 36, Plzeň (1)</v>
      </c>
      <c r="F107" s="309"/>
      <c r="G107" s="309"/>
      <c r="H107" s="309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155</v>
      </c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267" t="str">
        <f>E9</f>
        <v>72 - Systém ovládání prač...</v>
      </c>
      <c r="F109" s="307"/>
      <c r="G109" s="307"/>
      <c r="H109" s="30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20</v>
      </c>
      <c r="D111" s="37"/>
      <c r="E111" s="37"/>
      <c r="F111" s="28" t="str">
        <f>F12</f>
        <v>Baarova 36, Plzeň</v>
      </c>
      <c r="G111" s="37"/>
      <c r="H111" s="37"/>
      <c r="I111" s="30" t="s">
        <v>22</v>
      </c>
      <c r="J111" s="67" t="str">
        <f>IF(J12="","",J12)</f>
        <v>21. 8. 2023</v>
      </c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5.2" customHeight="1">
      <c r="A113" s="35"/>
      <c r="B113" s="36"/>
      <c r="C113" s="30" t="s">
        <v>24</v>
      </c>
      <c r="D113" s="37"/>
      <c r="E113" s="37"/>
      <c r="F113" s="28" t="str">
        <f>E15</f>
        <v>Západočeská univerzita v Plzni, Univerzitní 8</v>
      </c>
      <c r="G113" s="37"/>
      <c r="H113" s="37"/>
      <c r="I113" s="30" t="s">
        <v>32</v>
      </c>
      <c r="J113" s="33" t="str">
        <f>E21</f>
        <v>AREA group s.r.o.</v>
      </c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2" customHeight="1">
      <c r="A114" s="35"/>
      <c r="B114" s="36"/>
      <c r="C114" s="30" t="s">
        <v>30</v>
      </c>
      <c r="D114" s="37"/>
      <c r="E114" s="37"/>
      <c r="F114" s="28" t="str">
        <f>IF(E18="","",E18)</f>
        <v>Vyplň údaj</v>
      </c>
      <c r="G114" s="37"/>
      <c r="H114" s="37"/>
      <c r="I114" s="30" t="s">
        <v>37</v>
      </c>
      <c r="J114" s="33" t="str">
        <f>E24</f>
        <v xml:space="preserve"> 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0.3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10" customFormat="1" ht="29.25" customHeight="1">
      <c r="A116" s="154"/>
      <c r="B116" s="155"/>
      <c r="C116" s="156" t="s">
        <v>190</v>
      </c>
      <c r="D116" s="157" t="s">
        <v>65</v>
      </c>
      <c r="E116" s="157" t="s">
        <v>61</v>
      </c>
      <c r="F116" s="157" t="s">
        <v>62</v>
      </c>
      <c r="G116" s="157" t="s">
        <v>191</v>
      </c>
      <c r="H116" s="157" t="s">
        <v>192</v>
      </c>
      <c r="I116" s="157" t="s">
        <v>193</v>
      </c>
      <c r="J116" s="158" t="s">
        <v>159</v>
      </c>
      <c r="K116" s="159" t="s">
        <v>194</v>
      </c>
      <c r="L116" s="160"/>
      <c r="M116" s="76" t="s">
        <v>1</v>
      </c>
      <c r="N116" s="77" t="s">
        <v>44</v>
      </c>
      <c r="O116" s="77" t="s">
        <v>195</v>
      </c>
      <c r="P116" s="77" t="s">
        <v>196</v>
      </c>
      <c r="Q116" s="77" t="s">
        <v>197</v>
      </c>
      <c r="R116" s="77" t="s">
        <v>198</v>
      </c>
      <c r="S116" s="77" t="s">
        <v>199</v>
      </c>
      <c r="T116" s="78" t="s">
        <v>200</v>
      </c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</row>
    <row r="117" spans="1:63" s="2" customFormat="1" ht="22.9" customHeight="1">
      <c r="A117" s="35"/>
      <c r="B117" s="36"/>
      <c r="C117" s="83" t="s">
        <v>201</v>
      </c>
      <c r="D117" s="37"/>
      <c r="E117" s="37"/>
      <c r="F117" s="37"/>
      <c r="G117" s="37"/>
      <c r="H117" s="37"/>
      <c r="I117" s="37"/>
      <c r="J117" s="161">
        <f>BK117</f>
        <v>0</v>
      </c>
      <c r="K117" s="37"/>
      <c r="L117" s="40"/>
      <c r="M117" s="79"/>
      <c r="N117" s="162"/>
      <c r="O117" s="80"/>
      <c r="P117" s="163">
        <f>P118</f>
        <v>0</v>
      </c>
      <c r="Q117" s="80"/>
      <c r="R117" s="163">
        <f>R118</f>
        <v>0</v>
      </c>
      <c r="S117" s="80"/>
      <c r="T117" s="164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79</v>
      </c>
      <c r="AU117" s="18" t="s">
        <v>161</v>
      </c>
      <c r="BK117" s="165">
        <f>BK118</f>
        <v>0</v>
      </c>
    </row>
    <row r="118" spans="2:63" s="11" customFormat="1" ht="25.9" customHeight="1">
      <c r="B118" s="166"/>
      <c r="C118" s="167"/>
      <c r="D118" s="168" t="s">
        <v>79</v>
      </c>
      <c r="E118" s="169" t="s">
        <v>4575</v>
      </c>
      <c r="F118" s="169" t="s">
        <v>4576</v>
      </c>
      <c r="G118" s="167"/>
      <c r="H118" s="167"/>
      <c r="I118" s="170"/>
      <c r="J118" s="171">
        <f>BK118</f>
        <v>0</v>
      </c>
      <c r="K118" s="167"/>
      <c r="L118" s="172"/>
      <c r="M118" s="173"/>
      <c r="N118" s="174"/>
      <c r="O118" s="174"/>
      <c r="P118" s="175">
        <f>SUM(P119:P123)</f>
        <v>0</v>
      </c>
      <c r="Q118" s="174"/>
      <c r="R118" s="175">
        <f>SUM(R119:R123)</f>
        <v>0</v>
      </c>
      <c r="S118" s="174"/>
      <c r="T118" s="176">
        <f>SUM(T119:T123)</f>
        <v>0</v>
      </c>
      <c r="AR118" s="177" t="s">
        <v>85</v>
      </c>
      <c r="AT118" s="178" t="s">
        <v>79</v>
      </c>
      <c r="AU118" s="178" t="s">
        <v>80</v>
      </c>
      <c r="AY118" s="177" t="s">
        <v>203</v>
      </c>
      <c r="BK118" s="179">
        <f>SUM(BK119:BK123)</f>
        <v>0</v>
      </c>
    </row>
    <row r="119" spans="1:65" s="2" customFormat="1" ht="21.75" customHeight="1">
      <c r="A119" s="35"/>
      <c r="B119" s="36"/>
      <c r="C119" s="180" t="s">
        <v>85</v>
      </c>
      <c r="D119" s="180" t="s">
        <v>204</v>
      </c>
      <c r="E119" s="181" t="s">
        <v>4577</v>
      </c>
      <c r="F119" s="182" t="s">
        <v>4578</v>
      </c>
      <c r="G119" s="183" t="s">
        <v>621</v>
      </c>
      <c r="H119" s="184">
        <v>1</v>
      </c>
      <c r="I119" s="185"/>
      <c r="J119" s="186">
        <f>ROUND(I119*H119,2)</f>
        <v>0</v>
      </c>
      <c r="K119" s="187"/>
      <c r="L119" s="40"/>
      <c r="M119" s="188" t="s">
        <v>1</v>
      </c>
      <c r="N119" s="189" t="s">
        <v>45</v>
      </c>
      <c r="O119" s="72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92" t="s">
        <v>98</v>
      </c>
      <c r="AT119" s="192" t="s">
        <v>204</v>
      </c>
      <c r="AU119" s="192" t="s">
        <v>85</v>
      </c>
      <c r="AY119" s="18" t="s">
        <v>203</v>
      </c>
      <c r="BE119" s="193">
        <f>IF(N119="základní",J119,0)</f>
        <v>0</v>
      </c>
      <c r="BF119" s="193">
        <f>IF(N119="snížená",J119,0)</f>
        <v>0</v>
      </c>
      <c r="BG119" s="193">
        <f>IF(N119="zákl. přenesená",J119,0)</f>
        <v>0</v>
      </c>
      <c r="BH119" s="193">
        <f>IF(N119="sníž. přenesená",J119,0)</f>
        <v>0</v>
      </c>
      <c r="BI119" s="193">
        <f>IF(N119="nulová",J119,0)</f>
        <v>0</v>
      </c>
      <c r="BJ119" s="18" t="s">
        <v>85</v>
      </c>
      <c r="BK119" s="193">
        <f>ROUND(I119*H119,2)</f>
        <v>0</v>
      </c>
      <c r="BL119" s="18" t="s">
        <v>98</v>
      </c>
      <c r="BM119" s="192" t="s">
        <v>4579</v>
      </c>
    </row>
    <row r="120" spans="1:65" s="2" customFormat="1" ht="16.5" customHeight="1">
      <c r="A120" s="35"/>
      <c r="B120" s="36"/>
      <c r="C120" s="180" t="s">
        <v>89</v>
      </c>
      <c r="D120" s="180" t="s">
        <v>204</v>
      </c>
      <c r="E120" s="181" t="s">
        <v>4580</v>
      </c>
      <c r="F120" s="182" t="s">
        <v>4581</v>
      </c>
      <c r="G120" s="183" t="s">
        <v>621</v>
      </c>
      <c r="H120" s="184">
        <v>1</v>
      </c>
      <c r="I120" s="185"/>
      <c r="J120" s="186">
        <f>ROUND(I120*H120,2)</f>
        <v>0</v>
      </c>
      <c r="K120" s="187"/>
      <c r="L120" s="40"/>
      <c r="M120" s="188" t="s">
        <v>1</v>
      </c>
      <c r="N120" s="189" t="s">
        <v>45</v>
      </c>
      <c r="O120" s="72"/>
      <c r="P120" s="190">
        <f>O120*H120</f>
        <v>0</v>
      </c>
      <c r="Q120" s="190">
        <v>0</v>
      </c>
      <c r="R120" s="190">
        <f>Q120*H120</f>
        <v>0</v>
      </c>
      <c r="S120" s="190">
        <v>0</v>
      </c>
      <c r="T120" s="191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2" t="s">
        <v>98</v>
      </c>
      <c r="AT120" s="192" t="s">
        <v>204</v>
      </c>
      <c r="AU120" s="192" t="s">
        <v>85</v>
      </c>
      <c r="AY120" s="18" t="s">
        <v>203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18" t="s">
        <v>85</v>
      </c>
      <c r="BK120" s="193">
        <f>ROUND(I120*H120,2)</f>
        <v>0</v>
      </c>
      <c r="BL120" s="18" t="s">
        <v>98</v>
      </c>
      <c r="BM120" s="192" t="s">
        <v>4582</v>
      </c>
    </row>
    <row r="121" spans="1:65" s="2" customFormat="1" ht="16.5" customHeight="1">
      <c r="A121" s="35"/>
      <c r="B121" s="36"/>
      <c r="C121" s="180" t="s">
        <v>95</v>
      </c>
      <c r="D121" s="180" t="s">
        <v>204</v>
      </c>
      <c r="E121" s="181" t="s">
        <v>4583</v>
      </c>
      <c r="F121" s="182" t="s">
        <v>4584</v>
      </c>
      <c r="G121" s="183" t="s">
        <v>621</v>
      </c>
      <c r="H121" s="184">
        <v>8</v>
      </c>
      <c r="I121" s="185"/>
      <c r="J121" s="186">
        <f>ROUND(I121*H121,2)</f>
        <v>0</v>
      </c>
      <c r="K121" s="187"/>
      <c r="L121" s="40"/>
      <c r="M121" s="188" t="s">
        <v>1</v>
      </c>
      <c r="N121" s="189" t="s">
        <v>45</v>
      </c>
      <c r="O121" s="72"/>
      <c r="P121" s="190">
        <f>O121*H121</f>
        <v>0</v>
      </c>
      <c r="Q121" s="190">
        <v>0</v>
      </c>
      <c r="R121" s="190">
        <f>Q121*H121</f>
        <v>0</v>
      </c>
      <c r="S121" s="190">
        <v>0</v>
      </c>
      <c r="T121" s="191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2" t="s">
        <v>98</v>
      </c>
      <c r="AT121" s="192" t="s">
        <v>204</v>
      </c>
      <c r="AU121" s="192" t="s">
        <v>85</v>
      </c>
      <c r="AY121" s="18" t="s">
        <v>203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18" t="s">
        <v>85</v>
      </c>
      <c r="BK121" s="193">
        <f>ROUND(I121*H121,2)</f>
        <v>0</v>
      </c>
      <c r="BL121" s="18" t="s">
        <v>98</v>
      </c>
      <c r="BM121" s="192" t="s">
        <v>4585</v>
      </c>
    </row>
    <row r="122" spans="1:65" s="2" customFormat="1" ht="24.2" customHeight="1">
      <c r="A122" s="35"/>
      <c r="B122" s="36"/>
      <c r="C122" s="180" t="s">
        <v>98</v>
      </c>
      <c r="D122" s="180" t="s">
        <v>204</v>
      </c>
      <c r="E122" s="181" t="s">
        <v>4586</v>
      </c>
      <c r="F122" s="182" t="s">
        <v>4587</v>
      </c>
      <c r="G122" s="183" t="s">
        <v>621</v>
      </c>
      <c r="H122" s="184">
        <v>1</v>
      </c>
      <c r="I122" s="185"/>
      <c r="J122" s="186">
        <f>ROUND(I122*H122,2)</f>
        <v>0</v>
      </c>
      <c r="K122" s="187"/>
      <c r="L122" s="40"/>
      <c r="M122" s="188" t="s">
        <v>1</v>
      </c>
      <c r="N122" s="189" t="s">
        <v>45</v>
      </c>
      <c r="O122" s="72"/>
      <c r="P122" s="190">
        <f>O122*H122</f>
        <v>0</v>
      </c>
      <c r="Q122" s="190">
        <v>0</v>
      </c>
      <c r="R122" s="190">
        <f>Q122*H122</f>
        <v>0</v>
      </c>
      <c r="S122" s="190">
        <v>0</v>
      </c>
      <c r="T122" s="191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2" t="s">
        <v>98</v>
      </c>
      <c r="AT122" s="192" t="s">
        <v>204</v>
      </c>
      <c r="AU122" s="192" t="s">
        <v>85</v>
      </c>
      <c r="AY122" s="18" t="s">
        <v>203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18" t="s">
        <v>85</v>
      </c>
      <c r="BK122" s="193">
        <f>ROUND(I122*H122,2)</f>
        <v>0</v>
      </c>
      <c r="BL122" s="18" t="s">
        <v>98</v>
      </c>
      <c r="BM122" s="192" t="s">
        <v>4588</v>
      </c>
    </row>
    <row r="123" spans="1:65" s="2" customFormat="1" ht="24.2" customHeight="1">
      <c r="A123" s="35"/>
      <c r="B123" s="36"/>
      <c r="C123" s="180" t="s">
        <v>101</v>
      </c>
      <c r="D123" s="180" t="s">
        <v>204</v>
      </c>
      <c r="E123" s="181" t="s">
        <v>4589</v>
      </c>
      <c r="F123" s="182" t="s">
        <v>4590</v>
      </c>
      <c r="G123" s="183" t="s">
        <v>621</v>
      </c>
      <c r="H123" s="184">
        <v>8</v>
      </c>
      <c r="I123" s="185"/>
      <c r="J123" s="186">
        <f>ROUND(I123*H123,2)</f>
        <v>0</v>
      </c>
      <c r="K123" s="187"/>
      <c r="L123" s="40"/>
      <c r="M123" s="261" t="s">
        <v>1</v>
      </c>
      <c r="N123" s="262" t="s">
        <v>45</v>
      </c>
      <c r="O123" s="263"/>
      <c r="P123" s="264">
        <f>O123*H123</f>
        <v>0</v>
      </c>
      <c r="Q123" s="264">
        <v>0</v>
      </c>
      <c r="R123" s="264">
        <f>Q123*H123</f>
        <v>0</v>
      </c>
      <c r="S123" s="264">
        <v>0</v>
      </c>
      <c r="T123" s="265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2" t="s">
        <v>98</v>
      </c>
      <c r="AT123" s="192" t="s">
        <v>204</v>
      </c>
      <c r="AU123" s="192" t="s">
        <v>85</v>
      </c>
      <c r="AY123" s="18" t="s">
        <v>203</v>
      </c>
      <c r="BE123" s="193">
        <f>IF(N123="základní",J123,0)</f>
        <v>0</v>
      </c>
      <c r="BF123" s="193">
        <f>IF(N123="snížená",J123,0)</f>
        <v>0</v>
      </c>
      <c r="BG123" s="193">
        <f>IF(N123="zákl. přenesená",J123,0)</f>
        <v>0</v>
      </c>
      <c r="BH123" s="193">
        <f>IF(N123="sníž. přenesená",J123,0)</f>
        <v>0</v>
      </c>
      <c r="BI123" s="193">
        <f>IF(N123="nulová",J123,0)</f>
        <v>0</v>
      </c>
      <c r="BJ123" s="18" t="s">
        <v>85</v>
      </c>
      <c r="BK123" s="193">
        <f>ROUND(I123*H123,2)</f>
        <v>0</v>
      </c>
      <c r="BL123" s="18" t="s">
        <v>98</v>
      </c>
      <c r="BM123" s="192" t="s">
        <v>4591</v>
      </c>
    </row>
    <row r="124" spans="1:31" s="2" customFormat="1" ht="6.95" customHeight="1">
      <c r="A124" s="35"/>
      <c r="B124" s="55"/>
      <c r="C124" s="56"/>
      <c r="D124" s="56"/>
      <c r="E124" s="56"/>
      <c r="F124" s="56"/>
      <c r="G124" s="56"/>
      <c r="H124" s="56"/>
      <c r="I124" s="56"/>
      <c r="J124" s="56"/>
      <c r="K124" s="56"/>
      <c r="L124" s="40"/>
      <c r="M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</sheetData>
  <sheetProtection algorithmName="SHA-512" hashValue="i2aBzYyUenCFu98vaS8u40Jsw/zSd/Uj7GnWo4p3S+fNQHV4GjjYD9eEKFrjKgC44x4UkEWf7bWpQmJw0G3MJQ==" saltValue="MQhKc7W5CFuW/s+jMrOXbwgozt4LDspuZP/02NCMzTGEfPMqp+OLUPuoRGuVjC/kWFVH5Qk5NvTcomvK+AjX0Q==" spinCount="100000" sheet="1" objects="1" scenarios="1" formatColumns="0" formatRows="0" autoFilter="0"/>
  <autoFilter ref="C116:K123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132"/>
  <sheetViews>
    <sheetView showGridLines="0" workbookViewId="0" topLeftCell="A116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18" t="s">
        <v>121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154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155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4592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ROUND(J118,2)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ROUND((SUM(BE118:BE131)),2)</f>
        <v>0</v>
      </c>
      <c r="G33" s="35"/>
      <c r="H33" s="35"/>
      <c r="I33" s="125">
        <v>0.21</v>
      </c>
      <c r="J33" s="124">
        <f>ROUND(((SUM(BE118:BE131))*I33),2)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ROUND((SUM(BF118:BF131)),2)</f>
        <v>0</v>
      </c>
      <c r="G34" s="35"/>
      <c r="H34" s="35"/>
      <c r="I34" s="125">
        <v>0.15</v>
      </c>
      <c r="J34" s="124">
        <f>ROUND(((SUM(BF118:BF131))*I34),2)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ROUND((SUM(BG118:BG131)),2)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ROUND((SUM(BH118:BH131)),2)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ROUND((SUM(BI118:BI131)),2)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155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267" t="str">
        <f>E9</f>
        <v>73 - CCTV - kamerový systém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158</v>
      </c>
      <c r="D94" s="145"/>
      <c r="E94" s="145"/>
      <c r="F94" s="145"/>
      <c r="G94" s="145"/>
      <c r="H94" s="145"/>
      <c r="I94" s="145"/>
      <c r="J94" s="146" t="s">
        <v>159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160</v>
      </c>
      <c r="D96" s="37"/>
      <c r="E96" s="37"/>
      <c r="F96" s="37"/>
      <c r="G96" s="37"/>
      <c r="H96" s="37"/>
      <c r="I96" s="37"/>
      <c r="J96" s="85">
        <f>J118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161</v>
      </c>
    </row>
    <row r="97" spans="2:12" s="9" customFormat="1" ht="24.95" customHeight="1" hidden="1">
      <c r="B97" s="148"/>
      <c r="C97" s="149"/>
      <c r="D97" s="150" t="s">
        <v>4593</v>
      </c>
      <c r="E97" s="151"/>
      <c r="F97" s="151"/>
      <c r="G97" s="151"/>
      <c r="H97" s="151"/>
      <c r="I97" s="151"/>
      <c r="J97" s="152">
        <f>J119</f>
        <v>0</v>
      </c>
      <c r="K97" s="149"/>
      <c r="L97" s="153"/>
    </row>
    <row r="98" spans="2:12" s="9" customFormat="1" ht="24.95" customHeight="1" hidden="1">
      <c r="B98" s="148"/>
      <c r="C98" s="149"/>
      <c r="D98" s="150" t="s">
        <v>4594</v>
      </c>
      <c r="E98" s="151"/>
      <c r="F98" s="151"/>
      <c r="G98" s="151"/>
      <c r="H98" s="151"/>
      <c r="I98" s="151"/>
      <c r="J98" s="152">
        <f>J127</f>
        <v>0</v>
      </c>
      <c r="K98" s="149"/>
      <c r="L98" s="153"/>
    </row>
    <row r="99" spans="1:31" s="2" customFormat="1" ht="21.75" customHeight="1" hidden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 hidden="1">
      <c r="A100" s="35"/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ht="12" hidden="1"/>
    <row r="102" ht="12" hidden="1"/>
    <row r="103" ht="12" hidden="1"/>
    <row r="104" spans="1:31" s="2" customFormat="1" ht="6.95" customHeight="1">
      <c r="A104" s="35"/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4" t="s">
        <v>189</v>
      </c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30" t="s">
        <v>16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308" t="str">
        <f>E7</f>
        <v>Revitalizace objektu kolejí Baarova 36, Plzeň (1)</v>
      </c>
      <c r="F108" s="309"/>
      <c r="G108" s="309"/>
      <c r="H108" s="309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155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267" t="str">
        <f>E9</f>
        <v>73 - CCTV - kamerový systém</v>
      </c>
      <c r="F110" s="307"/>
      <c r="G110" s="307"/>
      <c r="H110" s="30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20</v>
      </c>
      <c r="D112" s="37"/>
      <c r="E112" s="37"/>
      <c r="F112" s="28" t="str">
        <f>F12</f>
        <v>Baarova 36, Plzeň</v>
      </c>
      <c r="G112" s="37"/>
      <c r="H112" s="37"/>
      <c r="I112" s="30" t="s">
        <v>22</v>
      </c>
      <c r="J112" s="67" t="str">
        <f>IF(J12="","",J12)</f>
        <v>21. 8. 2023</v>
      </c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2" customHeight="1">
      <c r="A114" s="35"/>
      <c r="B114" s="36"/>
      <c r="C114" s="30" t="s">
        <v>24</v>
      </c>
      <c r="D114" s="37"/>
      <c r="E114" s="37"/>
      <c r="F114" s="28" t="str">
        <f>E15</f>
        <v>Západočeská univerzita v Plzni, Univerzitní 8</v>
      </c>
      <c r="G114" s="37"/>
      <c r="H114" s="37"/>
      <c r="I114" s="30" t="s">
        <v>32</v>
      </c>
      <c r="J114" s="33" t="str">
        <f>E21</f>
        <v>AREA group s.r.o.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2" customHeight="1">
      <c r="A115" s="35"/>
      <c r="B115" s="36"/>
      <c r="C115" s="30" t="s">
        <v>30</v>
      </c>
      <c r="D115" s="37"/>
      <c r="E115" s="37"/>
      <c r="F115" s="28" t="str">
        <f>IF(E18="","",E18)</f>
        <v>Vyplň údaj</v>
      </c>
      <c r="G115" s="37"/>
      <c r="H115" s="37"/>
      <c r="I115" s="30" t="s">
        <v>37</v>
      </c>
      <c r="J115" s="33" t="str">
        <f>E24</f>
        <v xml:space="preserve"> 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0.3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10" customFormat="1" ht="29.25" customHeight="1">
      <c r="A117" s="154"/>
      <c r="B117" s="155"/>
      <c r="C117" s="156" t="s">
        <v>190</v>
      </c>
      <c r="D117" s="157" t="s">
        <v>65</v>
      </c>
      <c r="E117" s="157" t="s">
        <v>61</v>
      </c>
      <c r="F117" s="157" t="s">
        <v>62</v>
      </c>
      <c r="G117" s="157" t="s">
        <v>191</v>
      </c>
      <c r="H117" s="157" t="s">
        <v>192</v>
      </c>
      <c r="I117" s="157" t="s">
        <v>193</v>
      </c>
      <c r="J117" s="158" t="s">
        <v>159</v>
      </c>
      <c r="K117" s="159" t="s">
        <v>194</v>
      </c>
      <c r="L117" s="160"/>
      <c r="M117" s="76" t="s">
        <v>1</v>
      </c>
      <c r="N117" s="77" t="s">
        <v>44</v>
      </c>
      <c r="O117" s="77" t="s">
        <v>195</v>
      </c>
      <c r="P117" s="77" t="s">
        <v>196</v>
      </c>
      <c r="Q117" s="77" t="s">
        <v>197</v>
      </c>
      <c r="R117" s="77" t="s">
        <v>198</v>
      </c>
      <c r="S117" s="77" t="s">
        <v>199</v>
      </c>
      <c r="T117" s="78" t="s">
        <v>200</v>
      </c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</row>
    <row r="118" spans="1:63" s="2" customFormat="1" ht="22.9" customHeight="1">
      <c r="A118" s="35"/>
      <c r="B118" s="36"/>
      <c r="C118" s="83" t="s">
        <v>201</v>
      </c>
      <c r="D118" s="37"/>
      <c r="E118" s="37"/>
      <c r="F118" s="37"/>
      <c r="G118" s="37"/>
      <c r="H118" s="37"/>
      <c r="I118" s="37"/>
      <c r="J118" s="161">
        <f>BK118</f>
        <v>0</v>
      </c>
      <c r="K118" s="37"/>
      <c r="L118" s="40"/>
      <c r="M118" s="79"/>
      <c r="N118" s="162"/>
      <c r="O118" s="80"/>
      <c r="P118" s="163">
        <f>P119+P127</f>
        <v>0</v>
      </c>
      <c r="Q118" s="80"/>
      <c r="R118" s="163">
        <f>R119+R127</f>
        <v>0</v>
      </c>
      <c r="S118" s="80"/>
      <c r="T118" s="164">
        <f>T119+T127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79</v>
      </c>
      <c r="AU118" s="18" t="s">
        <v>161</v>
      </c>
      <c r="BK118" s="165">
        <f>BK119+BK127</f>
        <v>0</v>
      </c>
    </row>
    <row r="119" spans="2:63" s="11" customFormat="1" ht="25.9" customHeight="1">
      <c r="B119" s="166"/>
      <c r="C119" s="167"/>
      <c r="D119" s="168" t="s">
        <v>79</v>
      </c>
      <c r="E119" s="169" t="s">
        <v>151</v>
      </c>
      <c r="F119" s="169" t="s">
        <v>4595</v>
      </c>
      <c r="G119" s="167"/>
      <c r="H119" s="167"/>
      <c r="I119" s="170"/>
      <c r="J119" s="171">
        <f>BK119</f>
        <v>0</v>
      </c>
      <c r="K119" s="167"/>
      <c r="L119" s="172"/>
      <c r="M119" s="173"/>
      <c r="N119" s="174"/>
      <c r="O119" s="174"/>
      <c r="P119" s="175">
        <f>SUM(P120:P126)</f>
        <v>0</v>
      </c>
      <c r="Q119" s="174"/>
      <c r="R119" s="175">
        <f>SUM(R120:R126)</f>
        <v>0</v>
      </c>
      <c r="S119" s="174"/>
      <c r="T119" s="176">
        <f>SUM(T120:T126)</f>
        <v>0</v>
      </c>
      <c r="AR119" s="177" t="s">
        <v>85</v>
      </c>
      <c r="AT119" s="178" t="s">
        <v>79</v>
      </c>
      <c r="AU119" s="178" t="s">
        <v>80</v>
      </c>
      <c r="AY119" s="177" t="s">
        <v>203</v>
      </c>
      <c r="BK119" s="179">
        <f>SUM(BK120:BK126)</f>
        <v>0</v>
      </c>
    </row>
    <row r="120" spans="1:65" s="2" customFormat="1" ht="16.5" customHeight="1">
      <c r="A120" s="35"/>
      <c r="B120" s="36"/>
      <c r="C120" s="180" t="s">
        <v>85</v>
      </c>
      <c r="D120" s="180" t="s">
        <v>204</v>
      </c>
      <c r="E120" s="181" t="s">
        <v>4596</v>
      </c>
      <c r="F120" s="182" t="s">
        <v>4597</v>
      </c>
      <c r="G120" s="183" t="s">
        <v>621</v>
      </c>
      <c r="H120" s="184">
        <v>1</v>
      </c>
      <c r="I120" s="185"/>
      <c r="J120" s="186">
        <f aca="true" t="shared" si="0" ref="J120:J126">ROUND(I120*H120,2)</f>
        <v>0</v>
      </c>
      <c r="K120" s="187"/>
      <c r="L120" s="40"/>
      <c r="M120" s="188" t="s">
        <v>1</v>
      </c>
      <c r="N120" s="189" t="s">
        <v>45</v>
      </c>
      <c r="O120" s="72"/>
      <c r="P120" s="190">
        <f aca="true" t="shared" si="1" ref="P120:P126">O120*H120</f>
        <v>0</v>
      </c>
      <c r="Q120" s="190">
        <v>0</v>
      </c>
      <c r="R120" s="190">
        <f aca="true" t="shared" si="2" ref="R120:R126">Q120*H120</f>
        <v>0</v>
      </c>
      <c r="S120" s="190">
        <v>0</v>
      </c>
      <c r="T120" s="191">
        <f aca="true" t="shared" si="3" ref="T120:T126"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2" t="s">
        <v>98</v>
      </c>
      <c r="AT120" s="192" t="s">
        <v>204</v>
      </c>
      <c r="AU120" s="192" t="s">
        <v>85</v>
      </c>
      <c r="AY120" s="18" t="s">
        <v>203</v>
      </c>
      <c r="BE120" s="193">
        <f aca="true" t="shared" si="4" ref="BE120:BE126">IF(N120="základní",J120,0)</f>
        <v>0</v>
      </c>
      <c r="BF120" s="193">
        <f aca="true" t="shared" si="5" ref="BF120:BF126">IF(N120="snížená",J120,0)</f>
        <v>0</v>
      </c>
      <c r="BG120" s="193">
        <f aca="true" t="shared" si="6" ref="BG120:BG126">IF(N120="zákl. přenesená",J120,0)</f>
        <v>0</v>
      </c>
      <c r="BH120" s="193">
        <f aca="true" t="shared" si="7" ref="BH120:BH126">IF(N120="sníž. přenesená",J120,0)</f>
        <v>0</v>
      </c>
      <c r="BI120" s="193">
        <f aca="true" t="shared" si="8" ref="BI120:BI126">IF(N120="nulová",J120,0)</f>
        <v>0</v>
      </c>
      <c r="BJ120" s="18" t="s">
        <v>85</v>
      </c>
      <c r="BK120" s="193">
        <f aca="true" t="shared" si="9" ref="BK120:BK126">ROUND(I120*H120,2)</f>
        <v>0</v>
      </c>
      <c r="BL120" s="18" t="s">
        <v>98</v>
      </c>
      <c r="BM120" s="192" t="s">
        <v>4598</v>
      </c>
    </row>
    <row r="121" spans="1:65" s="2" customFormat="1" ht="16.5" customHeight="1">
      <c r="A121" s="35"/>
      <c r="B121" s="36"/>
      <c r="C121" s="180" t="s">
        <v>89</v>
      </c>
      <c r="D121" s="180" t="s">
        <v>204</v>
      </c>
      <c r="E121" s="181" t="s">
        <v>4599</v>
      </c>
      <c r="F121" s="182" t="s">
        <v>4600</v>
      </c>
      <c r="G121" s="183" t="s">
        <v>621</v>
      </c>
      <c r="H121" s="184">
        <v>1</v>
      </c>
      <c r="I121" s="185"/>
      <c r="J121" s="186">
        <f t="shared" si="0"/>
        <v>0</v>
      </c>
      <c r="K121" s="187"/>
      <c r="L121" s="40"/>
      <c r="M121" s="188" t="s">
        <v>1</v>
      </c>
      <c r="N121" s="189" t="s">
        <v>45</v>
      </c>
      <c r="O121" s="72"/>
      <c r="P121" s="190">
        <f t="shared" si="1"/>
        <v>0</v>
      </c>
      <c r="Q121" s="190">
        <v>0</v>
      </c>
      <c r="R121" s="190">
        <f t="shared" si="2"/>
        <v>0</v>
      </c>
      <c r="S121" s="190">
        <v>0</v>
      </c>
      <c r="T121" s="191">
        <f t="shared" si="3"/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2" t="s">
        <v>98</v>
      </c>
      <c r="AT121" s="192" t="s">
        <v>204</v>
      </c>
      <c r="AU121" s="192" t="s">
        <v>85</v>
      </c>
      <c r="AY121" s="18" t="s">
        <v>203</v>
      </c>
      <c r="BE121" s="193">
        <f t="shared" si="4"/>
        <v>0</v>
      </c>
      <c r="BF121" s="193">
        <f t="shared" si="5"/>
        <v>0</v>
      </c>
      <c r="BG121" s="193">
        <f t="shared" si="6"/>
        <v>0</v>
      </c>
      <c r="BH121" s="193">
        <f t="shared" si="7"/>
        <v>0</v>
      </c>
      <c r="BI121" s="193">
        <f t="shared" si="8"/>
        <v>0</v>
      </c>
      <c r="BJ121" s="18" t="s">
        <v>85</v>
      </c>
      <c r="BK121" s="193">
        <f t="shared" si="9"/>
        <v>0</v>
      </c>
      <c r="BL121" s="18" t="s">
        <v>98</v>
      </c>
      <c r="BM121" s="192" t="s">
        <v>4601</v>
      </c>
    </row>
    <row r="122" spans="1:65" s="2" customFormat="1" ht="21.75" customHeight="1">
      <c r="A122" s="35"/>
      <c r="B122" s="36"/>
      <c r="C122" s="180" t="s">
        <v>95</v>
      </c>
      <c r="D122" s="180" t="s">
        <v>204</v>
      </c>
      <c r="E122" s="181" t="s">
        <v>4602</v>
      </c>
      <c r="F122" s="182" t="s">
        <v>4603</v>
      </c>
      <c r="G122" s="183" t="s">
        <v>621</v>
      </c>
      <c r="H122" s="184">
        <v>3</v>
      </c>
      <c r="I122" s="185"/>
      <c r="J122" s="186">
        <f t="shared" si="0"/>
        <v>0</v>
      </c>
      <c r="K122" s="187"/>
      <c r="L122" s="40"/>
      <c r="M122" s="188" t="s">
        <v>1</v>
      </c>
      <c r="N122" s="189" t="s">
        <v>45</v>
      </c>
      <c r="O122" s="72"/>
      <c r="P122" s="190">
        <f t="shared" si="1"/>
        <v>0</v>
      </c>
      <c r="Q122" s="190">
        <v>0</v>
      </c>
      <c r="R122" s="190">
        <f t="shared" si="2"/>
        <v>0</v>
      </c>
      <c r="S122" s="190">
        <v>0</v>
      </c>
      <c r="T122" s="191">
        <f t="shared" si="3"/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2" t="s">
        <v>98</v>
      </c>
      <c r="AT122" s="192" t="s">
        <v>204</v>
      </c>
      <c r="AU122" s="192" t="s">
        <v>85</v>
      </c>
      <c r="AY122" s="18" t="s">
        <v>203</v>
      </c>
      <c r="BE122" s="193">
        <f t="shared" si="4"/>
        <v>0</v>
      </c>
      <c r="BF122" s="193">
        <f t="shared" si="5"/>
        <v>0</v>
      </c>
      <c r="BG122" s="193">
        <f t="shared" si="6"/>
        <v>0</v>
      </c>
      <c r="BH122" s="193">
        <f t="shared" si="7"/>
        <v>0</v>
      </c>
      <c r="BI122" s="193">
        <f t="shared" si="8"/>
        <v>0</v>
      </c>
      <c r="BJ122" s="18" t="s">
        <v>85</v>
      </c>
      <c r="BK122" s="193">
        <f t="shared" si="9"/>
        <v>0</v>
      </c>
      <c r="BL122" s="18" t="s">
        <v>98</v>
      </c>
      <c r="BM122" s="192" t="s">
        <v>4604</v>
      </c>
    </row>
    <row r="123" spans="1:65" s="2" customFormat="1" ht="16.5" customHeight="1">
      <c r="A123" s="35"/>
      <c r="B123" s="36"/>
      <c r="C123" s="180" t="s">
        <v>98</v>
      </c>
      <c r="D123" s="180" t="s">
        <v>204</v>
      </c>
      <c r="E123" s="181" t="s">
        <v>4516</v>
      </c>
      <c r="F123" s="182" t="s">
        <v>4517</v>
      </c>
      <c r="G123" s="183" t="s">
        <v>253</v>
      </c>
      <c r="H123" s="184">
        <v>50</v>
      </c>
      <c r="I123" s="185"/>
      <c r="J123" s="186">
        <f t="shared" si="0"/>
        <v>0</v>
      </c>
      <c r="K123" s="187"/>
      <c r="L123" s="40"/>
      <c r="M123" s="188" t="s">
        <v>1</v>
      </c>
      <c r="N123" s="189" t="s">
        <v>45</v>
      </c>
      <c r="O123" s="72"/>
      <c r="P123" s="190">
        <f t="shared" si="1"/>
        <v>0</v>
      </c>
      <c r="Q123" s="190">
        <v>0</v>
      </c>
      <c r="R123" s="190">
        <f t="shared" si="2"/>
        <v>0</v>
      </c>
      <c r="S123" s="190">
        <v>0</v>
      </c>
      <c r="T123" s="191">
        <f t="shared" si="3"/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2" t="s">
        <v>98</v>
      </c>
      <c r="AT123" s="192" t="s">
        <v>204</v>
      </c>
      <c r="AU123" s="192" t="s">
        <v>85</v>
      </c>
      <c r="AY123" s="18" t="s">
        <v>203</v>
      </c>
      <c r="BE123" s="193">
        <f t="shared" si="4"/>
        <v>0</v>
      </c>
      <c r="BF123" s="193">
        <f t="shared" si="5"/>
        <v>0</v>
      </c>
      <c r="BG123" s="193">
        <f t="shared" si="6"/>
        <v>0</v>
      </c>
      <c r="BH123" s="193">
        <f t="shared" si="7"/>
        <v>0</v>
      </c>
      <c r="BI123" s="193">
        <f t="shared" si="8"/>
        <v>0</v>
      </c>
      <c r="BJ123" s="18" t="s">
        <v>85</v>
      </c>
      <c r="BK123" s="193">
        <f t="shared" si="9"/>
        <v>0</v>
      </c>
      <c r="BL123" s="18" t="s">
        <v>98</v>
      </c>
      <c r="BM123" s="192" t="s">
        <v>4605</v>
      </c>
    </row>
    <row r="124" spans="1:65" s="2" customFormat="1" ht="16.5" customHeight="1">
      <c r="A124" s="35"/>
      <c r="B124" s="36"/>
      <c r="C124" s="180" t="s">
        <v>101</v>
      </c>
      <c r="D124" s="180" t="s">
        <v>204</v>
      </c>
      <c r="E124" s="181" t="s">
        <v>4420</v>
      </c>
      <c r="F124" s="182" t="s">
        <v>4421</v>
      </c>
      <c r="G124" s="183" t="s">
        <v>253</v>
      </c>
      <c r="H124" s="184">
        <v>40</v>
      </c>
      <c r="I124" s="185"/>
      <c r="J124" s="186">
        <f t="shared" si="0"/>
        <v>0</v>
      </c>
      <c r="K124" s="187"/>
      <c r="L124" s="40"/>
      <c r="M124" s="188" t="s">
        <v>1</v>
      </c>
      <c r="N124" s="189" t="s">
        <v>45</v>
      </c>
      <c r="O124" s="72"/>
      <c r="P124" s="190">
        <f t="shared" si="1"/>
        <v>0</v>
      </c>
      <c r="Q124" s="190">
        <v>0</v>
      </c>
      <c r="R124" s="190">
        <f t="shared" si="2"/>
        <v>0</v>
      </c>
      <c r="S124" s="190">
        <v>0</v>
      </c>
      <c r="T124" s="191">
        <f t="shared" si="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2" t="s">
        <v>98</v>
      </c>
      <c r="AT124" s="192" t="s">
        <v>204</v>
      </c>
      <c r="AU124" s="192" t="s">
        <v>85</v>
      </c>
      <c r="AY124" s="18" t="s">
        <v>203</v>
      </c>
      <c r="BE124" s="193">
        <f t="shared" si="4"/>
        <v>0</v>
      </c>
      <c r="BF124" s="193">
        <f t="shared" si="5"/>
        <v>0</v>
      </c>
      <c r="BG124" s="193">
        <f t="shared" si="6"/>
        <v>0</v>
      </c>
      <c r="BH124" s="193">
        <f t="shared" si="7"/>
        <v>0</v>
      </c>
      <c r="BI124" s="193">
        <f t="shared" si="8"/>
        <v>0</v>
      </c>
      <c r="BJ124" s="18" t="s">
        <v>85</v>
      </c>
      <c r="BK124" s="193">
        <f t="shared" si="9"/>
        <v>0</v>
      </c>
      <c r="BL124" s="18" t="s">
        <v>98</v>
      </c>
      <c r="BM124" s="192" t="s">
        <v>4606</v>
      </c>
    </row>
    <row r="125" spans="1:65" s="2" customFormat="1" ht="16.5" customHeight="1">
      <c r="A125" s="35"/>
      <c r="B125" s="36"/>
      <c r="C125" s="180" t="s">
        <v>104</v>
      </c>
      <c r="D125" s="180" t="s">
        <v>204</v>
      </c>
      <c r="E125" s="181" t="s">
        <v>4607</v>
      </c>
      <c r="F125" s="182" t="s">
        <v>4608</v>
      </c>
      <c r="G125" s="183" t="s">
        <v>621</v>
      </c>
      <c r="H125" s="184">
        <v>1</v>
      </c>
      <c r="I125" s="185"/>
      <c r="J125" s="186">
        <f t="shared" si="0"/>
        <v>0</v>
      </c>
      <c r="K125" s="187"/>
      <c r="L125" s="40"/>
      <c r="M125" s="188" t="s">
        <v>1</v>
      </c>
      <c r="N125" s="189" t="s">
        <v>45</v>
      </c>
      <c r="O125" s="72"/>
      <c r="P125" s="190">
        <f t="shared" si="1"/>
        <v>0</v>
      </c>
      <c r="Q125" s="190">
        <v>0</v>
      </c>
      <c r="R125" s="190">
        <f t="shared" si="2"/>
        <v>0</v>
      </c>
      <c r="S125" s="190">
        <v>0</v>
      </c>
      <c r="T125" s="191">
        <f t="shared" si="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2" t="s">
        <v>98</v>
      </c>
      <c r="AT125" s="192" t="s">
        <v>204</v>
      </c>
      <c r="AU125" s="192" t="s">
        <v>85</v>
      </c>
      <c r="AY125" s="18" t="s">
        <v>203</v>
      </c>
      <c r="BE125" s="193">
        <f t="shared" si="4"/>
        <v>0</v>
      </c>
      <c r="BF125" s="193">
        <f t="shared" si="5"/>
        <v>0</v>
      </c>
      <c r="BG125" s="193">
        <f t="shared" si="6"/>
        <v>0</v>
      </c>
      <c r="BH125" s="193">
        <f t="shared" si="7"/>
        <v>0</v>
      </c>
      <c r="BI125" s="193">
        <f t="shared" si="8"/>
        <v>0</v>
      </c>
      <c r="BJ125" s="18" t="s">
        <v>85</v>
      </c>
      <c r="BK125" s="193">
        <f t="shared" si="9"/>
        <v>0</v>
      </c>
      <c r="BL125" s="18" t="s">
        <v>98</v>
      </c>
      <c r="BM125" s="192" t="s">
        <v>4609</v>
      </c>
    </row>
    <row r="126" spans="1:65" s="2" customFormat="1" ht="16.5" customHeight="1">
      <c r="A126" s="35"/>
      <c r="B126" s="36"/>
      <c r="C126" s="180" t="s">
        <v>110</v>
      </c>
      <c r="D126" s="180" t="s">
        <v>204</v>
      </c>
      <c r="E126" s="181" t="s">
        <v>4610</v>
      </c>
      <c r="F126" s="182" t="s">
        <v>4611</v>
      </c>
      <c r="G126" s="183" t="s">
        <v>4230</v>
      </c>
      <c r="H126" s="184">
        <v>1</v>
      </c>
      <c r="I126" s="185"/>
      <c r="J126" s="186">
        <f t="shared" si="0"/>
        <v>0</v>
      </c>
      <c r="K126" s="187"/>
      <c r="L126" s="40"/>
      <c r="M126" s="188" t="s">
        <v>1</v>
      </c>
      <c r="N126" s="189" t="s">
        <v>45</v>
      </c>
      <c r="O126" s="72"/>
      <c r="P126" s="190">
        <f t="shared" si="1"/>
        <v>0</v>
      </c>
      <c r="Q126" s="190">
        <v>0</v>
      </c>
      <c r="R126" s="190">
        <f t="shared" si="2"/>
        <v>0</v>
      </c>
      <c r="S126" s="190">
        <v>0</v>
      </c>
      <c r="T126" s="191">
        <f t="shared" si="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2" t="s">
        <v>98</v>
      </c>
      <c r="AT126" s="192" t="s">
        <v>204</v>
      </c>
      <c r="AU126" s="192" t="s">
        <v>85</v>
      </c>
      <c r="AY126" s="18" t="s">
        <v>203</v>
      </c>
      <c r="BE126" s="193">
        <f t="shared" si="4"/>
        <v>0</v>
      </c>
      <c r="BF126" s="193">
        <f t="shared" si="5"/>
        <v>0</v>
      </c>
      <c r="BG126" s="193">
        <f t="shared" si="6"/>
        <v>0</v>
      </c>
      <c r="BH126" s="193">
        <f t="shared" si="7"/>
        <v>0</v>
      </c>
      <c r="BI126" s="193">
        <f t="shared" si="8"/>
        <v>0</v>
      </c>
      <c r="BJ126" s="18" t="s">
        <v>85</v>
      </c>
      <c r="BK126" s="193">
        <f t="shared" si="9"/>
        <v>0</v>
      </c>
      <c r="BL126" s="18" t="s">
        <v>98</v>
      </c>
      <c r="BM126" s="192" t="s">
        <v>4612</v>
      </c>
    </row>
    <row r="127" spans="2:63" s="11" customFormat="1" ht="25.9" customHeight="1">
      <c r="B127" s="166"/>
      <c r="C127" s="167"/>
      <c r="D127" s="168" t="s">
        <v>79</v>
      </c>
      <c r="E127" s="169" t="s">
        <v>4356</v>
      </c>
      <c r="F127" s="169" t="s">
        <v>4613</v>
      </c>
      <c r="G127" s="167"/>
      <c r="H127" s="167"/>
      <c r="I127" s="170"/>
      <c r="J127" s="171">
        <f>BK127</f>
        <v>0</v>
      </c>
      <c r="K127" s="167"/>
      <c r="L127" s="172"/>
      <c r="M127" s="173"/>
      <c r="N127" s="174"/>
      <c r="O127" s="174"/>
      <c r="P127" s="175">
        <f>SUM(P128:P131)</f>
        <v>0</v>
      </c>
      <c r="Q127" s="174"/>
      <c r="R127" s="175">
        <f>SUM(R128:R131)</f>
        <v>0</v>
      </c>
      <c r="S127" s="174"/>
      <c r="T127" s="176">
        <f>SUM(T128:T131)</f>
        <v>0</v>
      </c>
      <c r="AR127" s="177" t="s">
        <v>85</v>
      </c>
      <c r="AT127" s="178" t="s">
        <v>79</v>
      </c>
      <c r="AU127" s="178" t="s">
        <v>80</v>
      </c>
      <c r="AY127" s="177" t="s">
        <v>203</v>
      </c>
      <c r="BK127" s="179">
        <f>SUM(BK128:BK131)</f>
        <v>0</v>
      </c>
    </row>
    <row r="128" spans="1:65" s="2" customFormat="1" ht="37.9" customHeight="1">
      <c r="A128" s="35"/>
      <c r="B128" s="36"/>
      <c r="C128" s="180" t="s">
        <v>122</v>
      </c>
      <c r="D128" s="180" t="s">
        <v>204</v>
      </c>
      <c r="E128" s="181" t="s">
        <v>4614</v>
      </c>
      <c r="F128" s="182" t="s">
        <v>4615</v>
      </c>
      <c r="G128" s="183" t="s">
        <v>4230</v>
      </c>
      <c r="H128" s="184">
        <v>1</v>
      </c>
      <c r="I128" s="185"/>
      <c r="J128" s="186">
        <f>ROUND(I128*H128,2)</f>
        <v>0</v>
      </c>
      <c r="K128" s="187"/>
      <c r="L128" s="40"/>
      <c r="M128" s="188" t="s">
        <v>1</v>
      </c>
      <c r="N128" s="189" t="s">
        <v>45</v>
      </c>
      <c r="O128" s="72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2" t="s">
        <v>98</v>
      </c>
      <c r="AT128" s="192" t="s">
        <v>204</v>
      </c>
      <c r="AU128" s="192" t="s">
        <v>85</v>
      </c>
      <c r="AY128" s="18" t="s">
        <v>203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8" t="s">
        <v>85</v>
      </c>
      <c r="BK128" s="193">
        <f>ROUND(I128*H128,2)</f>
        <v>0</v>
      </c>
      <c r="BL128" s="18" t="s">
        <v>98</v>
      </c>
      <c r="BM128" s="192" t="s">
        <v>4616</v>
      </c>
    </row>
    <row r="129" spans="1:65" s="2" customFormat="1" ht="16.5" customHeight="1">
      <c r="A129" s="35"/>
      <c r="B129" s="36"/>
      <c r="C129" s="180" t="s">
        <v>125</v>
      </c>
      <c r="D129" s="180" t="s">
        <v>204</v>
      </c>
      <c r="E129" s="181" t="s">
        <v>4516</v>
      </c>
      <c r="F129" s="182" t="s">
        <v>4517</v>
      </c>
      <c r="G129" s="183" t="s">
        <v>253</v>
      </c>
      <c r="H129" s="184">
        <v>25</v>
      </c>
      <c r="I129" s="185"/>
      <c r="J129" s="186">
        <f>ROUND(I129*H129,2)</f>
        <v>0</v>
      </c>
      <c r="K129" s="187"/>
      <c r="L129" s="40"/>
      <c r="M129" s="188" t="s">
        <v>1</v>
      </c>
      <c r="N129" s="189" t="s">
        <v>45</v>
      </c>
      <c r="O129" s="72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2" t="s">
        <v>98</v>
      </c>
      <c r="AT129" s="192" t="s">
        <v>204</v>
      </c>
      <c r="AU129" s="192" t="s">
        <v>85</v>
      </c>
      <c r="AY129" s="18" t="s">
        <v>203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18" t="s">
        <v>85</v>
      </c>
      <c r="BK129" s="193">
        <f>ROUND(I129*H129,2)</f>
        <v>0</v>
      </c>
      <c r="BL129" s="18" t="s">
        <v>98</v>
      </c>
      <c r="BM129" s="192" t="s">
        <v>4617</v>
      </c>
    </row>
    <row r="130" spans="1:65" s="2" customFormat="1" ht="16.5" customHeight="1">
      <c r="A130" s="35"/>
      <c r="B130" s="36"/>
      <c r="C130" s="180" t="s">
        <v>128</v>
      </c>
      <c r="D130" s="180" t="s">
        <v>204</v>
      </c>
      <c r="E130" s="181" t="s">
        <v>4420</v>
      </c>
      <c r="F130" s="182" t="s">
        <v>4421</v>
      </c>
      <c r="G130" s="183" t="s">
        <v>253</v>
      </c>
      <c r="H130" s="184">
        <v>25</v>
      </c>
      <c r="I130" s="185"/>
      <c r="J130" s="186">
        <f>ROUND(I130*H130,2)</f>
        <v>0</v>
      </c>
      <c r="K130" s="187"/>
      <c r="L130" s="40"/>
      <c r="M130" s="188" t="s">
        <v>1</v>
      </c>
      <c r="N130" s="189" t="s">
        <v>45</v>
      </c>
      <c r="O130" s="72"/>
      <c r="P130" s="190">
        <f>O130*H130</f>
        <v>0</v>
      </c>
      <c r="Q130" s="190">
        <v>0</v>
      </c>
      <c r="R130" s="190">
        <f>Q130*H130</f>
        <v>0</v>
      </c>
      <c r="S130" s="190">
        <v>0</v>
      </c>
      <c r="T130" s="191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2" t="s">
        <v>98</v>
      </c>
      <c r="AT130" s="192" t="s">
        <v>204</v>
      </c>
      <c r="AU130" s="192" t="s">
        <v>85</v>
      </c>
      <c r="AY130" s="18" t="s">
        <v>203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18" t="s">
        <v>85</v>
      </c>
      <c r="BK130" s="193">
        <f>ROUND(I130*H130,2)</f>
        <v>0</v>
      </c>
      <c r="BL130" s="18" t="s">
        <v>98</v>
      </c>
      <c r="BM130" s="192" t="s">
        <v>4618</v>
      </c>
    </row>
    <row r="131" spans="1:65" s="2" customFormat="1" ht="16.5" customHeight="1">
      <c r="A131" s="35"/>
      <c r="B131" s="36"/>
      <c r="C131" s="180" t="s">
        <v>264</v>
      </c>
      <c r="D131" s="180" t="s">
        <v>204</v>
      </c>
      <c r="E131" s="181" t="s">
        <v>4619</v>
      </c>
      <c r="F131" s="182" t="s">
        <v>4620</v>
      </c>
      <c r="G131" s="183" t="s">
        <v>4230</v>
      </c>
      <c r="H131" s="184">
        <v>1</v>
      </c>
      <c r="I131" s="185"/>
      <c r="J131" s="186">
        <f>ROUND(I131*H131,2)</f>
        <v>0</v>
      </c>
      <c r="K131" s="187"/>
      <c r="L131" s="40"/>
      <c r="M131" s="261" t="s">
        <v>1</v>
      </c>
      <c r="N131" s="262" t="s">
        <v>45</v>
      </c>
      <c r="O131" s="263"/>
      <c r="P131" s="264">
        <f>O131*H131</f>
        <v>0</v>
      </c>
      <c r="Q131" s="264">
        <v>0</v>
      </c>
      <c r="R131" s="264">
        <f>Q131*H131</f>
        <v>0</v>
      </c>
      <c r="S131" s="264">
        <v>0</v>
      </c>
      <c r="T131" s="265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2" t="s">
        <v>98</v>
      </c>
      <c r="AT131" s="192" t="s">
        <v>204</v>
      </c>
      <c r="AU131" s="192" t="s">
        <v>85</v>
      </c>
      <c r="AY131" s="18" t="s">
        <v>203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8" t="s">
        <v>85</v>
      </c>
      <c r="BK131" s="193">
        <f>ROUND(I131*H131,2)</f>
        <v>0</v>
      </c>
      <c r="BL131" s="18" t="s">
        <v>98</v>
      </c>
      <c r="BM131" s="192" t="s">
        <v>4621</v>
      </c>
    </row>
    <row r="132" spans="1:31" s="2" customFormat="1" ht="6.95" customHeight="1">
      <c r="A132" s="35"/>
      <c r="B132" s="55"/>
      <c r="C132" s="56"/>
      <c r="D132" s="56"/>
      <c r="E132" s="56"/>
      <c r="F132" s="56"/>
      <c r="G132" s="56"/>
      <c r="H132" s="56"/>
      <c r="I132" s="56"/>
      <c r="J132" s="56"/>
      <c r="K132" s="56"/>
      <c r="L132" s="40"/>
      <c r="M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</sheetData>
  <sheetProtection algorithmName="SHA-512" hashValue="obt72SbhIotYr/uMbBzKoaeliRycH6SpjYsKpKVLjet1+iIFQKHImBKbN5aB5l6Pz97rLQOwf4Mt30DRKxyf5Q==" saltValue="6WN0/Bnh9p0WEmPYce0L3tGQz0rl/o5vsTPpl44BKIykIPeJVMMCGPMzoLP4heiFZ/6dZIbP/4LjzkPPR0yXPQ==" spinCount="100000" sheet="1" objects="1" scenarios="1" formatColumns="0" formatRows="0" autoFilter="0"/>
  <autoFilter ref="C117:K131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BM158"/>
  <sheetViews>
    <sheetView showGridLines="0" workbookViewId="0" topLeftCell="A137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18" t="s">
        <v>124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154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155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4622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ROUND(J118,2)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ROUND((SUM(BE118:BE157)),2)</f>
        <v>0</v>
      </c>
      <c r="G33" s="35"/>
      <c r="H33" s="35"/>
      <c r="I33" s="125">
        <v>0.21</v>
      </c>
      <c r="J33" s="124">
        <f>ROUND(((SUM(BE118:BE157))*I33),2)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ROUND((SUM(BF118:BF157)),2)</f>
        <v>0</v>
      </c>
      <c r="G34" s="35"/>
      <c r="H34" s="35"/>
      <c r="I34" s="125">
        <v>0.15</v>
      </c>
      <c r="J34" s="124">
        <f>ROUND(((SUM(BF118:BF157))*I34),2)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ROUND((SUM(BG118:BG157)),2)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ROUND((SUM(BH118:BH157)),2)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ROUND((SUM(BI118:BI157)),2)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155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267" t="str">
        <f>E9</f>
        <v>8 - EPS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158</v>
      </c>
      <c r="D94" s="145"/>
      <c r="E94" s="145"/>
      <c r="F94" s="145"/>
      <c r="G94" s="145"/>
      <c r="H94" s="145"/>
      <c r="I94" s="145"/>
      <c r="J94" s="146" t="s">
        <v>159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160</v>
      </c>
      <c r="D96" s="37"/>
      <c r="E96" s="37"/>
      <c r="F96" s="37"/>
      <c r="G96" s="37"/>
      <c r="H96" s="37"/>
      <c r="I96" s="37"/>
      <c r="J96" s="85">
        <f>J118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161</v>
      </c>
    </row>
    <row r="97" spans="2:12" s="9" customFormat="1" ht="24.95" customHeight="1" hidden="1">
      <c r="B97" s="148"/>
      <c r="C97" s="149"/>
      <c r="D97" s="150" t="s">
        <v>4623</v>
      </c>
      <c r="E97" s="151"/>
      <c r="F97" s="151"/>
      <c r="G97" s="151"/>
      <c r="H97" s="151"/>
      <c r="I97" s="151"/>
      <c r="J97" s="152">
        <f>J119</f>
        <v>0</v>
      </c>
      <c r="K97" s="149"/>
      <c r="L97" s="153"/>
    </row>
    <row r="98" spans="2:12" s="9" customFormat="1" ht="24.95" customHeight="1" hidden="1">
      <c r="B98" s="148"/>
      <c r="C98" s="149"/>
      <c r="D98" s="150" t="s">
        <v>4624</v>
      </c>
      <c r="E98" s="151"/>
      <c r="F98" s="151"/>
      <c r="G98" s="151"/>
      <c r="H98" s="151"/>
      <c r="I98" s="151"/>
      <c r="J98" s="152">
        <f>J143</f>
        <v>0</v>
      </c>
      <c r="K98" s="149"/>
      <c r="L98" s="153"/>
    </row>
    <row r="99" spans="1:31" s="2" customFormat="1" ht="21.75" customHeight="1" hidden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 hidden="1">
      <c r="A100" s="35"/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ht="12" hidden="1"/>
    <row r="102" ht="12" hidden="1"/>
    <row r="103" ht="12" hidden="1"/>
    <row r="104" spans="1:31" s="2" customFormat="1" ht="6.95" customHeight="1">
      <c r="A104" s="35"/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4" t="s">
        <v>189</v>
      </c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30" t="s">
        <v>16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308" t="str">
        <f>E7</f>
        <v>Revitalizace objektu kolejí Baarova 36, Plzeň (1)</v>
      </c>
      <c r="F108" s="309"/>
      <c r="G108" s="309"/>
      <c r="H108" s="309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155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267" t="str">
        <f>E9</f>
        <v>8 - EPS</v>
      </c>
      <c r="F110" s="307"/>
      <c r="G110" s="307"/>
      <c r="H110" s="30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20</v>
      </c>
      <c r="D112" s="37"/>
      <c r="E112" s="37"/>
      <c r="F112" s="28" t="str">
        <f>F12</f>
        <v>Baarova 36, Plzeň</v>
      </c>
      <c r="G112" s="37"/>
      <c r="H112" s="37"/>
      <c r="I112" s="30" t="s">
        <v>22</v>
      </c>
      <c r="J112" s="67" t="str">
        <f>IF(J12="","",J12)</f>
        <v>21. 8. 2023</v>
      </c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2" customHeight="1">
      <c r="A114" s="35"/>
      <c r="B114" s="36"/>
      <c r="C114" s="30" t="s">
        <v>24</v>
      </c>
      <c r="D114" s="37"/>
      <c r="E114" s="37"/>
      <c r="F114" s="28" t="str">
        <f>E15</f>
        <v>Západočeská univerzita v Plzni, Univerzitní 8</v>
      </c>
      <c r="G114" s="37"/>
      <c r="H114" s="37"/>
      <c r="I114" s="30" t="s">
        <v>32</v>
      </c>
      <c r="J114" s="33" t="str">
        <f>E21</f>
        <v>AREA group s.r.o.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2" customHeight="1">
      <c r="A115" s="35"/>
      <c r="B115" s="36"/>
      <c r="C115" s="30" t="s">
        <v>30</v>
      </c>
      <c r="D115" s="37"/>
      <c r="E115" s="37"/>
      <c r="F115" s="28" t="str">
        <f>IF(E18="","",E18)</f>
        <v>Vyplň údaj</v>
      </c>
      <c r="G115" s="37"/>
      <c r="H115" s="37"/>
      <c r="I115" s="30" t="s">
        <v>37</v>
      </c>
      <c r="J115" s="33" t="str">
        <f>E24</f>
        <v xml:space="preserve"> 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0.3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10" customFormat="1" ht="29.25" customHeight="1">
      <c r="A117" s="154"/>
      <c r="B117" s="155"/>
      <c r="C117" s="156" t="s">
        <v>190</v>
      </c>
      <c r="D117" s="157" t="s">
        <v>65</v>
      </c>
      <c r="E117" s="157" t="s">
        <v>61</v>
      </c>
      <c r="F117" s="157" t="s">
        <v>62</v>
      </c>
      <c r="G117" s="157" t="s">
        <v>191</v>
      </c>
      <c r="H117" s="157" t="s">
        <v>192</v>
      </c>
      <c r="I117" s="157" t="s">
        <v>193</v>
      </c>
      <c r="J117" s="158" t="s">
        <v>159</v>
      </c>
      <c r="K117" s="159" t="s">
        <v>194</v>
      </c>
      <c r="L117" s="160"/>
      <c r="M117" s="76" t="s">
        <v>1</v>
      </c>
      <c r="N117" s="77" t="s">
        <v>44</v>
      </c>
      <c r="O117" s="77" t="s">
        <v>195</v>
      </c>
      <c r="P117" s="77" t="s">
        <v>196</v>
      </c>
      <c r="Q117" s="77" t="s">
        <v>197</v>
      </c>
      <c r="R117" s="77" t="s">
        <v>198</v>
      </c>
      <c r="S117" s="77" t="s">
        <v>199</v>
      </c>
      <c r="T117" s="78" t="s">
        <v>200</v>
      </c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</row>
    <row r="118" spans="1:63" s="2" customFormat="1" ht="22.9" customHeight="1">
      <c r="A118" s="35"/>
      <c r="B118" s="36"/>
      <c r="C118" s="83" t="s">
        <v>201</v>
      </c>
      <c r="D118" s="37"/>
      <c r="E118" s="37"/>
      <c r="F118" s="37"/>
      <c r="G118" s="37"/>
      <c r="H118" s="37"/>
      <c r="I118" s="37"/>
      <c r="J118" s="161">
        <f>BK118</f>
        <v>0</v>
      </c>
      <c r="K118" s="37"/>
      <c r="L118" s="40"/>
      <c r="M118" s="79"/>
      <c r="N118" s="162"/>
      <c r="O118" s="80"/>
      <c r="P118" s="163">
        <f>P119+P143</f>
        <v>0</v>
      </c>
      <c r="Q118" s="80"/>
      <c r="R118" s="163">
        <f>R119+R143</f>
        <v>0</v>
      </c>
      <c r="S118" s="80"/>
      <c r="T118" s="164">
        <f>T119+T143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79</v>
      </c>
      <c r="AU118" s="18" t="s">
        <v>161</v>
      </c>
      <c r="BK118" s="165">
        <f>BK119+BK143</f>
        <v>0</v>
      </c>
    </row>
    <row r="119" spans="2:63" s="11" customFormat="1" ht="25.9" customHeight="1">
      <c r="B119" s="166"/>
      <c r="C119" s="167"/>
      <c r="D119" s="168" t="s">
        <v>79</v>
      </c>
      <c r="E119" s="169" t="s">
        <v>142</v>
      </c>
      <c r="F119" s="169" t="s">
        <v>123</v>
      </c>
      <c r="G119" s="167"/>
      <c r="H119" s="167"/>
      <c r="I119" s="170"/>
      <c r="J119" s="171">
        <f>BK119</f>
        <v>0</v>
      </c>
      <c r="K119" s="167"/>
      <c r="L119" s="172"/>
      <c r="M119" s="173"/>
      <c r="N119" s="174"/>
      <c r="O119" s="174"/>
      <c r="P119" s="175">
        <f>SUM(P120:P142)</f>
        <v>0</v>
      </c>
      <c r="Q119" s="174"/>
      <c r="R119" s="175">
        <f>SUM(R120:R142)</f>
        <v>0</v>
      </c>
      <c r="S119" s="174"/>
      <c r="T119" s="176">
        <f>SUM(T120:T142)</f>
        <v>0</v>
      </c>
      <c r="AR119" s="177" t="s">
        <v>85</v>
      </c>
      <c r="AT119" s="178" t="s">
        <v>79</v>
      </c>
      <c r="AU119" s="178" t="s">
        <v>80</v>
      </c>
      <c r="AY119" s="177" t="s">
        <v>203</v>
      </c>
      <c r="BK119" s="179">
        <f>SUM(BK120:BK142)</f>
        <v>0</v>
      </c>
    </row>
    <row r="120" spans="1:65" s="2" customFormat="1" ht="21.75" customHeight="1">
      <c r="A120" s="35"/>
      <c r="B120" s="36"/>
      <c r="C120" s="180" t="s">
        <v>85</v>
      </c>
      <c r="D120" s="180" t="s">
        <v>204</v>
      </c>
      <c r="E120" s="181" t="s">
        <v>4625</v>
      </c>
      <c r="F120" s="182" t="s">
        <v>4626</v>
      </c>
      <c r="G120" s="183" t="s">
        <v>621</v>
      </c>
      <c r="H120" s="184">
        <v>1</v>
      </c>
      <c r="I120" s="185"/>
      <c r="J120" s="186">
        <f aca="true" t="shared" si="0" ref="J120:J128">ROUND(I120*H120,2)</f>
        <v>0</v>
      </c>
      <c r="K120" s="187"/>
      <c r="L120" s="40"/>
      <c r="M120" s="188" t="s">
        <v>1</v>
      </c>
      <c r="N120" s="189" t="s">
        <v>45</v>
      </c>
      <c r="O120" s="72"/>
      <c r="P120" s="190">
        <f aca="true" t="shared" si="1" ref="P120:P128">O120*H120</f>
        <v>0</v>
      </c>
      <c r="Q120" s="190">
        <v>0</v>
      </c>
      <c r="R120" s="190">
        <f aca="true" t="shared" si="2" ref="R120:R128">Q120*H120</f>
        <v>0</v>
      </c>
      <c r="S120" s="190">
        <v>0</v>
      </c>
      <c r="T120" s="191">
        <f aca="true" t="shared" si="3" ref="T120:T128"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2" t="s">
        <v>98</v>
      </c>
      <c r="AT120" s="192" t="s">
        <v>204</v>
      </c>
      <c r="AU120" s="192" t="s">
        <v>85</v>
      </c>
      <c r="AY120" s="18" t="s">
        <v>203</v>
      </c>
      <c r="BE120" s="193">
        <f aca="true" t="shared" si="4" ref="BE120:BE128">IF(N120="základní",J120,0)</f>
        <v>0</v>
      </c>
      <c r="BF120" s="193">
        <f aca="true" t="shared" si="5" ref="BF120:BF128">IF(N120="snížená",J120,0)</f>
        <v>0</v>
      </c>
      <c r="BG120" s="193">
        <f aca="true" t="shared" si="6" ref="BG120:BG128">IF(N120="zákl. přenesená",J120,0)</f>
        <v>0</v>
      </c>
      <c r="BH120" s="193">
        <f aca="true" t="shared" si="7" ref="BH120:BH128">IF(N120="sníž. přenesená",J120,0)</f>
        <v>0</v>
      </c>
      <c r="BI120" s="193">
        <f aca="true" t="shared" si="8" ref="BI120:BI128">IF(N120="nulová",J120,0)</f>
        <v>0</v>
      </c>
      <c r="BJ120" s="18" t="s">
        <v>85</v>
      </c>
      <c r="BK120" s="193">
        <f aca="true" t="shared" si="9" ref="BK120:BK128">ROUND(I120*H120,2)</f>
        <v>0</v>
      </c>
      <c r="BL120" s="18" t="s">
        <v>98</v>
      </c>
      <c r="BM120" s="192" t="s">
        <v>4627</v>
      </c>
    </row>
    <row r="121" spans="1:65" s="2" customFormat="1" ht="16.5" customHeight="1">
      <c r="A121" s="35"/>
      <c r="B121" s="36"/>
      <c r="C121" s="180" t="s">
        <v>89</v>
      </c>
      <c r="D121" s="180" t="s">
        <v>204</v>
      </c>
      <c r="E121" s="181" t="s">
        <v>4628</v>
      </c>
      <c r="F121" s="182" t="s">
        <v>4629</v>
      </c>
      <c r="G121" s="183" t="s">
        <v>621</v>
      </c>
      <c r="H121" s="184">
        <v>1</v>
      </c>
      <c r="I121" s="185"/>
      <c r="J121" s="186">
        <f t="shared" si="0"/>
        <v>0</v>
      </c>
      <c r="K121" s="187"/>
      <c r="L121" s="40"/>
      <c r="M121" s="188" t="s">
        <v>1</v>
      </c>
      <c r="N121" s="189" t="s">
        <v>45</v>
      </c>
      <c r="O121" s="72"/>
      <c r="P121" s="190">
        <f t="shared" si="1"/>
        <v>0</v>
      </c>
      <c r="Q121" s="190">
        <v>0</v>
      </c>
      <c r="R121" s="190">
        <f t="shared" si="2"/>
        <v>0</v>
      </c>
      <c r="S121" s="190">
        <v>0</v>
      </c>
      <c r="T121" s="191">
        <f t="shared" si="3"/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2" t="s">
        <v>98</v>
      </c>
      <c r="AT121" s="192" t="s">
        <v>204</v>
      </c>
      <c r="AU121" s="192" t="s">
        <v>85</v>
      </c>
      <c r="AY121" s="18" t="s">
        <v>203</v>
      </c>
      <c r="BE121" s="193">
        <f t="shared" si="4"/>
        <v>0</v>
      </c>
      <c r="BF121" s="193">
        <f t="shared" si="5"/>
        <v>0</v>
      </c>
      <c r="BG121" s="193">
        <f t="shared" si="6"/>
        <v>0</v>
      </c>
      <c r="BH121" s="193">
        <f t="shared" si="7"/>
        <v>0</v>
      </c>
      <c r="BI121" s="193">
        <f t="shared" si="8"/>
        <v>0</v>
      </c>
      <c r="BJ121" s="18" t="s">
        <v>85</v>
      </c>
      <c r="BK121" s="193">
        <f t="shared" si="9"/>
        <v>0</v>
      </c>
      <c r="BL121" s="18" t="s">
        <v>98</v>
      </c>
      <c r="BM121" s="192" t="s">
        <v>4630</v>
      </c>
    </row>
    <row r="122" spans="1:65" s="2" customFormat="1" ht="16.5" customHeight="1">
      <c r="A122" s="35"/>
      <c r="B122" s="36"/>
      <c r="C122" s="180" t="s">
        <v>95</v>
      </c>
      <c r="D122" s="180" t="s">
        <v>204</v>
      </c>
      <c r="E122" s="181" t="s">
        <v>4631</v>
      </c>
      <c r="F122" s="182" t="s">
        <v>4632</v>
      </c>
      <c r="G122" s="183" t="s">
        <v>621</v>
      </c>
      <c r="H122" s="184">
        <v>1</v>
      </c>
      <c r="I122" s="185"/>
      <c r="J122" s="186">
        <f t="shared" si="0"/>
        <v>0</v>
      </c>
      <c r="K122" s="187"/>
      <c r="L122" s="40"/>
      <c r="M122" s="188" t="s">
        <v>1</v>
      </c>
      <c r="N122" s="189" t="s">
        <v>45</v>
      </c>
      <c r="O122" s="72"/>
      <c r="P122" s="190">
        <f t="shared" si="1"/>
        <v>0</v>
      </c>
      <c r="Q122" s="190">
        <v>0</v>
      </c>
      <c r="R122" s="190">
        <f t="shared" si="2"/>
        <v>0</v>
      </c>
      <c r="S122" s="190">
        <v>0</v>
      </c>
      <c r="T122" s="191">
        <f t="shared" si="3"/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2" t="s">
        <v>98</v>
      </c>
      <c r="AT122" s="192" t="s">
        <v>204</v>
      </c>
      <c r="AU122" s="192" t="s">
        <v>85</v>
      </c>
      <c r="AY122" s="18" t="s">
        <v>203</v>
      </c>
      <c r="BE122" s="193">
        <f t="shared" si="4"/>
        <v>0</v>
      </c>
      <c r="BF122" s="193">
        <f t="shared" si="5"/>
        <v>0</v>
      </c>
      <c r="BG122" s="193">
        <f t="shared" si="6"/>
        <v>0</v>
      </c>
      <c r="BH122" s="193">
        <f t="shared" si="7"/>
        <v>0</v>
      </c>
      <c r="BI122" s="193">
        <f t="shared" si="8"/>
        <v>0</v>
      </c>
      <c r="BJ122" s="18" t="s">
        <v>85</v>
      </c>
      <c r="BK122" s="193">
        <f t="shared" si="9"/>
        <v>0</v>
      </c>
      <c r="BL122" s="18" t="s">
        <v>98</v>
      </c>
      <c r="BM122" s="192" t="s">
        <v>4633</v>
      </c>
    </row>
    <row r="123" spans="1:65" s="2" customFormat="1" ht="21.75" customHeight="1">
      <c r="A123" s="35"/>
      <c r="B123" s="36"/>
      <c r="C123" s="180" t="s">
        <v>98</v>
      </c>
      <c r="D123" s="180" t="s">
        <v>204</v>
      </c>
      <c r="E123" s="181" t="s">
        <v>4634</v>
      </c>
      <c r="F123" s="182" t="s">
        <v>4635</v>
      </c>
      <c r="G123" s="183" t="s">
        <v>621</v>
      </c>
      <c r="H123" s="184">
        <v>3</v>
      </c>
      <c r="I123" s="185"/>
      <c r="J123" s="186">
        <f t="shared" si="0"/>
        <v>0</v>
      </c>
      <c r="K123" s="187"/>
      <c r="L123" s="40"/>
      <c r="M123" s="188" t="s">
        <v>1</v>
      </c>
      <c r="N123" s="189" t="s">
        <v>45</v>
      </c>
      <c r="O123" s="72"/>
      <c r="P123" s="190">
        <f t="shared" si="1"/>
        <v>0</v>
      </c>
      <c r="Q123" s="190">
        <v>0</v>
      </c>
      <c r="R123" s="190">
        <f t="shared" si="2"/>
        <v>0</v>
      </c>
      <c r="S123" s="190">
        <v>0</v>
      </c>
      <c r="T123" s="191">
        <f t="shared" si="3"/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2" t="s">
        <v>98</v>
      </c>
      <c r="AT123" s="192" t="s">
        <v>204</v>
      </c>
      <c r="AU123" s="192" t="s">
        <v>85</v>
      </c>
      <c r="AY123" s="18" t="s">
        <v>203</v>
      </c>
      <c r="BE123" s="193">
        <f t="shared" si="4"/>
        <v>0</v>
      </c>
      <c r="BF123" s="193">
        <f t="shared" si="5"/>
        <v>0</v>
      </c>
      <c r="BG123" s="193">
        <f t="shared" si="6"/>
        <v>0</v>
      </c>
      <c r="BH123" s="193">
        <f t="shared" si="7"/>
        <v>0</v>
      </c>
      <c r="BI123" s="193">
        <f t="shared" si="8"/>
        <v>0</v>
      </c>
      <c r="BJ123" s="18" t="s">
        <v>85</v>
      </c>
      <c r="BK123" s="193">
        <f t="shared" si="9"/>
        <v>0</v>
      </c>
      <c r="BL123" s="18" t="s">
        <v>98</v>
      </c>
      <c r="BM123" s="192" t="s">
        <v>4636</v>
      </c>
    </row>
    <row r="124" spans="1:65" s="2" customFormat="1" ht="16.5" customHeight="1">
      <c r="A124" s="35"/>
      <c r="B124" s="36"/>
      <c r="C124" s="180" t="s">
        <v>101</v>
      </c>
      <c r="D124" s="180" t="s">
        <v>204</v>
      </c>
      <c r="E124" s="181" t="s">
        <v>4637</v>
      </c>
      <c r="F124" s="182" t="s">
        <v>4638</v>
      </c>
      <c r="G124" s="183" t="s">
        <v>621</v>
      </c>
      <c r="H124" s="184">
        <v>2</v>
      </c>
      <c r="I124" s="185"/>
      <c r="J124" s="186">
        <f t="shared" si="0"/>
        <v>0</v>
      </c>
      <c r="K124" s="187"/>
      <c r="L124" s="40"/>
      <c r="M124" s="188" t="s">
        <v>1</v>
      </c>
      <c r="N124" s="189" t="s">
        <v>45</v>
      </c>
      <c r="O124" s="72"/>
      <c r="P124" s="190">
        <f t="shared" si="1"/>
        <v>0</v>
      </c>
      <c r="Q124" s="190">
        <v>0</v>
      </c>
      <c r="R124" s="190">
        <f t="shared" si="2"/>
        <v>0</v>
      </c>
      <c r="S124" s="190">
        <v>0</v>
      </c>
      <c r="T124" s="191">
        <f t="shared" si="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2" t="s">
        <v>98</v>
      </c>
      <c r="AT124" s="192" t="s">
        <v>204</v>
      </c>
      <c r="AU124" s="192" t="s">
        <v>85</v>
      </c>
      <c r="AY124" s="18" t="s">
        <v>203</v>
      </c>
      <c r="BE124" s="193">
        <f t="shared" si="4"/>
        <v>0</v>
      </c>
      <c r="BF124" s="193">
        <f t="shared" si="5"/>
        <v>0</v>
      </c>
      <c r="BG124" s="193">
        <f t="shared" si="6"/>
        <v>0</v>
      </c>
      <c r="BH124" s="193">
        <f t="shared" si="7"/>
        <v>0</v>
      </c>
      <c r="BI124" s="193">
        <f t="shared" si="8"/>
        <v>0</v>
      </c>
      <c r="BJ124" s="18" t="s">
        <v>85</v>
      </c>
      <c r="BK124" s="193">
        <f t="shared" si="9"/>
        <v>0</v>
      </c>
      <c r="BL124" s="18" t="s">
        <v>98</v>
      </c>
      <c r="BM124" s="192" t="s">
        <v>4639</v>
      </c>
    </row>
    <row r="125" spans="1:65" s="2" customFormat="1" ht="16.5" customHeight="1">
      <c r="A125" s="35"/>
      <c r="B125" s="36"/>
      <c r="C125" s="180" t="s">
        <v>104</v>
      </c>
      <c r="D125" s="180" t="s">
        <v>204</v>
      </c>
      <c r="E125" s="181" t="s">
        <v>4640</v>
      </c>
      <c r="F125" s="182" t="s">
        <v>4641</v>
      </c>
      <c r="G125" s="183" t="s">
        <v>621</v>
      </c>
      <c r="H125" s="184">
        <v>1</v>
      </c>
      <c r="I125" s="185"/>
      <c r="J125" s="186">
        <f t="shared" si="0"/>
        <v>0</v>
      </c>
      <c r="K125" s="187"/>
      <c r="L125" s="40"/>
      <c r="M125" s="188" t="s">
        <v>1</v>
      </c>
      <c r="N125" s="189" t="s">
        <v>45</v>
      </c>
      <c r="O125" s="72"/>
      <c r="P125" s="190">
        <f t="shared" si="1"/>
        <v>0</v>
      </c>
      <c r="Q125" s="190">
        <v>0</v>
      </c>
      <c r="R125" s="190">
        <f t="shared" si="2"/>
        <v>0</v>
      </c>
      <c r="S125" s="190">
        <v>0</v>
      </c>
      <c r="T125" s="191">
        <f t="shared" si="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2" t="s">
        <v>98</v>
      </c>
      <c r="AT125" s="192" t="s">
        <v>204</v>
      </c>
      <c r="AU125" s="192" t="s">
        <v>85</v>
      </c>
      <c r="AY125" s="18" t="s">
        <v>203</v>
      </c>
      <c r="BE125" s="193">
        <f t="shared" si="4"/>
        <v>0</v>
      </c>
      <c r="BF125" s="193">
        <f t="shared" si="5"/>
        <v>0</v>
      </c>
      <c r="BG125" s="193">
        <f t="shared" si="6"/>
        <v>0</v>
      </c>
      <c r="BH125" s="193">
        <f t="shared" si="7"/>
        <v>0</v>
      </c>
      <c r="BI125" s="193">
        <f t="shared" si="8"/>
        <v>0</v>
      </c>
      <c r="BJ125" s="18" t="s">
        <v>85</v>
      </c>
      <c r="BK125" s="193">
        <f t="shared" si="9"/>
        <v>0</v>
      </c>
      <c r="BL125" s="18" t="s">
        <v>98</v>
      </c>
      <c r="BM125" s="192" t="s">
        <v>4642</v>
      </c>
    </row>
    <row r="126" spans="1:65" s="2" customFormat="1" ht="16.5" customHeight="1">
      <c r="A126" s="35"/>
      <c r="B126" s="36"/>
      <c r="C126" s="180" t="s">
        <v>110</v>
      </c>
      <c r="D126" s="180" t="s">
        <v>204</v>
      </c>
      <c r="E126" s="181" t="s">
        <v>4643</v>
      </c>
      <c r="F126" s="182" t="s">
        <v>4644</v>
      </c>
      <c r="G126" s="183" t="s">
        <v>621</v>
      </c>
      <c r="H126" s="184">
        <v>1</v>
      </c>
      <c r="I126" s="185"/>
      <c r="J126" s="186">
        <f t="shared" si="0"/>
        <v>0</v>
      </c>
      <c r="K126" s="187"/>
      <c r="L126" s="40"/>
      <c r="M126" s="188" t="s">
        <v>1</v>
      </c>
      <c r="N126" s="189" t="s">
        <v>45</v>
      </c>
      <c r="O126" s="72"/>
      <c r="P126" s="190">
        <f t="shared" si="1"/>
        <v>0</v>
      </c>
      <c r="Q126" s="190">
        <v>0</v>
      </c>
      <c r="R126" s="190">
        <f t="shared" si="2"/>
        <v>0</v>
      </c>
      <c r="S126" s="190">
        <v>0</v>
      </c>
      <c r="T126" s="191">
        <f t="shared" si="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2" t="s">
        <v>98</v>
      </c>
      <c r="AT126" s="192" t="s">
        <v>204</v>
      </c>
      <c r="AU126" s="192" t="s">
        <v>85</v>
      </c>
      <c r="AY126" s="18" t="s">
        <v>203</v>
      </c>
      <c r="BE126" s="193">
        <f t="shared" si="4"/>
        <v>0</v>
      </c>
      <c r="BF126" s="193">
        <f t="shared" si="5"/>
        <v>0</v>
      </c>
      <c r="BG126" s="193">
        <f t="shared" si="6"/>
        <v>0</v>
      </c>
      <c r="BH126" s="193">
        <f t="shared" si="7"/>
        <v>0</v>
      </c>
      <c r="BI126" s="193">
        <f t="shared" si="8"/>
        <v>0</v>
      </c>
      <c r="BJ126" s="18" t="s">
        <v>85</v>
      </c>
      <c r="BK126" s="193">
        <f t="shared" si="9"/>
        <v>0</v>
      </c>
      <c r="BL126" s="18" t="s">
        <v>98</v>
      </c>
      <c r="BM126" s="192" t="s">
        <v>4645</v>
      </c>
    </row>
    <row r="127" spans="1:65" s="2" customFormat="1" ht="16.5" customHeight="1">
      <c r="A127" s="35"/>
      <c r="B127" s="36"/>
      <c r="C127" s="180" t="s">
        <v>122</v>
      </c>
      <c r="D127" s="180" t="s">
        <v>204</v>
      </c>
      <c r="E127" s="181" t="s">
        <v>4646</v>
      </c>
      <c r="F127" s="182" t="s">
        <v>4647</v>
      </c>
      <c r="G127" s="183" t="s">
        <v>621</v>
      </c>
      <c r="H127" s="184">
        <v>1</v>
      </c>
      <c r="I127" s="185"/>
      <c r="J127" s="186">
        <f t="shared" si="0"/>
        <v>0</v>
      </c>
      <c r="K127" s="187"/>
      <c r="L127" s="40"/>
      <c r="M127" s="188" t="s">
        <v>1</v>
      </c>
      <c r="N127" s="189" t="s">
        <v>45</v>
      </c>
      <c r="O127" s="72"/>
      <c r="P127" s="190">
        <f t="shared" si="1"/>
        <v>0</v>
      </c>
      <c r="Q127" s="190">
        <v>0</v>
      </c>
      <c r="R127" s="190">
        <f t="shared" si="2"/>
        <v>0</v>
      </c>
      <c r="S127" s="190">
        <v>0</v>
      </c>
      <c r="T127" s="191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2" t="s">
        <v>98</v>
      </c>
      <c r="AT127" s="192" t="s">
        <v>204</v>
      </c>
      <c r="AU127" s="192" t="s">
        <v>85</v>
      </c>
      <c r="AY127" s="18" t="s">
        <v>203</v>
      </c>
      <c r="BE127" s="193">
        <f t="shared" si="4"/>
        <v>0</v>
      </c>
      <c r="BF127" s="193">
        <f t="shared" si="5"/>
        <v>0</v>
      </c>
      <c r="BG127" s="193">
        <f t="shared" si="6"/>
        <v>0</v>
      </c>
      <c r="BH127" s="193">
        <f t="shared" si="7"/>
        <v>0</v>
      </c>
      <c r="BI127" s="193">
        <f t="shared" si="8"/>
        <v>0</v>
      </c>
      <c r="BJ127" s="18" t="s">
        <v>85</v>
      </c>
      <c r="BK127" s="193">
        <f t="shared" si="9"/>
        <v>0</v>
      </c>
      <c r="BL127" s="18" t="s">
        <v>98</v>
      </c>
      <c r="BM127" s="192" t="s">
        <v>4648</v>
      </c>
    </row>
    <row r="128" spans="1:65" s="2" customFormat="1" ht="16.5" customHeight="1">
      <c r="A128" s="35"/>
      <c r="B128" s="36"/>
      <c r="C128" s="180" t="s">
        <v>125</v>
      </c>
      <c r="D128" s="180" t="s">
        <v>204</v>
      </c>
      <c r="E128" s="181" t="s">
        <v>4649</v>
      </c>
      <c r="F128" s="182" t="s">
        <v>4650</v>
      </c>
      <c r="G128" s="183" t="s">
        <v>621</v>
      </c>
      <c r="H128" s="184">
        <v>729</v>
      </c>
      <c r="I128" s="185"/>
      <c r="J128" s="186">
        <f t="shared" si="0"/>
        <v>0</v>
      </c>
      <c r="K128" s="187"/>
      <c r="L128" s="40"/>
      <c r="M128" s="188" t="s">
        <v>1</v>
      </c>
      <c r="N128" s="189" t="s">
        <v>45</v>
      </c>
      <c r="O128" s="72"/>
      <c r="P128" s="190">
        <f t="shared" si="1"/>
        <v>0</v>
      </c>
      <c r="Q128" s="190">
        <v>0</v>
      </c>
      <c r="R128" s="190">
        <f t="shared" si="2"/>
        <v>0</v>
      </c>
      <c r="S128" s="190">
        <v>0</v>
      </c>
      <c r="T128" s="191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2" t="s">
        <v>98</v>
      </c>
      <c r="AT128" s="192" t="s">
        <v>204</v>
      </c>
      <c r="AU128" s="192" t="s">
        <v>85</v>
      </c>
      <c r="AY128" s="18" t="s">
        <v>203</v>
      </c>
      <c r="BE128" s="193">
        <f t="shared" si="4"/>
        <v>0</v>
      </c>
      <c r="BF128" s="193">
        <f t="shared" si="5"/>
        <v>0</v>
      </c>
      <c r="BG128" s="193">
        <f t="shared" si="6"/>
        <v>0</v>
      </c>
      <c r="BH128" s="193">
        <f t="shared" si="7"/>
        <v>0</v>
      </c>
      <c r="BI128" s="193">
        <f t="shared" si="8"/>
        <v>0</v>
      </c>
      <c r="BJ128" s="18" t="s">
        <v>85</v>
      </c>
      <c r="BK128" s="193">
        <f t="shared" si="9"/>
        <v>0</v>
      </c>
      <c r="BL128" s="18" t="s">
        <v>98</v>
      </c>
      <c r="BM128" s="192" t="s">
        <v>4651</v>
      </c>
    </row>
    <row r="129" spans="2:51" s="12" customFormat="1" ht="12">
      <c r="B129" s="194"/>
      <c r="C129" s="195"/>
      <c r="D129" s="196" t="s">
        <v>209</v>
      </c>
      <c r="E129" s="197" t="s">
        <v>1</v>
      </c>
      <c r="F129" s="198" t="s">
        <v>4652</v>
      </c>
      <c r="G129" s="195"/>
      <c r="H129" s="199">
        <v>729</v>
      </c>
      <c r="I129" s="200"/>
      <c r="J129" s="195"/>
      <c r="K129" s="195"/>
      <c r="L129" s="201"/>
      <c r="M129" s="202"/>
      <c r="N129" s="203"/>
      <c r="O129" s="203"/>
      <c r="P129" s="203"/>
      <c r="Q129" s="203"/>
      <c r="R129" s="203"/>
      <c r="S129" s="203"/>
      <c r="T129" s="204"/>
      <c r="AT129" s="205" t="s">
        <v>209</v>
      </c>
      <c r="AU129" s="205" t="s">
        <v>85</v>
      </c>
      <c r="AV129" s="12" t="s">
        <v>89</v>
      </c>
      <c r="AW129" s="12" t="s">
        <v>36</v>
      </c>
      <c r="AX129" s="12" t="s">
        <v>80</v>
      </c>
      <c r="AY129" s="205" t="s">
        <v>203</v>
      </c>
    </row>
    <row r="130" spans="2:51" s="13" customFormat="1" ht="12">
      <c r="B130" s="206"/>
      <c r="C130" s="207"/>
      <c r="D130" s="196" t="s">
        <v>209</v>
      </c>
      <c r="E130" s="208" t="s">
        <v>1</v>
      </c>
      <c r="F130" s="209" t="s">
        <v>211</v>
      </c>
      <c r="G130" s="207"/>
      <c r="H130" s="210">
        <v>729</v>
      </c>
      <c r="I130" s="211"/>
      <c r="J130" s="207"/>
      <c r="K130" s="207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209</v>
      </c>
      <c r="AU130" s="216" t="s">
        <v>85</v>
      </c>
      <c r="AV130" s="13" t="s">
        <v>98</v>
      </c>
      <c r="AW130" s="13" t="s">
        <v>36</v>
      </c>
      <c r="AX130" s="13" t="s">
        <v>85</v>
      </c>
      <c r="AY130" s="216" t="s">
        <v>203</v>
      </c>
    </row>
    <row r="131" spans="1:65" s="2" customFormat="1" ht="16.5" customHeight="1">
      <c r="A131" s="35"/>
      <c r="B131" s="36"/>
      <c r="C131" s="180" t="s">
        <v>128</v>
      </c>
      <c r="D131" s="180" t="s">
        <v>204</v>
      </c>
      <c r="E131" s="181" t="s">
        <v>4653</v>
      </c>
      <c r="F131" s="182" t="s">
        <v>4654</v>
      </c>
      <c r="G131" s="183" t="s">
        <v>621</v>
      </c>
      <c r="H131" s="184">
        <v>729</v>
      </c>
      <c r="I131" s="185"/>
      <c r="J131" s="186">
        <f>ROUND(I131*H131,2)</f>
        <v>0</v>
      </c>
      <c r="K131" s="187"/>
      <c r="L131" s="40"/>
      <c r="M131" s="188" t="s">
        <v>1</v>
      </c>
      <c r="N131" s="189" t="s">
        <v>45</v>
      </c>
      <c r="O131" s="72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2" t="s">
        <v>98</v>
      </c>
      <c r="AT131" s="192" t="s">
        <v>204</v>
      </c>
      <c r="AU131" s="192" t="s">
        <v>85</v>
      </c>
      <c r="AY131" s="18" t="s">
        <v>203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8" t="s">
        <v>85</v>
      </c>
      <c r="BK131" s="193">
        <f>ROUND(I131*H131,2)</f>
        <v>0</v>
      </c>
      <c r="BL131" s="18" t="s">
        <v>98</v>
      </c>
      <c r="BM131" s="192" t="s">
        <v>4655</v>
      </c>
    </row>
    <row r="132" spans="2:51" s="12" customFormat="1" ht="12">
      <c r="B132" s="194"/>
      <c r="C132" s="195"/>
      <c r="D132" s="196" t="s">
        <v>209</v>
      </c>
      <c r="E132" s="197" t="s">
        <v>1</v>
      </c>
      <c r="F132" s="198" t="s">
        <v>4652</v>
      </c>
      <c r="G132" s="195"/>
      <c r="H132" s="199">
        <v>729</v>
      </c>
      <c r="I132" s="200"/>
      <c r="J132" s="195"/>
      <c r="K132" s="195"/>
      <c r="L132" s="201"/>
      <c r="M132" s="202"/>
      <c r="N132" s="203"/>
      <c r="O132" s="203"/>
      <c r="P132" s="203"/>
      <c r="Q132" s="203"/>
      <c r="R132" s="203"/>
      <c r="S132" s="203"/>
      <c r="T132" s="204"/>
      <c r="AT132" s="205" t="s">
        <v>209</v>
      </c>
      <c r="AU132" s="205" t="s">
        <v>85</v>
      </c>
      <c r="AV132" s="12" t="s">
        <v>89</v>
      </c>
      <c r="AW132" s="12" t="s">
        <v>36</v>
      </c>
      <c r="AX132" s="12" t="s">
        <v>80</v>
      </c>
      <c r="AY132" s="205" t="s">
        <v>203</v>
      </c>
    </row>
    <row r="133" spans="2:51" s="13" customFormat="1" ht="12">
      <c r="B133" s="206"/>
      <c r="C133" s="207"/>
      <c r="D133" s="196" t="s">
        <v>209</v>
      </c>
      <c r="E133" s="208" t="s">
        <v>1</v>
      </c>
      <c r="F133" s="209" t="s">
        <v>211</v>
      </c>
      <c r="G133" s="207"/>
      <c r="H133" s="210">
        <v>729</v>
      </c>
      <c r="I133" s="211"/>
      <c r="J133" s="207"/>
      <c r="K133" s="207"/>
      <c r="L133" s="212"/>
      <c r="M133" s="213"/>
      <c r="N133" s="214"/>
      <c r="O133" s="214"/>
      <c r="P133" s="214"/>
      <c r="Q133" s="214"/>
      <c r="R133" s="214"/>
      <c r="S133" s="214"/>
      <c r="T133" s="215"/>
      <c r="AT133" s="216" t="s">
        <v>209</v>
      </c>
      <c r="AU133" s="216" t="s">
        <v>85</v>
      </c>
      <c r="AV133" s="13" t="s">
        <v>98</v>
      </c>
      <c r="AW133" s="13" t="s">
        <v>36</v>
      </c>
      <c r="AX133" s="13" t="s">
        <v>85</v>
      </c>
      <c r="AY133" s="216" t="s">
        <v>203</v>
      </c>
    </row>
    <row r="134" spans="1:65" s="2" customFormat="1" ht="16.5" customHeight="1">
      <c r="A134" s="35"/>
      <c r="B134" s="36"/>
      <c r="C134" s="180" t="s">
        <v>264</v>
      </c>
      <c r="D134" s="180" t="s">
        <v>204</v>
      </c>
      <c r="E134" s="181" t="s">
        <v>4656</v>
      </c>
      <c r="F134" s="182" t="s">
        <v>4657</v>
      </c>
      <c r="G134" s="183" t="s">
        <v>621</v>
      </c>
      <c r="H134" s="184">
        <v>30</v>
      </c>
      <c r="I134" s="185"/>
      <c r="J134" s="186">
        <f aca="true" t="shared" si="10" ref="J134:J142">ROUND(I134*H134,2)</f>
        <v>0</v>
      </c>
      <c r="K134" s="187"/>
      <c r="L134" s="40"/>
      <c r="M134" s="188" t="s">
        <v>1</v>
      </c>
      <c r="N134" s="189" t="s">
        <v>45</v>
      </c>
      <c r="O134" s="72"/>
      <c r="P134" s="190">
        <f aca="true" t="shared" si="11" ref="P134:P142">O134*H134</f>
        <v>0</v>
      </c>
      <c r="Q134" s="190">
        <v>0</v>
      </c>
      <c r="R134" s="190">
        <f aca="true" t="shared" si="12" ref="R134:R142">Q134*H134</f>
        <v>0</v>
      </c>
      <c r="S134" s="190">
        <v>0</v>
      </c>
      <c r="T134" s="191">
        <f aca="true" t="shared" si="13" ref="T134:T142"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2" t="s">
        <v>98</v>
      </c>
      <c r="AT134" s="192" t="s">
        <v>204</v>
      </c>
      <c r="AU134" s="192" t="s">
        <v>85</v>
      </c>
      <c r="AY134" s="18" t="s">
        <v>203</v>
      </c>
      <c r="BE134" s="193">
        <f aca="true" t="shared" si="14" ref="BE134:BE142">IF(N134="základní",J134,0)</f>
        <v>0</v>
      </c>
      <c r="BF134" s="193">
        <f aca="true" t="shared" si="15" ref="BF134:BF142">IF(N134="snížená",J134,0)</f>
        <v>0</v>
      </c>
      <c r="BG134" s="193">
        <f aca="true" t="shared" si="16" ref="BG134:BG142">IF(N134="zákl. přenesená",J134,0)</f>
        <v>0</v>
      </c>
      <c r="BH134" s="193">
        <f aca="true" t="shared" si="17" ref="BH134:BH142">IF(N134="sníž. přenesená",J134,0)</f>
        <v>0</v>
      </c>
      <c r="BI134" s="193">
        <f aca="true" t="shared" si="18" ref="BI134:BI142">IF(N134="nulová",J134,0)</f>
        <v>0</v>
      </c>
      <c r="BJ134" s="18" t="s">
        <v>85</v>
      </c>
      <c r="BK134" s="193">
        <f aca="true" t="shared" si="19" ref="BK134:BK142">ROUND(I134*H134,2)</f>
        <v>0</v>
      </c>
      <c r="BL134" s="18" t="s">
        <v>98</v>
      </c>
      <c r="BM134" s="192" t="s">
        <v>4658</v>
      </c>
    </row>
    <row r="135" spans="1:65" s="2" customFormat="1" ht="16.5" customHeight="1">
      <c r="A135" s="35"/>
      <c r="B135" s="36"/>
      <c r="C135" s="180" t="s">
        <v>291</v>
      </c>
      <c r="D135" s="180" t="s">
        <v>204</v>
      </c>
      <c r="E135" s="181" t="s">
        <v>4659</v>
      </c>
      <c r="F135" s="182" t="s">
        <v>4660</v>
      </c>
      <c r="G135" s="183" t="s">
        <v>621</v>
      </c>
      <c r="H135" s="184">
        <v>6</v>
      </c>
      <c r="I135" s="185"/>
      <c r="J135" s="186">
        <f t="shared" si="10"/>
        <v>0</v>
      </c>
      <c r="K135" s="187"/>
      <c r="L135" s="40"/>
      <c r="M135" s="188" t="s">
        <v>1</v>
      </c>
      <c r="N135" s="189" t="s">
        <v>45</v>
      </c>
      <c r="O135" s="72"/>
      <c r="P135" s="190">
        <f t="shared" si="11"/>
        <v>0</v>
      </c>
      <c r="Q135" s="190">
        <v>0</v>
      </c>
      <c r="R135" s="190">
        <f t="shared" si="12"/>
        <v>0</v>
      </c>
      <c r="S135" s="190">
        <v>0</v>
      </c>
      <c r="T135" s="191">
        <f t="shared" si="1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2" t="s">
        <v>98</v>
      </c>
      <c r="AT135" s="192" t="s">
        <v>204</v>
      </c>
      <c r="AU135" s="192" t="s">
        <v>85</v>
      </c>
      <c r="AY135" s="18" t="s">
        <v>203</v>
      </c>
      <c r="BE135" s="193">
        <f t="shared" si="14"/>
        <v>0</v>
      </c>
      <c r="BF135" s="193">
        <f t="shared" si="15"/>
        <v>0</v>
      </c>
      <c r="BG135" s="193">
        <f t="shared" si="16"/>
        <v>0</v>
      </c>
      <c r="BH135" s="193">
        <f t="shared" si="17"/>
        <v>0</v>
      </c>
      <c r="BI135" s="193">
        <f t="shared" si="18"/>
        <v>0</v>
      </c>
      <c r="BJ135" s="18" t="s">
        <v>85</v>
      </c>
      <c r="BK135" s="193">
        <f t="shared" si="19"/>
        <v>0</v>
      </c>
      <c r="BL135" s="18" t="s">
        <v>98</v>
      </c>
      <c r="BM135" s="192" t="s">
        <v>4661</v>
      </c>
    </row>
    <row r="136" spans="1:65" s="2" customFormat="1" ht="16.5" customHeight="1">
      <c r="A136" s="35"/>
      <c r="B136" s="36"/>
      <c r="C136" s="180" t="s">
        <v>299</v>
      </c>
      <c r="D136" s="180" t="s">
        <v>204</v>
      </c>
      <c r="E136" s="181" t="s">
        <v>4662</v>
      </c>
      <c r="F136" s="182" t="s">
        <v>4663</v>
      </c>
      <c r="G136" s="183" t="s">
        <v>621</v>
      </c>
      <c r="H136" s="184">
        <v>1</v>
      </c>
      <c r="I136" s="185"/>
      <c r="J136" s="186">
        <f t="shared" si="10"/>
        <v>0</v>
      </c>
      <c r="K136" s="187"/>
      <c r="L136" s="40"/>
      <c r="M136" s="188" t="s">
        <v>1</v>
      </c>
      <c r="N136" s="189" t="s">
        <v>45</v>
      </c>
      <c r="O136" s="72"/>
      <c r="P136" s="190">
        <f t="shared" si="11"/>
        <v>0</v>
      </c>
      <c r="Q136" s="190">
        <v>0</v>
      </c>
      <c r="R136" s="190">
        <f t="shared" si="12"/>
        <v>0</v>
      </c>
      <c r="S136" s="190">
        <v>0</v>
      </c>
      <c r="T136" s="191">
        <f t="shared" si="1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2" t="s">
        <v>98</v>
      </c>
      <c r="AT136" s="192" t="s">
        <v>204</v>
      </c>
      <c r="AU136" s="192" t="s">
        <v>85</v>
      </c>
      <c r="AY136" s="18" t="s">
        <v>203</v>
      </c>
      <c r="BE136" s="193">
        <f t="shared" si="14"/>
        <v>0</v>
      </c>
      <c r="BF136" s="193">
        <f t="shared" si="15"/>
        <v>0</v>
      </c>
      <c r="BG136" s="193">
        <f t="shared" si="16"/>
        <v>0</v>
      </c>
      <c r="BH136" s="193">
        <f t="shared" si="17"/>
        <v>0</v>
      </c>
      <c r="BI136" s="193">
        <f t="shared" si="18"/>
        <v>0</v>
      </c>
      <c r="BJ136" s="18" t="s">
        <v>85</v>
      </c>
      <c r="BK136" s="193">
        <f t="shared" si="19"/>
        <v>0</v>
      </c>
      <c r="BL136" s="18" t="s">
        <v>98</v>
      </c>
      <c r="BM136" s="192" t="s">
        <v>4664</v>
      </c>
    </row>
    <row r="137" spans="1:65" s="2" customFormat="1" ht="16.5" customHeight="1">
      <c r="A137" s="35"/>
      <c r="B137" s="36"/>
      <c r="C137" s="180" t="s">
        <v>308</v>
      </c>
      <c r="D137" s="180" t="s">
        <v>204</v>
      </c>
      <c r="E137" s="181" t="s">
        <v>4665</v>
      </c>
      <c r="F137" s="182" t="s">
        <v>4666</v>
      </c>
      <c r="G137" s="183" t="s">
        <v>621</v>
      </c>
      <c r="H137" s="184">
        <v>16</v>
      </c>
      <c r="I137" s="185"/>
      <c r="J137" s="186">
        <f t="shared" si="10"/>
        <v>0</v>
      </c>
      <c r="K137" s="187"/>
      <c r="L137" s="40"/>
      <c r="M137" s="188" t="s">
        <v>1</v>
      </c>
      <c r="N137" s="189" t="s">
        <v>45</v>
      </c>
      <c r="O137" s="72"/>
      <c r="P137" s="190">
        <f t="shared" si="11"/>
        <v>0</v>
      </c>
      <c r="Q137" s="190">
        <v>0</v>
      </c>
      <c r="R137" s="190">
        <f t="shared" si="12"/>
        <v>0</v>
      </c>
      <c r="S137" s="190">
        <v>0</v>
      </c>
      <c r="T137" s="191">
        <f t="shared" si="1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2" t="s">
        <v>98</v>
      </c>
      <c r="AT137" s="192" t="s">
        <v>204</v>
      </c>
      <c r="AU137" s="192" t="s">
        <v>85</v>
      </c>
      <c r="AY137" s="18" t="s">
        <v>203</v>
      </c>
      <c r="BE137" s="193">
        <f t="shared" si="14"/>
        <v>0</v>
      </c>
      <c r="BF137" s="193">
        <f t="shared" si="15"/>
        <v>0</v>
      </c>
      <c r="BG137" s="193">
        <f t="shared" si="16"/>
        <v>0</v>
      </c>
      <c r="BH137" s="193">
        <f t="shared" si="17"/>
        <v>0</v>
      </c>
      <c r="BI137" s="193">
        <f t="shared" si="18"/>
        <v>0</v>
      </c>
      <c r="BJ137" s="18" t="s">
        <v>85</v>
      </c>
      <c r="BK137" s="193">
        <f t="shared" si="19"/>
        <v>0</v>
      </c>
      <c r="BL137" s="18" t="s">
        <v>98</v>
      </c>
      <c r="BM137" s="192" t="s">
        <v>4667</v>
      </c>
    </row>
    <row r="138" spans="1:65" s="2" customFormat="1" ht="16.5" customHeight="1">
      <c r="A138" s="35"/>
      <c r="B138" s="36"/>
      <c r="C138" s="180" t="s">
        <v>8</v>
      </c>
      <c r="D138" s="180" t="s">
        <v>204</v>
      </c>
      <c r="E138" s="181" t="s">
        <v>4488</v>
      </c>
      <c r="F138" s="182" t="s">
        <v>4668</v>
      </c>
      <c r="G138" s="183" t="s">
        <v>621</v>
      </c>
      <c r="H138" s="184">
        <v>1</v>
      </c>
      <c r="I138" s="185"/>
      <c r="J138" s="186">
        <f t="shared" si="10"/>
        <v>0</v>
      </c>
      <c r="K138" s="187"/>
      <c r="L138" s="40"/>
      <c r="M138" s="188" t="s">
        <v>1</v>
      </c>
      <c r="N138" s="189" t="s">
        <v>45</v>
      </c>
      <c r="O138" s="72"/>
      <c r="P138" s="190">
        <f t="shared" si="11"/>
        <v>0</v>
      </c>
      <c r="Q138" s="190">
        <v>0</v>
      </c>
      <c r="R138" s="190">
        <f t="shared" si="12"/>
        <v>0</v>
      </c>
      <c r="S138" s="190">
        <v>0</v>
      </c>
      <c r="T138" s="191">
        <f t="shared" si="1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2" t="s">
        <v>98</v>
      </c>
      <c r="AT138" s="192" t="s">
        <v>204</v>
      </c>
      <c r="AU138" s="192" t="s">
        <v>85</v>
      </c>
      <c r="AY138" s="18" t="s">
        <v>203</v>
      </c>
      <c r="BE138" s="193">
        <f t="shared" si="14"/>
        <v>0</v>
      </c>
      <c r="BF138" s="193">
        <f t="shared" si="15"/>
        <v>0</v>
      </c>
      <c r="BG138" s="193">
        <f t="shared" si="16"/>
        <v>0</v>
      </c>
      <c r="BH138" s="193">
        <f t="shared" si="17"/>
        <v>0</v>
      </c>
      <c r="BI138" s="193">
        <f t="shared" si="18"/>
        <v>0</v>
      </c>
      <c r="BJ138" s="18" t="s">
        <v>85</v>
      </c>
      <c r="BK138" s="193">
        <f t="shared" si="19"/>
        <v>0</v>
      </c>
      <c r="BL138" s="18" t="s">
        <v>98</v>
      </c>
      <c r="BM138" s="192" t="s">
        <v>4669</v>
      </c>
    </row>
    <row r="139" spans="1:65" s="2" customFormat="1" ht="24.2" customHeight="1">
      <c r="A139" s="35"/>
      <c r="B139" s="36"/>
      <c r="C139" s="180" t="s">
        <v>317</v>
      </c>
      <c r="D139" s="180" t="s">
        <v>204</v>
      </c>
      <c r="E139" s="181" t="s">
        <v>4670</v>
      </c>
      <c r="F139" s="182" t="s">
        <v>4671</v>
      </c>
      <c r="G139" s="183" t="s">
        <v>621</v>
      </c>
      <c r="H139" s="184">
        <v>28</v>
      </c>
      <c r="I139" s="185"/>
      <c r="J139" s="186">
        <f t="shared" si="10"/>
        <v>0</v>
      </c>
      <c r="K139" s="187"/>
      <c r="L139" s="40"/>
      <c r="M139" s="188" t="s">
        <v>1</v>
      </c>
      <c r="N139" s="189" t="s">
        <v>45</v>
      </c>
      <c r="O139" s="72"/>
      <c r="P139" s="190">
        <f t="shared" si="11"/>
        <v>0</v>
      </c>
      <c r="Q139" s="190">
        <v>0</v>
      </c>
      <c r="R139" s="190">
        <f t="shared" si="12"/>
        <v>0</v>
      </c>
      <c r="S139" s="190">
        <v>0</v>
      </c>
      <c r="T139" s="191">
        <f t="shared" si="1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2" t="s">
        <v>98</v>
      </c>
      <c r="AT139" s="192" t="s">
        <v>204</v>
      </c>
      <c r="AU139" s="192" t="s">
        <v>85</v>
      </c>
      <c r="AY139" s="18" t="s">
        <v>203</v>
      </c>
      <c r="BE139" s="193">
        <f t="shared" si="14"/>
        <v>0</v>
      </c>
      <c r="BF139" s="193">
        <f t="shared" si="15"/>
        <v>0</v>
      </c>
      <c r="BG139" s="193">
        <f t="shared" si="16"/>
        <v>0</v>
      </c>
      <c r="BH139" s="193">
        <f t="shared" si="17"/>
        <v>0</v>
      </c>
      <c r="BI139" s="193">
        <f t="shared" si="18"/>
        <v>0</v>
      </c>
      <c r="BJ139" s="18" t="s">
        <v>85</v>
      </c>
      <c r="BK139" s="193">
        <f t="shared" si="19"/>
        <v>0</v>
      </c>
      <c r="BL139" s="18" t="s">
        <v>98</v>
      </c>
      <c r="BM139" s="192" t="s">
        <v>4672</v>
      </c>
    </row>
    <row r="140" spans="1:65" s="2" customFormat="1" ht="16.5" customHeight="1">
      <c r="A140" s="35"/>
      <c r="B140" s="36"/>
      <c r="C140" s="180" t="s">
        <v>341</v>
      </c>
      <c r="D140" s="180" t="s">
        <v>204</v>
      </c>
      <c r="E140" s="181" t="s">
        <v>4673</v>
      </c>
      <c r="F140" s="182" t="s">
        <v>4674</v>
      </c>
      <c r="G140" s="183" t="s">
        <v>621</v>
      </c>
      <c r="H140" s="184">
        <v>25</v>
      </c>
      <c r="I140" s="185"/>
      <c r="J140" s="186">
        <f t="shared" si="10"/>
        <v>0</v>
      </c>
      <c r="K140" s="187"/>
      <c r="L140" s="40"/>
      <c r="M140" s="188" t="s">
        <v>1</v>
      </c>
      <c r="N140" s="189" t="s">
        <v>45</v>
      </c>
      <c r="O140" s="72"/>
      <c r="P140" s="190">
        <f t="shared" si="11"/>
        <v>0</v>
      </c>
      <c r="Q140" s="190">
        <v>0</v>
      </c>
      <c r="R140" s="190">
        <f t="shared" si="12"/>
        <v>0</v>
      </c>
      <c r="S140" s="190">
        <v>0</v>
      </c>
      <c r="T140" s="191">
        <f t="shared" si="1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2" t="s">
        <v>98</v>
      </c>
      <c r="AT140" s="192" t="s">
        <v>204</v>
      </c>
      <c r="AU140" s="192" t="s">
        <v>85</v>
      </c>
      <c r="AY140" s="18" t="s">
        <v>203</v>
      </c>
      <c r="BE140" s="193">
        <f t="shared" si="14"/>
        <v>0</v>
      </c>
      <c r="BF140" s="193">
        <f t="shared" si="15"/>
        <v>0</v>
      </c>
      <c r="BG140" s="193">
        <f t="shared" si="16"/>
        <v>0</v>
      </c>
      <c r="BH140" s="193">
        <f t="shared" si="17"/>
        <v>0</v>
      </c>
      <c r="BI140" s="193">
        <f t="shared" si="18"/>
        <v>0</v>
      </c>
      <c r="BJ140" s="18" t="s">
        <v>85</v>
      </c>
      <c r="BK140" s="193">
        <f t="shared" si="19"/>
        <v>0</v>
      </c>
      <c r="BL140" s="18" t="s">
        <v>98</v>
      </c>
      <c r="BM140" s="192" t="s">
        <v>4675</v>
      </c>
    </row>
    <row r="141" spans="1:65" s="2" customFormat="1" ht="21.75" customHeight="1">
      <c r="A141" s="35"/>
      <c r="B141" s="36"/>
      <c r="C141" s="180" t="s">
        <v>346</v>
      </c>
      <c r="D141" s="180" t="s">
        <v>204</v>
      </c>
      <c r="E141" s="181" t="s">
        <v>4676</v>
      </c>
      <c r="F141" s="182" t="s">
        <v>4677</v>
      </c>
      <c r="G141" s="183" t="s">
        <v>4230</v>
      </c>
      <c r="H141" s="184">
        <v>1</v>
      </c>
      <c r="I141" s="185"/>
      <c r="J141" s="186">
        <f t="shared" si="10"/>
        <v>0</v>
      </c>
      <c r="K141" s="187"/>
      <c r="L141" s="40"/>
      <c r="M141" s="188" t="s">
        <v>1</v>
      </c>
      <c r="N141" s="189" t="s">
        <v>45</v>
      </c>
      <c r="O141" s="72"/>
      <c r="P141" s="190">
        <f t="shared" si="11"/>
        <v>0</v>
      </c>
      <c r="Q141" s="190">
        <v>0</v>
      </c>
      <c r="R141" s="190">
        <f t="shared" si="12"/>
        <v>0</v>
      </c>
      <c r="S141" s="190">
        <v>0</v>
      </c>
      <c r="T141" s="191">
        <f t="shared" si="1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2" t="s">
        <v>98</v>
      </c>
      <c r="AT141" s="192" t="s">
        <v>204</v>
      </c>
      <c r="AU141" s="192" t="s">
        <v>85</v>
      </c>
      <c r="AY141" s="18" t="s">
        <v>203</v>
      </c>
      <c r="BE141" s="193">
        <f t="shared" si="14"/>
        <v>0</v>
      </c>
      <c r="BF141" s="193">
        <f t="shared" si="15"/>
        <v>0</v>
      </c>
      <c r="BG141" s="193">
        <f t="shared" si="16"/>
        <v>0</v>
      </c>
      <c r="BH141" s="193">
        <f t="shared" si="17"/>
        <v>0</v>
      </c>
      <c r="BI141" s="193">
        <f t="shared" si="18"/>
        <v>0</v>
      </c>
      <c r="BJ141" s="18" t="s">
        <v>85</v>
      </c>
      <c r="BK141" s="193">
        <f t="shared" si="19"/>
        <v>0</v>
      </c>
      <c r="BL141" s="18" t="s">
        <v>98</v>
      </c>
      <c r="BM141" s="192" t="s">
        <v>4678</v>
      </c>
    </row>
    <row r="142" spans="1:65" s="2" customFormat="1" ht="16.5" customHeight="1">
      <c r="A142" s="35"/>
      <c r="B142" s="36"/>
      <c r="C142" s="180" t="s">
        <v>356</v>
      </c>
      <c r="D142" s="180" t="s">
        <v>204</v>
      </c>
      <c r="E142" s="181" t="s">
        <v>4679</v>
      </c>
      <c r="F142" s="182" t="s">
        <v>4620</v>
      </c>
      <c r="G142" s="183" t="s">
        <v>4230</v>
      </c>
      <c r="H142" s="184">
        <v>1</v>
      </c>
      <c r="I142" s="185"/>
      <c r="J142" s="186">
        <f t="shared" si="10"/>
        <v>0</v>
      </c>
      <c r="K142" s="187"/>
      <c r="L142" s="40"/>
      <c r="M142" s="188" t="s">
        <v>1</v>
      </c>
      <c r="N142" s="189" t="s">
        <v>45</v>
      </c>
      <c r="O142" s="72"/>
      <c r="P142" s="190">
        <f t="shared" si="11"/>
        <v>0</v>
      </c>
      <c r="Q142" s="190">
        <v>0</v>
      </c>
      <c r="R142" s="190">
        <f t="shared" si="12"/>
        <v>0</v>
      </c>
      <c r="S142" s="190">
        <v>0</v>
      </c>
      <c r="T142" s="191">
        <f t="shared" si="1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2" t="s">
        <v>98</v>
      </c>
      <c r="AT142" s="192" t="s">
        <v>204</v>
      </c>
      <c r="AU142" s="192" t="s">
        <v>85</v>
      </c>
      <c r="AY142" s="18" t="s">
        <v>203</v>
      </c>
      <c r="BE142" s="193">
        <f t="shared" si="14"/>
        <v>0</v>
      </c>
      <c r="BF142" s="193">
        <f t="shared" si="15"/>
        <v>0</v>
      </c>
      <c r="BG142" s="193">
        <f t="shared" si="16"/>
        <v>0</v>
      </c>
      <c r="BH142" s="193">
        <f t="shared" si="17"/>
        <v>0</v>
      </c>
      <c r="BI142" s="193">
        <f t="shared" si="18"/>
        <v>0</v>
      </c>
      <c r="BJ142" s="18" t="s">
        <v>85</v>
      </c>
      <c r="BK142" s="193">
        <f t="shared" si="19"/>
        <v>0</v>
      </c>
      <c r="BL142" s="18" t="s">
        <v>98</v>
      </c>
      <c r="BM142" s="192" t="s">
        <v>4680</v>
      </c>
    </row>
    <row r="143" spans="2:63" s="11" customFormat="1" ht="25.9" customHeight="1">
      <c r="B143" s="166"/>
      <c r="C143" s="167"/>
      <c r="D143" s="168" t="s">
        <v>79</v>
      </c>
      <c r="E143" s="169" t="s">
        <v>145</v>
      </c>
      <c r="F143" s="169" t="s">
        <v>4681</v>
      </c>
      <c r="G143" s="167"/>
      <c r="H143" s="167"/>
      <c r="I143" s="170"/>
      <c r="J143" s="171">
        <f>BK143</f>
        <v>0</v>
      </c>
      <c r="K143" s="167"/>
      <c r="L143" s="172"/>
      <c r="M143" s="173"/>
      <c r="N143" s="174"/>
      <c r="O143" s="174"/>
      <c r="P143" s="175">
        <f>SUM(P144:P157)</f>
        <v>0</v>
      </c>
      <c r="Q143" s="174"/>
      <c r="R143" s="175">
        <f>SUM(R144:R157)</f>
        <v>0</v>
      </c>
      <c r="S143" s="174"/>
      <c r="T143" s="176">
        <f>SUM(T144:T157)</f>
        <v>0</v>
      </c>
      <c r="AR143" s="177" t="s">
        <v>85</v>
      </c>
      <c r="AT143" s="178" t="s">
        <v>79</v>
      </c>
      <c r="AU143" s="178" t="s">
        <v>80</v>
      </c>
      <c r="AY143" s="177" t="s">
        <v>203</v>
      </c>
      <c r="BK143" s="179">
        <f>SUM(BK144:BK157)</f>
        <v>0</v>
      </c>
    </row>
    <row r="144" spans="1:65" s="2" customFormat="1" ht="16.5" customHeight="1">
      <c r="A144" s="35"/>
      <c r="B144" s="36"/>
      <c r="C144" s="180" t="s">
        <v>92</v>
      </c>
      <c r="D144" s="180" t="s">
        <v>204</v>
      </c>
      <c r="E144" s="181" t="s">
        <v>4682</v>
      </c>
      <c r="F144" s="182" t="s">
        <v>4683</v>
      </c>
      <c r="G144" s="183" t="s">
        <v>253</v>
      </c>
      <c r="H144" s="184">
        <v>5680</v>
      </c>
      <c r="I144" s="185"/>
      <c r="J144" s="186">
        <f aca="true" t="shared" si="20" ref="J144:J157">ROUND(I144*H144,2)</f>
        <v>0</v>
      </c>
      <c r="K144" s="187"/>
      <c r="L144" s="40"/>
      <c r="M144" s="188" t="s">
        <v>1</v>
      </c>
      <c r="N144" s="189" t="s">
        <v>45</v>
      </c>
      <c r="O144" s="72"/>
      <c r="P144" s="190">
        <f aca="true" t="shared" si="21" ref="P144:P157">O144*H144</f>
        <v>0</v>
      </c>
      <c r="Q144" s="190">
        <v>0</v>
      </c>
      <c r="R144" s="190">
        <f aca="true" t="shared" si="22" ref="R144:R157">Q144*H144</f>
        <v>0</v>
      </c>
      <c r="S144" s="190">
        <v>0</v>
      </c>
      <c r="T144" s="191">
        <f aca="true" t="shared" si="23" ref="T144:T157"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2" t="s">
        <v>98</v>
      </c>
      <c r="AT144" s="192" t="s">
        <v>204</v>
      </c>
      <c r="AU144" s="192" t="s">
        <v>85</v>
      </c>
      <c r="AY144" s="18" t="s">
        <v>203</v>
      </c>
      <c r="BE144" s="193">
        <f aca="true" t="shared" si="24" ref="BE144:BE157">IF(N144="základní",J144,0)</f>
        <v>0</v>
      </c>
      <c r="BF144" s="193">
        <f aca="true" t="shared" si="25" ref="BF144:BF157">IF(N144="snížená",J144,0)</f>
        <v>0</v>
      </c>
      <c r="BG144" s="193">
        <f aca="true" t="shared" si="26" ref="BG144:BG157">IF(N144="zákl. přenesená",J144,0)</f>
        <v>0</v>
      </c>
      <c r="BH144" s="193">
        <f aca="true" t="shared" si="27" ref="BH144:BH157">IF(N144="sníž. přenesená",J144,0)</f>
        <v>0</v>
      </c>
      <c r="BI144" s="193">
        <f aca="true" t="shared" si="28" ref="BI144:BI157">IF(N144="nulová",J144,0)</f>
        <v>0</v>
      </c>
      <c r="BJ144" s="18" t="s">
        <v>85</v>
      </c>
      <c r="BK144" s="193">
        <f aca="true" t="shared" si="29" ref="BK144:BK157">ROUND(I144*H144,2)</f>
        <v>0</v>
      </c>
      <c r="BL144" s="18" t="s">
        <v>98</v>
      </c>
      <c r="BM144" s="192" t="s">
        <v>4684</v>
      </c>
    </row>
    <row r="145" spans="1:65" s="2" customFormat="1" ht="16.5" customHeight="1">
      <c r="A145" s="35"/>
      <c r="B145" s="36"/>
      <c r="C145" s="180" t="s">
        <v>7</v>
      </c>
      <c r="D145" s="180" t="s">
        <v>204</v>
      </c>
      <c r="E145" s="181" t="s">
        <v>4685</v>
      </c>
      <c r="F145" s="182" t="s">
        <v>4686</v>
      </c>
      <c r="G145" s="183" t="s">
        <v>253</v>
      </c>
      <c r="H145" s="184">
        <v>120</v>
      </c>
      <c r="I145" s="185"/>
      <c r="J145" s="186">
        <f t="shared" si="20"/>
        <v>0</v>
      </c>
      <c r="K145" s="187"/>
      <c r="L145" s="40"/>
      <c r="M145" s="188" t="s">
        <v>1</v>
      </c>
      <c r="N145" s="189" t="s">
        <v>45</v>
      </c>
      <c r="O145" s="72"/>
      <c r="P145" s="190">
        <f t="shared" si="21"/>
        <v>0</v>
      </c>
      <c r="Q145" s="190">
        <v>0</v>
      </c>
      <c r="R145" s="190">
        <f t="shared" si="22"/>
        <v>0</v>
      </c>
      <c r="S145" s="190">
        <v>0</v>
      </c>
      <c r="T145" s="191">
        <f t="shared" si="2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2" t="s">
        <v>98</v>
      </c>
      <c r="AT145" s="192" t="s">
        <v>204</v>
      </c>
      <c r="AU145" s="192" t="s">
        <v>85</v>
      </c>
      <c r="AY145" s="18" t="s">
        <v>203</v>
      </c>
      <c r="BE145" s="193">
        <f t="shared" si="24"/>
        <v>0</v>
      </c>
      <c r="BF145" s="193">
        <f t="shared" si="25"/>
        <v>0</v>
      </c>
      <c r="BG145" s="193">
        <f t="shared" si="26"/>
        <v>0</v>
      </c>
      <c r="BH145" s="193">
        <f t="shared" si="27"/>
        <v>0</v>
      </c>
      <c r="BI145" s="193">
        <f t="shared" si="28"/>
        <v>0</v>
      </c>
      <c r="BJ145" s="18" t="s">
        <v>85</v>
      </c>
      <c r="BK145" s="193">
        <f t="shared" si="29"/>
        <v>0</v>
      </c>
      <c r="BL145" s="18" t="s">
        <v>98</v>
      </c>
      <c r="BM145" s="192" t="s">
        <v>4687</v>
      </c>
    </row>
    <row r="146" spans="1:65" s="2" customFormat="1" ht="16.5" customHeight="1">
      <c r="A146" s="35"/>
      <c r="B146" s="36"/>
      <c r="C146" s="180" t="s">
        <v>397</v>
      </c>
      <c r="D146" s="180" t="s">
        <v>204</v>
      </c>
      <c r="E146" s="181" t="s">
        <v>4688</v>
      </c>
      <c r="F146" s="182" t="s">
        <v>4689</v>
      </c>
      <c r="G146" s="183" t="s">
        <v>621</v>
      </c>
      <c r="H146" s="184">
        <v>17100</v>
      </c>
      <c r="I146" s="185"/>
      <c r="J146" s="186">
        <f t="shared" si="20"/>
        <v>0</v>
      </c>
      <c r="K146" s="187"/>
      <c r="L146" s="40"/>
      <c r="M146" s="188" t="s">
        <v>1</v>
      </c>
      <c r="N146" s="189" t="s">
        <v>45</v>
      </c>
      <c r="O146" s="72"/>
      <c r="P146" s="190">
        <f t="shared" si="21"/>
        <v>0</v>
      </c>
      <c r="Q146" s="190">
        <v>0</v>
      </c>
      <c r="R146" s="190">
        <f t="shared" si="22"/>
        <v>0</v>
      </c>
      <c r="S146" s="190">
        <v>0</v>
      </c>
      <c r="T146" s="191">
        <f t="shared" si="2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2" t="s">
        <v>98</v>
      </c>
      <c r="AT146" s="192" t="s">
        <v>204</v>
      </c>
      <c r="AU146" s="192" t="s">
        <v>85</v>
      </c>
      <c r="AY146" s="18" t="s">
        <v>203</v>
      </c>
      <c r="BE146" s="193">
        <f t="shared" si="24"/>
        <v>0</v>
      </c>
      <c r="BF146" s="193">
        <f t="shared" si="25"/>
        <v>0</v>
      </c>
      <c r="BG146" s="193">
        <f t="shared" si="26"/>
        <v>0</v>
      </c>
      <c r="BH146" s="193">
        <f t="shared" si="27"/>
        <v>0</v>
      </c>
      <c r="BI146" s="193">
        <f t="shared" si="28"/>
        <v>0</v>
      </c>
      <c r="BJ146" s="18" t="s">
        <v>85</v>
      </c>
      <c r="BK146" s="193">
        <f t="shared" si="29"/>
        <v>0</v>
      </c>
      <c r="BL146" s="18" t="s">
        <v>98</v>
      </c>
      <c r="BM146" s="192" t="s">
        <v>4690</v>
      </c>
    </row>
    <row r="147" spans="1:65" s="2" customFormat="1" ht="16.5" customHeight="1">
      <c r="A147" s="35"/>
      <c r="B147" s="36"/>
      <c r="C147" s="180" t="s">
        <v>403</v>
      </c>
      <c r="D147" s="180" t="s">
        <v>204</v>
      </c>
      <c r="E147" s="181" t="s">
        <v>4325</v>
      </c>
      <c r="F147" s="182" t="s">
        <v>4326</v>
      </c>
      <c r="G147" s="183" t="s">
        <v>253</v>
      </c>
      <c r="H147" s="184">
        <v>1500</v>
      </c>
      <c r="I147" s="185"/>
      <c r="J147" s="186">
        <f t="shared" si="20"/>
        <v>0</v>
      </c>
      <c r="K147" s="187"/>
      <c r="L147" s="40"/>
      <c r="M147" s="188" t="s">
        <v>1</v>
      </c>
      <c r="N147" s="189" t="s">
        <v>45</v>
      </c>
      <c r="O147" s="72"/>
      <c r="P147" s="190">
        <f t="shared" si="21"/>
        <v>0</v>
      </c>
      <c r="Q147" s="190">
        <v>0</v>
      </c>
      <c r="R147" s="190">
        <f t="shared" si="22"/>
        <v>0</v>
      </c>
      <c r="S147" s="190">
        <v>0</v>
      </c>
      <c r="T147" s="191">
        <f t="shared" si="2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2" t="s">
        <v>98</v>
      </c>
      <c r="AT147" s="192" t="s">
        <v>204</v>
      </c>
      <c r="AU147" s="192" t="s">
        <v>85</v>
      </c>
      <c r="AY147" s="18" t="s">
        <v>203</v>
      </c>
      <c r="BE147" s="193">
        <f t="shared" si="24"/>
        <v>0</v>
      </c>
      <c r="BF147" s="193">
        <f t="shared" si="25"/>
        <v>0</v>
      </c>
      <c r="BG147" s="193">
        <f t="shared" si="26"/>
        <v>0</v>
      </c>
      <c r="BH147" s="193">
        <f t="shared" si="27"/>
        <v>0</v>
      </c>
      <c r="BI147" s="193">
        <f t="shared" si="28"/>
        <v>0</v>
      </c>
      <c r="BJ147" s="18" t="s">
        <v>85</v>
      </c>
      <c r="BK147" s="193">
        <f t="shared" si="29"/>
        <v>0</v>
      </c>
      <c r="BL147" s="18" t="s">
        <v>98</v>
      </c>
      <c r="BM147" s="192" t="s">
        <v>4691</v>
      </c>
    </row>
    <row r="148" spans="1:65" s="2" customFormat="1" ht="16.5" customHeight="1">
      <c r="A148" s="35"/>
      <c r="B148" s="36"/>
      <c r="C148" s="180" t="s">
        <v>409</v>
      </c>
      <c r="D148" s="180" t="s">
        <v>204</v>
      </c>
      <c r="E148" s="181" t="s">
        <v>4692</v>
      </c>
      <c r="F148" s="182" t="s">
        <v>4693</v>
      </c>
      <c r="G148" s="183" t="s">
        <v>253</v>
      </c>
      <c r="H148" s="184">
        <v>1500</v>
      </c>
      <c r="I148" s="185"/>
      <c r="J148" s="186">
        <f t="shared" si="20"/>
        <v>0</v>
      </c>
      <c r="K148" s="187"/>
      <c r="L148" s="40"/>
      <c r="M148" s="188" t="s">
        <v>1</v>
      </c>
      <c r="N148" s="189" t="s">
        <v>45</v>
      </c>
      <c r="O148" s="72"/>
      <c r="P148" s="190">
        <f t="shared" si="21"/>
        <v>0</v>
      </c>
      <c r="Q148" s="190">
        <v>0</v>
      </c>
      <c r="R148" s="190">
        <f t="shared" si="22"/>
        <v>0</v>
      </c>
      <c r="S148" s="190">
        <v>0</v>
      </c>
      <c r="T148" s="191">
        <f t="shared" si="2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2" t="s">
        <v>98</v>
      </c>
      <c r="AT148" s="192" t="s">
        <v>204</v>
      </c>
      <c r="AU148" s="192" t="s">
        <v>85</v>
      </c>
      <c r="AY148" s="18" t="s">
        <v>203</v>
      </c>
      <c r="BE148" s="193">
        <f t="shared" si="24"/>
        <v>0</v>
      </c>
      <c r="BF148" s="193">
        <f t="shared" si="25"/>
        <v>0</v>
      </c>
      <c r="BG148" s="193">
        <f t="shared" si="26"/>
        <v>0</v>
      </c>
      <c r="BH148" s="193">
        <f t="shared" si="27"/>
        <v>0</v>
      </c>
      <c r="BI148" s="193">
        <f t="shared" si="28"/>
        <v>0</v>
      </c>
      <c r="BJ148" s="18" t="s">
        <v>85</v>
      </c>
      <c r="BK148" s="193">
        <f t="shared" si="29"/>
        <v>0</v>
      </c>
      <c r="BL148" s="18" t="s">
        <v>98</v>
      </c>
      <c r="BM148" s="192" t="s">
        <v>4694</v>
      </c>
    </row>
    <row r="149" spans="1:65" s="2" customFormat="1" ht="16.5" customHeight="1">
      <c r="A149" s="35"/>
      <c r="B149" s="36"/>
      <c r="C149" s="180" t="s">
        <v>415</v>
      </c>
      <c r="D149" s="180" t="s">
        <v>204</v>
      </c>
      <c r="E149" s="181" t="s">
        <v>4695</v>
      </c>
      <c r="F149" s="182" t="s">
        <v>4696</v>
      </c>
      <c r="G149" s="183" t="s">
        <v>621</v>
      </c>
      <c r="H149" s="184">
        <v>680</v>
      </c>
      <c r="I149" s="185"/>
      <c r="J149" s="186">
        <f t="shared" si="20"/>
        <v>0</v>
      </c>
      <c r="K149" s="187"/>
      <c r="L149" s="40"/>
      <c r="M149" s="188" t="s">
        <v>1</v>
      </c>
      <c r="N149" s="189" t="s">
        <v>45</v>
      </c>
      <c r="O149" s="72"/>
      <c r="P149" s="190">
        <f t="shared" si="21"/>
        <v>0</v>
      </c>
      <c r="Q149" s="190">
        <v>0</v>
      </c>
      <c r="R149" s="190">
        <f t="shared" si="22"/>
        <v>0</v>
      </c>
      <c r="S149" s="190">
        <v>0</v>
      </c>
      <c r="T149" s="191">
        <f t="shared" si="2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2" t="s">
        <v>98</v>
      </c>
      <c r="AT149" s="192" t="s">
        <v>204</v>
      </c>
      <c r="AU149" s="192" t="s">
        <v>85</v>
      </c>
      <c r="AY149" s="18" t="s">
        <v>203</v>
      </c>
      <c r="BE149" s="193">
        <f t="shared" si="24"/>
        <v>0</v>
      </c>
      <c r="BF149" s="193">
        <f t="shared" si="25"/>
        <v>0</v>
      </c>
      <c r="BG149" s="193">
        <f t="shared" si="26"/>
        <v>0</v>
      </c>
      <c r="BH149" s="193">
        <f t="shared" si="27"/>
        <v>0</v>
      </c>
      <c r="BI149" s="193">
        <f t="shared" si="28"/>
        <v>0</v>
      </c>
      <c r="BJ149" s="18" t="s">
        <v>85</v>
      </c>
      <c r="BK149" s="193">
        <f t="shared" si="29"/>
        <v>0</v>
      </c>
      <c r="BL149" s="18" t="s">
        <v>98</v>
      </c>
      <c r="BM149" s="192" t="s">
        <v>4697</v>
      </c>
    </row>
    <row r="150" spans="1:65" s="2" customFormat="1" ht="16.5" customHeight="1">
      <c r="A150" s="35"/>
      <c r="B150" s="36"/>
      <c r="C150" s="180" t="s">
        <v>423</v>
      </c>
      <c r="D150" s="180" t="s">
        <v>204</v>
      </c>
      <c r="E150" s="181" t="s">
        <v>4698</v>
      </c>
      <c r="F150" s="182" t="s">
        <v>4699</v>
      </c>
      <c r="G150" s="183" t="s">
        <v>621</v>
      </c>
      <c r="H150" s="184">
        <v>450</v>
      </c>
      <c r="I150" s="185"/>
      <c r="J150" s="186">
        <f t="shared" si="20"/>
        <v>0</v>
      </c>
      <c r="K150" s="187"/>
      <c r="L150" s="40"/>
      <c r="M150" s="188" t="s">
        <v>1</v>
      </c>
      <c r="N150" s="189" t="s">
        <v>45</v>
      </c>
      <c r="O150" s="72"/>
      <c r="P150" s="190">
        <f t="shared" si="21"/>
        <v>0</v>
      </c>
      <c r="Q150" s="190">
        <v>0</v>
      </c>
      <c r="R150" s="190">
        <f t="shared" si="22"/>
        <v>0</v>
      </c>
      <c r="S150" s="190">
        <v>0</v>
      </c>
      <c r="T150" s="191">
        <f t="shared" si="2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92" t="s">
        <v>98</v>
      </c>
      <c r="AT150" s="192" t="s">
        <v>204</v>
      </c>
      <c r="AU150" s="192" t="s">
        <v>85</v>
      </c>
      <c r="AY150" s="18" t="s">
        <v>203</v>
      </c>
      <c r="BE150" s="193">
        <f t="shared" si="24"/>
        <v>0</v>
      </c>
      <c r="BF150" s="193">
        <f t="shared" si="25"/>
        <v>0</v>
      </c>
      <c r="BG150" s="193">
        <f t="shared" si="26"/>
        <v>0</v>
      </c>
      <c r="BH150" s="193">
        <f t="shared" si="27"/>
        <v>0</v>
      </c>
      <c r="BI150" s="193">
        <f t="shared" si="28"/>
        <v>0</v>
      </c>
      <c r="BJ150" s="18" t="s">
        <v>85</v>
      </c>
      <c r="BK150" s="193">
        <f t="shared" si="29"/>
        <v>0</v>
      </c>
      <c r="BL150" s="18" t="s">
        <v>98</v>
      </c>
      <c r="BM150" s="192" t="s">
        <v>4700</v>
      </c>
    </row>
    <row r="151" spans="1:65" s="2" customFormat="1" ht="16.5" customHeight="1">
      <c r="A151" s="35"/>
      <c r="B151" s="36"/>
      <c r="C151" s="180" t="s">
        <v>428</v>
      </c>
      <c r="D151" s="180" t="s">
        <v>204</v>
      </c>
      <c r="E151" s="181" t="s">
        <v>4701</v>
      </c>
      <c r="F151" s="182" t="s">
        <v>4702</v>
      </c>
      <c r="G151" s="183" t="s">
        <v>637</v>
      </c>
      <c r="H151" s="184">
        <v>20</v>
      </c>
      <c r="I151" s="185"/>
      <c r="J151" s="186">
        <f t="shared" si="20"/>
        <v>0</v>
      </c>
      <c r="K151" s="187"/>
      <c r="L151" s="40"/>
      <c r="M151" s="188" t="s">
        <v>1</v>
      </c>
      <c r="N151" s="189" t="s">
        <v>45</v>
      </c>
      <c r="O151" s="72"/>
      <c r="P151" s="190">
        <f t="shared" si="21"/>
        <v>0</v>
      </c>
      <c r="Q151" s="190">
        <v>0</v>
      </c>
      <c r="R151" s="190">
        <f t="shared" si="22"/>
        <v>0</v>
      </c>
      <c r="S151" s="190">
        <v>0</v>
      </c>
      <c r="T151" s="191">
        <f t="shared" si="2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2" t="s">
        <v>98</v>
      </c>
      <c r="AT151" s="192" t="s">
        <v>204</v>
      </c>
      <c r="AU151" s="192" t="s">
        <v>85</v>
      </c>
      <c r="AY151" s="18" t="s">
        <v>203</v>
      </c>
      <c r="BE151" s="193">
        <f t="shared" si="24"/>
        <v>0</v>
      </c>
      <c r="BF151" s="193">
        <f t="shared" si="25"/>
        <v>0</v>
      </c>
      <c r="BG151" s="193">
        <f t="shared" si="26"/>
        <v>0</v>
      </c>
      <c r="BH151" s="193">
        <f t="shared" si="27"/>
        <v>0</v>
      </c>
      <c r="BI151" s="193">
        <f t="shared" si="28"/>
        <v>0</v>
      </c>
      <c r="BJ151" s="18" t="s">
        <v>85</v>
      </c>
      <c r="BK151" s="193">
        <f t="shared" si="29"/>
        <v>0</v>
      </c>
      <c r="BL151" s="18" t="s">
        <v>98</v>
      </c>
      <c r="BM151" s="192" t="s">
        <v>4703</v>
      </c>
    </row>
    <row r="152" spans="1:65" s="2" customFormat="1" ht="16.5" customHeight="1">
      <c r="A152" s="35"/>
      <c r="B152" s="36"/>
      <c r="C152" s="180" t="s">
        <v>440</v>
      </c>
      <c r="D152" s="180" t="s">
        <v>204</v>
      </c>
      <c r="E152" s="181" t="s">
        <v>4704</v>
      </c>
      <c r="F152" s="182" t="s">
        <v>4705</v>
      </c>
      <c r="G152" s="183" t="s">
        <v>637</v>
      </c>
      <c r="H152" s="184">
        <v>10</v>
      </c>
      <c r="I152" s="185"/>
      <c r="J152" s="186">
        <f t="shared" si="20"/>
        <v>0</v>
      </c>
      <c r="K152" s="187"/>
      <c r="L152" s="40"/>
      <c r="M152" s="188" t="s">
        <v>1</v>
      </c>
      <c r="N152" s="189" t="s">
        <v>45</v>
      </c>
      <c r="O152" s="72"/>
      <c r="P152" s="190">
        <f t="shared" si="21"/>
        <v>0</v>
      </c>
      <c r="Q152" s="190">
        <v>0</v>
      </c>
      <c r="R152" s="190">
        <f t="shared" si="22"/>
        <v>0</v>
      </c>
      <c r="S152" s="190">
        <v>0</v>
      </c>
      <c r="T152" s="191">
        <f t="shared" si="2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2" t="s">
        <v>98</v>
      </c>
      <c r="AT152" s="192" t="s">
        <v>204</v>
      </c>
      <c r="AU152" s="192" t="s">
        <v>85</v>
      </c>
      <c r="AY152" s="18" t="s">
        <v>203</v>
      </c>
      <c r="BE152" s="193">
        <f t="shared" si="24"/>
        <v>0</v>
      </c>
      <c r="BF152" s="193">
        <f t="shared" si="25"/>
        <v>0</v>
      </c>
      <c r="BG152" s="193">
        <f t="shared" si="26"/>
        <v>0</v>
      </c>
      <c r="BH152" s="193">
        <f t="shared" si="27"/>
        <v>0</v>
      </c>
      <c r="BI152" s="193">
        <f t="shared" si="28"/>
        <v>0</v>
      </c>
      <c r="BJ152" s="18" t="s">
        <v>85</v>
      </c>
      <c r="BK152" s="193">
        <f t="shared" si="29"/>
        <v>0</v>
      </c>
      <c r="BL152" s="18" t="s">
        <v>98</v>
      </c>
      <c r="BM152" s="192" t="s">
        <v>4706</v>
      </c>
    </row>
    <row r="153" spans="1:65" s="2" customFormat="1" ht="16.5" customHeight="1">
      <c r="A153" s="35"/>
      <c r="B153" s="36"/>
      <c r="C153" s="180" t="s">
        <v>448</v>
      </c>
      <c r="D153" s="180" t="s">
        <v>204</v>
      </c>
      <c r="E153" s="181" t="s">
        <v>4707</v>
      </c>
      <c r="F153" s="182" t="s">
        <v>4708</v>
      </c>
      <c r="G153" s="183" t="s">
        <v>637</v>
      </c>
      <c r="H153" s="184">
        <v>7</v>
      </c>
      <c r="I153" s="185"/>
      <c r="J153" s="186">
        <f t="shared" si="20"/>
        <v>0</v>
      </c>
      <c r="K153" s="187"/>
      <c r="L153" s="40"/>
      <c r="M153" s="188" t="s">
        <v>1</v>
      </c>
      <c r="N153" s="189" t="s">
        <v>45</v>
      </c>
      <c r="O153" s="72"/>
      <c r="P153" s="190">
        <f t="shared" si="21"/>
        <v>0</v>
      </c>
      <c r="Q153" s="190">
        <v>0</v>
      </c>
      <c r="R153" s="190">
        <f t="shared" si="22"/>
        <v>0</v>
      </c>
      <c r="S153" s="190">
        <v>0</v>
      </c>
      <c r="T153" s="191">
        <f t="shared" si="2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2" t="s">
        <v>98</v>
      </c>
      <c r="AT153" s="192" t="s">
        <v>204</v>
      </c>
      <c r="AU153" s="192" t="s">
        <v>85</v>
      </c>
      <c r="AY153" s="18" t="s">
        <v>203</v>
      </c>
      <c r="BE153" s="193">
        <f t="shared" si="24"/>
        <v>0</v>
      </c>
      <c r="BF153" s="193">
        <f t="shared" si="25"/>
        <v>0</v>
      </c>
      <c r="BG153" s="193">
        <f t="shared" si="26"/>
        <v>0</v>
      </c>
      <c r="BH153" s="193">
        <f t="shared" si="27"/>
        <v>0</v>
      </c>
      <c r="BI153" s="193">
        <f t="shared" si="28"/>
        <v>0</v>
      </c>
      <c r="BJ153" s="18" t="s">
        <v>85</v>
      </c>
      <c r="BK153" s="193">
        <f t="shared" si="29"/>
        <v>0</v>
      </c>
      <c r="BL153" s="18" t="s">
        <v>98</v>
      </c>
      <c r="BM153" s="192" t="s">
        <v>4709</v>
      </c>
    </row>
    <row r="154" spans="1:65" s="2" customFormat="1" ht="16.5" customHeight="1">
      <c r="A154" s="35"/>
      <c r="B154" s="36"/>
      <c r="C154" s="180" t="s">
        <v>455</v>
      </c>
      <c r="D154" s="180" t="s">
        <v>204</v>
      </c>
      <c r="E154" s="181" t="s">
        <v>4710</v>
      </c>
      <c r="F154" s="182" t="s">
        <v>4711</v>
      </c>
      <c r="G154" s="183" t="s">
        <v>637</v>
      </c>
      <c r="H154" s="184">
        <v>5</v>
      </c>
      <c r="I154" s="185"/>
      <c r="J154" s="186">
        <f t="shared" si="20"/>
        <v>0</v>
      </c>
      <c r="K154" s="187"/>
      <c r="L154" s="40"/>
      <c r="M154" s="188" t="s">
        <v>1</v>
      </c>
      <c r="N154" s="189" t="s">
        <v>45</v>
      </c>
      <c r="O154" s="72"/>
      <c r="P154" s="190">
        <f t="shared" si="21"/>
        <v>0</v>
      </c>
      <c r="Q154" s="190">
        <v>0</v>
      </c>
      <c r="R154" s="190">
        <f t="shared" si="22"/>
        <v>0</v>
      </c>
      <c r="S154" s="190">
        <v>0</v>
      </c>
      <c r="T154" s="191">
        <f t="shared" si="2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2" t="s">
        <v>98</v>
      </c>
      <c r="AT154" s="192" t="s">
        <v>204</v>
      </c>
      <c r="AU154" s="192" t="s">
        <v>85</v>
      </c>
      <c r="AY154" s="18" t="s">
        <v>203</v>
      </c>
      <c r="BE154" s="193">
        <f t="shared" si="24"/>
        <v>0</v>
      </c>
      <c r="BF154" s="193">
        <f t="shared" si="25"/>
        <v>0</v>
      </c>
      <c r="BG154" s="193">
        <f t="shared" si="26"/>
        <v>0</v>
      </c>
      <c r="BH154" s="193">
        <f t="shared" si="27"/>
        <v>0</v>
      </c>
      <c r="BI154" s="193">
        <f t="shared" si="28"/>
        <v>0</v>
      </c>
      <c r="BJ154" s="18" t="s">
        <v>85</v>
      </c>
      <c r="BK154" s="193">
        <f t="shared" si="29"/>
        <v>0</v>
      </c>
      <c r="BL154" s="18" t="s">
        <v>98</v>
      </c>
      <c r="BM154" s="192" t="s">
        <v>4712</v>
      </c>
    </row>
    <row r="155" spans="1:65" s="2" customFormat="1" ht="16.5" customHeight="1">
      <c r="A155" s="35"/>
      <c r="B155" s="36"/>
      <c r="C155" s="180" t="s">
        <v>460</v>
      </c>
      <c r="D155" s="180" t="s">
        <v>204</v>
      </c>
      <c r="E155" s="181" t="s">
        <v>4713</v>
      </c>
      <c r="F155" s="182" t="s">
        <v>4714</v>
      </c>
      <c r="G155" s="183" t="s">
        <v>3208</v>
      </c>
      <c r="H155" s="184">
        <v>2</v>
      </c>
      <c r="I155" s="185"/>
      <c r="J155" s="186">
        <f t="shared" si="20"/>
        <v>0</v>
      </c>
      <c r="K155" s="187"/>
      <c r="L155" s="40"/>
      <c r="M155" s="188" t="s">
        <v>1</v>
      </c>
      <c r="N155" s="189" t="s">
        <v>45</v>
      </c>
      <c r="O155" s="72"/>
      <c r="P155" s="190">
        <f t="shared" si="21"/>
        <v>0</v>
      </c>
      <c r="Q155" s="190">
        <v>0</v>
      </c>
      <c r="R155" s="190">
        <f t="shared" si="22"/>
        <v>0</v>
      </c>
      <c r="S155" s="190">
        <v>0</v>
      </c>
      <c r="T155" s="191">
        <f t="shared" si="2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2" t="s">
        <v>98</v>
      </c>
      <c r="AT155" s="192" t="s">
        <v>204</v>
      </c>
      <c r="AU155" s="192" t="s">
        <v>85</v>
      </c>
      <c r="AY155" s="18" t="s">
        <v>203</v>
      </c>
      <c r="BE155" s="193">
        <f t="shared" si="24"/>
        <v>0</v>
      </c>
      <c r="BF155" s="193">
        <f t="shared" si="25"/>
        <v>0</v>
      </c>
      <c r="BG155" s="193">
        <f t="shared" si="26"/>
        <v>0</v>
      </c>
      <c r="BH155" s="193">
        <f t="shared" si="27"/>
        <v>0</v>
      </c>
      <c r="BI155" s="193">
        <f t="shared" si="28"/>
        <v>0</v>
      </c>
      <c r="BJ155" s="18" t="s">
        <v>85</v>
      </c>
      <c r="BK155" s="193">
        <f t="shared" si="29"/>
        <v>0</v>
      </c>
      <c r="BL155" s="18" t="s">
        <v>98</v>
      </c>
      <c r="BM155" s="192" t="s">
        <v>4715</v>
      </c>
    </row>
    <row r="156" spans="1:65" s="2" customFormat="1" ht="16.5" customHeight="1">
      <c r="A156" s="35"/>
      <c r="B156" s="36"/>
      <c r="C156" s="180" t="s">
        <v>465</v>
      </c>
      <c r="D156" s="180" t="s">
        <v>204</v>
      </c>
      <c r="E156" s="181" t="s">
        <v>4716</v>
      </c>
      <c r="F156" s="182" t="s">
        <v>4717</v>
      </c>
      <c r="G156" s="183" t="s">
        <v>4230</v>
      </c>
      <c r="H156" s="184">
        <v>1</v>
      </c>
      <c r="I156" s="185"/>
      <c r="J156" s="186">
        <f t="shared" si="20"/>
        <v>0</v>
      </c>
      <c r="K156" s="187"/>
      <c r="L156" s="40"/>
      <c r="M156" s="188" t="s">
        <v>1</v>
      </c>
      <c r="N156" s="189" t="s">
        <v>45</v>
      </c>
      <c r="O156" s="72"/>
      <c r="P156" s="190">
        <f t="shared" si="21"/>
        <v>0</v>
      </c>
      <c r="Q156" s="190">
        <v>0</v>
      </c>
      <c r="R156" s="190">
        <f t="shared" si="22"/>
        <v>0</v>
      </c>
      <c r="S156" s="190">
        <v>0</v>
      </c>
      <c r="T156" s="191">
        <f t="shared" si="2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2" t="s">
        <v>98</v>
      </c>
      <c r="AT156" s="192" t="s">
        <v>204</v>
      </c>
      <c r="AU156" s="192" t="s">
        <v>85</v>
      </c>
      <c r="AY156" s="18" t="s">
        <v>203</v>
      </c>
      <c r="BE156" s="193">
        <f t="shared" si="24"/>
        <v>0</v>
      </c>
      <c r="BF156" s="193">
        <f t="shared" si="25"/>
        <v>0</v>
      </c>
      <c r="BG156" s="193">
        <f t="shared" si="26"/>
        <v>0</v>
      </c>
      <c r="BH156" s="193">
        <f t="shared" si="27"/>
        <v>0</v>
      </c>
      <c r="BI156" s="193">
        <f t="shared" si="28"/>
        <v>0</v>
      </c>
      <c r="BJ156" s="18" t="s">
        <v>85</v>
      </c>
      <c r="BK156" s="193">
        <f t="shared" si="29"/>
        <v>0</v>
      </c>
      <c r="BL156" s="18" t="s">
        <v>98</v>
      </c>
      <c r="BM156" s="192" t="s">
        <v>4718</v>
      </c>
    </row>
    <row r="157" spans="1:65" s="2" customFormat="1" ht="16.5" customHeight="1">
      <c r="A157" s="35"/>
      <c r="B157" s="36"/>
      <c r="C157" s="180" t="s">
        <v>474</v>
      </c>
      <c r="D157" s="180" t="s">
        <v>204</v>
      </c>
      <c r="E157" s="181" t="s">
        <v>4719</v>
      </c>
      <c r="F157" s="182" t="s">
        <v>4412</v>
      </c>
      <c r="G157" s="183" t="s">
        <v>4230</v>
      </c>
      <c r="H157" s="184">
        <v>1</v>
      </c>
      <c r="I157" s="185"/>
      <c r="J157" s="186">
        <f t="shared" si="20"/>
        <v>0</v>
      </c>
      <c r="K157" s="187"/>
      <c r="L157" s="40"/>
      <c r="M157" s="261" t="s">
        <v>1</v>
      </c>
      <c r="N157" s="262" t="s">
        <v>45</v>
      </c>
      <c r="O157" s="263"/>
      <c r="P157" s="264">
        <f t="shared" si="21"/>
        <v>0</v>
      </c>
      <c r="Q157" s="264">
        <v>0</v>
      </c>
      <c r="R157" s="264">
        <f t="shared" si="22"/>
        <v>0</v>
      </c>
      <c r="S157" s="264">
        <v>0</v>
      </c>
      <c r="T157" s="265">
        <f t="shared" si="2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2" t="s">
        <v>98</v>
      </c>
      <c r="AT157" s="192" t="s">
        <v>204</v>
      </c>
      <c r="AU157" s="192" t="s">
        <v>85</v>
      </c>
      <c r="AY157" s="18" t="s">
        <v>203</v>
      </c>
      <c r="BE157" s="193">
        <f t="shared" si="24"/>
        <v>0</v>
      </c>
      <c r="BF157" s="193">
        <f t="shared" si="25"/>
        <v>0</v>
      </c>
      <c r="BG157" s="193">
        <f t="shared" si="26"/>
        <v>0</v>
      </c>
      <c r="BH157" s="193">
        <f t="shared" si="27"/>
        <v>0</v>
      </c>
      <c r="BI157" s="193">
        <f t="shared" si="28"/>
        <v>0</v>
      </c>
      <c r="BJ157" s="18" t="s">
        <v>85</v>
      </c>
      <c r="BK157" s="193">
        <f t="shared" si="29"/>
        <v>0</v>
      </c>
      <c r="BL157" s="18" t="s">
        <v>98</v>
      </c>
      <c r="BM157" s="192" t="s">
        <v>4720</v>
      </c>
    </row>
    <row r="158" spans="1:31" s="2" customFormat="1" ht="6.95" customHeight="1">
      <c r="A158" s="35"/>
      <c r="B158" s="55"/>
      <c r="C158" s="56"/>
      <c r="D158" s="56"/>
      <c r="E158" s="56"/>
      <c r="F158" s="56"/>
      <c r="G158" s="56"/>
      <c r="H158" s="56"/>
      <c r="I158" s="56"/>
      <c r="J158" s="56"/>
      <c r="K158" s="56"/>
      <c r="L158" s="40"/>
      <c r="M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</row>
  </sheetData>
  <sheetProtection algorithmName="SHA-512" hashValue="VfiJa/qUTfYZ+ArQ/qNHK/qzHoAwh3bO92atP7NVqGvmdawFORcd7Rv0jPt16N6vhLS+CIR537qQ7E+hQ3hCqg==" saltValue="s77P3MBouIBEGvKunr4VNf+S7znJ9q94FouewsK0Wyupr9/3rxmKmnmArkQd9sJ35a9aQxKc46xf3+KKLOuoPQ==" spinCount="100000" sheet="1" objects="1" scenarios="1" formatColumns="0" formatRows="0" autoFilter="0"/>
  <autoFilter ref="C117:K157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18" t="s">
        <v>127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154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155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4721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ROUND(J123,2)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ROUND((SUM(BE123:BE140)),2)</f>
        <v>0</v>
      </c>
      <c r="G33" s="35"/>
      <c r="H33" s="35"/>
      <c r="I33" s="125">
        <v>0.21</v>
      </c>
      <c r="J33" s="124">
        <f>ROUND(((SUM(BE123:BE140))*I33),2)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ROUND((SUM(BF123:BF140)),2)</f>
        <v>0</v>
      </c>
      <c r="G34" s="35"/>
      <c r="H34" s="35"/>
      <c r="I34" s="125">
        <v>0.15</v>
      </c>
      <c r="J34" s="124">
        <f>ROUND(((SUM(BF123:BF140))*I34),2)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ROUND((SUM(BG123:BG140)),2)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ROUND((SUM(BH123:BH140)),2)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ROUND((SUM(BI123:BI140)),2)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155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267" t="str">
        <f>E9</f>
        <v>9 - VRN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158</v>
      </c>
      <c r="D94" s="145"/>
      <c r="E94" s="145"/>
      <c r="F94" s="145"/>
      <c r="G94" s="145"/>
      <c r="H94" s="145"/>
      <c r="I94" s="145"/>
      <c r="J94" s="146" t="s">
        <v>159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160</v>
      </c>
      <c r="D96" s="37"/>
      <c r="E96" s="37"/>
      <c r="F96" s="37"/>
      <c r="G96" s="37"/>
      <c r="H96" s="37"/>
      <c r="I96" s="37"/>
      <c r="J96" s="85">
        <f>J123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161</v>
      </c>
    </row>
    <row r="97" spans="2:12" s="9" customFormat="1" ht="24.95" customHeight="1" hidden="1">
      <c r="B97" s="148"/>
      <c r="C97" s="149"/>
      <c r="D97" s="150" t="s">
        <v>3025</v>
      </c>
      <c r="E97" s="151"/>
      <c r="F97" s="151"/>
      <c r="G97" s="151"/>
      <c r="H97" s="151"/>
      <c r="I97" s="151"/>
      <c r="J97" s="152">
        <f>J124</f>
        <v>0</v>
      </c>
      <c r="K97" s="149"/>
      <c r="L97" s="153"/>
    </row>
    <row r="98" spans="2:12" s="14" customFormat="1" ht="19.9" customHeight="1" hidden="1">
      <c r="B98" s="220"/>
      <c r="C98" s="221"/>
      <c r="D98" s="222" t="s">
        <v>4722</v>
      </c>
      <c r="E98" s="223"/>
      <c r="F98" s="223"/>
      <c r="G98" s="223"/>
      <c r="H98" s="223"/>
      <c r="I98" s="223"/>
      <c r="J98" s="224">
        <f>J125</f>
        <v>0</v>
      </c>
      <c r="K98" s="221"/>
      <c r="L98" s="225"/>
    </row>
    <row r="99" spans="2:12" s="14" customFormat="1" ht="19.9" customHeight="1" hidden="1">
      <c r="B99" s="220"/>
      <c r="C99" s="221"/>
      <c r="D99" s="222" t="s">
        <v>4723</v>
      </c>
      <c r="E99" s="223"/>
      <c r="F99" s="223"/>
      <c r="G99" s="223"/>
      <c r="H99" s="223"/>
      <c r="I99" s="223"/>
      <c r="J99" s="224">
        <f>J130</f>
        <v>0</v>
      </c>
      <c r="K99" s="221"/>
      <c r="L99" s="225"/>
    </row>
    <row r="100" spans="2:12" s="14" customFormat="1" ht="19.9" customHeight="1" hidden="1">
      <c r="B100" s="220"/>
      <c r="C100" s="221"/>
      <c r="D100" s="222" t="s">
        <v>4724</v>
      </c>
      <c r="E100" s="223"/>
      <c r="F100" s="223"/>
      <c r="G100" s="223"/>
      <c r="H100" s="223"/>
      <c r="I100" s="223"/>
      <c r="J100" s="224">
        <f>J132</f>
        <v>0</v>
      </c>
      <c r="K100" s="221"/>
      <c r="L100" s="225"/>
    </row>
    <row r="101" spans="2:12" s="14" customFormat="1" ht="19.9" customHeight="1" hidden="1">
      <c r="B101" s="220"/>
      <c r="C101" s="221"/>
      <c r="D101" s="222" t="s">
        <v>4725</v>
      </c>
      <c r="E101" s="223"/>
      <c r="F101" s="223"/>
      <c r="G101" s="223"/>
      <c r="H101" s="223"/>
      <c r="I101" s="223"/>
      <c r="J101" s="224">
        <f>J134</f>
        <v>0</v>
      </c>
      <c r="K101" s="221"/>
      <c r="L101" s="225"/>
    </row>
    <row r="102" spans="2:12" s="14" customFormat="1" ht="19.9" customHeight="1" hidden="1">
      <c r="B102" s="220"/>
      <c r="C102" s="221"/>
      <c r="D102" s="222" t="s">
        <v>4726</v>
      </c>
      <c r="E102" s="223"/>
      <c r="F102" s="223"/>
      <c r="G102" s="223"/>
      <c r="H102" s="223"/>
      <c r="I102" s="223"/>
      <c r="J102" s="224">
        <f>J137</f>
        <v>0</v>
      </c>
      <c r="K102" s="221"/>
      <c r="L102" s="225"/>
    </row>
    <row r="103" spans="2:12" s="14" customFormat="1" ht="19.9" customHeight="1" hidden="1">
      <c r="B103" s="220"/>
      <c r="C103" s="221"/>
      <c r="D103" s="222" t="s">
        <v>4727</v>
      </c>
      <c r="E103" s="223"/>
      <c r="F103" s="223"/>
      <c r="G103" s="223"/>
      <c r="H103" s="223"/>
      <c r="I103" s="223"/>
      <c r="J103" s="224">
        <f>J139</f>
        <v>0</v>
      </c>
      <c r="K103" s="221"/>
      <c r="L103" s="225"/>
    </row>
    <row r="104" spans="1:31" s="2" customFormat="1" ht="21.75" customHeight="1" hidden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 hidden="1">
      <c r="A105" s="35"/>
      <c r="B105" s="55"/>
      <c r="C105" s="56"/>
      <c r="D105" s="56"/>
      <c r="E105" s="56"/>
      <c r="F105" s="56"/>
      <c r="G105" s="56"/>
      <c r="H105" s="56"/>
      <c r="I105" s="56"/>
      <c r="J105" s="56"/>
      <c r="K105" s="56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ht="12" hidden="1"/>
    <row r="107" ht="12" hidden="1"/>
    <row r="108" ht="12" hidden="1"/>
    <row r="109" spans="1:31" s="2" customFormat="1" ht="6.95" customHeight="1">
      <c r="A109" s="35"/>
      <c r="B109" s="57"/>
      <c r="C109" s="58"/>
      <c r="D109" s="58"/>
      <c r="E109" s="58"/>
      <c r="F109" s="58"/>
      <c r="G109" s="58"/>
      <c r="H109" s="58"/>
      <c r="I109" s="58"/>
      <c r="J109" s="58"/>
      <c r="K109" s="58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24.95" customHeight="1">
      <c r="A110" s="35"/>
      <c r="B110" s="36"/>
      <c r="C110" s="24" t="s">
        <v>189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16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6.5" customHeight="1">
      <c r="A113" s="35"/>
      <c r="B113" s="36"/>
      <c r="C113" s="37"/>
      <c r="D113" s="37"/>
      <c r="E113" s="308" t="str">
        <f>E7</f>
        <v>Revitalizace objektu kolejí Baarova 36, Plzeň (1)</v>
      </c>
      <c r="F113" s="309"/>
      <c r="G113" s="309"/>
      <c r="H113" s="309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30" t="s">
        <v>155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267" t="str">
        <f>E9</f>
        <v>9 - VRN</v>
      </c>
      <c r="F115" s="307"/>
      <c r="G115" s="307"/>
      <c r="H115" s="30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20</v>
      </c>
      <c r="D117" s="37"/>
      <c r="E117" s="37"/>
      <c r="F117" s="28" t="str">
        <f>F12</f>
        <v>Baarova 36, Plzeň</v>
      </c>
      <c r="G117" s="37"/>
      <c r="H117" s="37"/>
      <c r="I117" s="30" t="s">
        <v>22</v>
      </c>
      <c r="J117" s="67" t="str">
        <f>IF(J12="","",J12)</f>
        <v>21. 8. 2023</v>
      </c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2" customHeight="1">
      <c r="A119" s="35"/>
      <c r="B119" s="36"/>
      <c r="C119" s="30" t="s">
        <v>24</v>
      </c>
      <c r="D119" s="37"/>
      <c r="E119" s="37"/>
      <c r="F119" s="28" t="str">
        <f>E15</f>
        <v>Západočeská univerzita v Plzni, Univerzitní 8</v>
      </c>
      <c r="G119" s="37"/>
      <c r="H119" s="37"/>
      <c r="I119" s="30" t="s">
        <v>32</v>
      </c>
      <c r="J119" s="33" t="str">
        <f>E21</f>
        <v>AREA group s.r.o.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2" customHeight="1">
      <c r="A120" s="35"/>
      <c r="B120" s="36"/>
      <c r="C120" s="30" t="s">
        <v>30</v>
      </c>
      <c r="D120" s="37"/>
      <c r="E120" s="37"/>
      <c r="F120" s="28" t="str">
        <f>IF(E18="","",E18)</f>
        <v>Vyplň údaj</v>
      </c>
      <c r="G120" s="37"/>
      <c r="H120" s="37"/>
      <c r="I120" s="30" t="s">
        <v>37</v>
      </c>
      <c r="J120" s="33" t="str">
        <f>E24</f>
        <v xml:space="preserve"> 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0.3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10" customFormat="1" ht="29.25" customHeight="1">
      <c r="A122" s="154"/>
      <c r="B122" s="155"/>
      <c r="C122" s="156" t="s">
        <v>190</v>
      </c>
      <c r="D122" s="157" t="s">
        <v>65</v>
      </c>
      <c r="E122" s="157" t="s">
        <v>61</v>
      </c>
      <c r="F122" s="157" t="s">
        <v>62</v>
      </c>
      <c r="G122" s="157" t="s">
        <v>191</v>
      </c>
      <c r="H122" s="157" t="s">
        <v>192</v>
      </c>
      <c r="I122" s="157" t="s">
        <v>193</v>
      </c>
      <c r="J122" s="158" t="s">
        <v>159</v>
      </c>
      <c r="K122" s="159" t="s">
        <v>194</v>
      </c>
      <c r="L122" s="160"/>
      <c r="M122" s="76" t="s">
        <v>1</v>
      </c>
      <c r="N122" s="77" t="s">
        <v>44</v>
      </c>
      <c r="O122" s="77" t="s">
        <v>195</v>
      </c>
      <c r="P122" s="77" t="s">
        <v>196</v>
      </c>
      <c r="Q122" s="77" t="s">
        <v>197</v>
      </c>
      <c r="R122" s="77" t="s">
        <v>198</v>
      </c>
      <c r="S122" s="77" t="s">
        <v>199</v>
      </c>
      <c r="T122" s="78" t="s">
        <v>200</v>
      </c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</row>
    <row r="123" spans="1:63" s="2" customFormat="1" ht="22.9" customHeight="1">
      <c r="A123" s="35"/>
      <c r="B123" s="36"/>
      <c r="C123" s="83" t="s">
        <v>201</v>
      </c>
      <c r="D123" s="37"/>
      <c r="E123" s="37"/>
      <c r="F123" s="37"/>
      <c r="G123" s="37"/>
      <c r="H123" s="37"/>
      <c r="I123" s="37"/>
      <c r="J123" s="161">
        <f>BK123</f>
        <v>0</v>
      </c>
      <c r="K123" s="37"/>
      <c r="L123" s="40"/>
      <c r="M123" s="79"/>
      <c r="N123" s="162"/>
      <c r="O123" s="80"/>
      <c r="P123" s="163">
        <f>P124</f>
        <v>0</v>
      </c>
      <c r="Q123" s="80"/>
      <c r="R123" s="163">
        <f>R124</f>
        <v>0</v>
      </c>
      <c r="S123" s="80"/>
      <c r="T123" s="164">
        <f>T124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8" t="s">
        <v>79</v>
      </c>
      <c r="AU123" s="18" t="s">
        <v>161</v>
      </c>
      <c r="BK123" s="165">
        <f>BK124</f>
        <v>0</v>
      </c>
    </row>
    <row r="124" spans="2:63" s="11" customFormat="1" ht="25.9" customHeight="1">
      <c r="B124" s="166"/>
      <c r="C124" s="167"/>
      <c r="D124" s="168" t="s">
        <v>79</v>
      </c>
      <c r="E124" s="169" t="s">
        <v>126</v>
      </c>
      <c r="F124" s="169" t="s">
        <v>3203</v>
      </c>
      <c r="G124" s="167"/>
      <c r="H124" s="167"/>
      <c r="I124" s="170"/>
      <c r="J124" s="171">
        <f>BK124</f>
        <v>0</v>
      </c>
      <c r="K124" s="167"/>
      <c r="L124" s="172"/>
      <c r="M124" s="173"/>
      <c r="N124" s="174"/>
      <c r="O124" s="174"/>
      <c r="P124" s="175">
        <f>P125+P130+P132+P134+P137+P139</f>
        <v>0</v>
      </c>
      <c r="Q124" s="174"/>
      <c r="R124" s="175">
        <f>R125+R130+R132+R134+R137+R139</f>
        <v>0</v>
      </c>
      <c r="S124" s="174"/>
      <c r="T124" s="176">
        <f>T125+T130+T132+T134+T137+T139</f>
        <v>0</v>
      </c>
      <c r="AR124" s="177" t="s">
        <v>101</v>
      </c>
      <c r="AT124" s="178" t="s">
        <v>79</v>
      </c>
      <c r="AU124" s="178" t="s">
        <v>80</v>
      </c>
      <c r="AY124" s="177" t="s">
        <v>203</v>
      </c>
      <c r="BK124" s="179">
        <f>BK125+BK130+BK132+BK134+BK137+BK139</f>
        <v>0</v>
      </c>
    </row>
    <row r="125" spans="2:63" s="11" customFormat="1" ht="22.9" customHeight="1">
      <c r="B125" s="166"/>
      <c r="C125" s="167"/>
      <c r="D125" s="168" t="s">
        <v>79</v>
      </c>
      <c r="E125" s="226" t="s">
        <v>4728</v>
      </c>
      <c r="F125" s="226" t="s">
        <v>4729</v>
      </c>
      <c r="G125" s="167"/>
      <c r="H125" s="167"/>
      <c r="I125" s="170"/>
      <c r="J125" s="227">
        <f>BK125</f>
        <v>0</v>
      </c>
      <c r="K125" s="167"/>
      <c r="L125" s="172"/>
      <c r="M125" s="173"/>
      <c r="N125" s="174"/>
      <c r="O125" s="174"/>
      <c r="P125" s="175">
        <f>SUM(P126:P129)</f>
        <v>0</v>
      </c>
      <c r="Q125" s="174"/>
      <c r="R125" s="175">
        <f>SUM(R126:R129)</f>
        <v>0</v>
      </c>
      <c r="S125" s="174"/>
      <c r="T125" s="176">
        <f>SUM(T126:T129)</f>
        <v>0</v>
      </c>
      <c r="AR125" s="177" t="s">
        <v>101</v>
      </c>
      <c r="AT125" s="178" t="s">
        <v>79</v>
      </c>
      <c r="AU125" s="178" t="s">
        <v>85</v>
      </c>
      <c r="AY125" s="177" t="s">
        <v>203</v>
      </c>
      <c r="BK125" s="179">
        <f>SUM(BK126:BK129)</f>
        <v>0</v>
      </c>
    </row>
    <row r="126" spans="1:65" s="2" customFormat="1" ht="16.5" customHeight="1">
      <c r="A126" s="35"/>
      <c r="B126" s="36"/>
      <c r="C126" s="180" t="s">
        <v>85</v>
      </c>
      <c r="D126" s="180" t="s">
        <v>204</v>
      </c>
      <c r="E126" s="181" t="s">
        <v>4730</v>
      </c>
      <c r="F126" s="182" t="s">
        <v>4731</v>
      </c>
      <c r="G126" s="183" t="s">
        <v>2174</v>
      </c>
      <c r="H126" s="184">
        <v>1</v>
      </c>
      <c r="I126" s="185"/>
      <c r="J126" s="186">
        <f>ROUND(I126*H126,2)</f>
        <v>0</v>
      </c>
      <c r="K126" s="187"/>
      <c r="L126" s="40"/>
      <c r="M126" s="188" t="s">
        <v>1</v>
      </c>
      <c r="N126" s="189" t="s">
        <v>45</v>
      </c>
      <c r="O126" s="72"/>
      <c r="P126" s="190">
        <f>O126*H126</f>
        <v>0</v>
      </c>
      <c r="Q126" s="190">
        <v>0</v>
      </c>
      <c r="R126" s="190">
        <f>Q126*H126</f>
        <v>0</v>
      </c>
      <c r="S126" s="190">
        <v>0</v>
      </c>
      <c r="T126" s="191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2" t="s">
        <v>98</v>
      </c>
      <c r="AT126" s="192" t="s">
        <v>204</v>
      </c>
      <c r="AU126" s="192" t="s">
        <v>89</v>
      </c>
      <c r="AY126" s="18" t="s">
        <v>203</v>
      </c>
      <c r="BE126" s="193">
        <f>IF(N126="základní",J126,0)</f>
        <v>0</v>
      </c>
      <c r="BF126" s="193">
        <f>IF(N126="snížená",J126,0)</f>
        <v>0</v>
      </c>
      <c r="BG126" s="193">
        <f>IF(N126="zákl. přenesená",J126,0)</f>
        <v>0</v>
      </c>
      <c r="BH126" s="193">
        <f>IF(N126="sníž. přenesená",J126,0)</f>
        <v>0</v>
      </c>
      <c r="BI126" s="193">
        <f>IF(N126="nulová",J126,0)</f>
        <v>0</v>
      </c>
      <c r="BJ126" s="18" t="s">
        <v>85</v>
      </c>
      <c r="BK126" s="193">
        <f>ROUND(I126*H126,2)</f>
        <v>0</v>
      </c>
      <c r="BL126" s="18" t="s">
        <v>98</v>
      </c>
      <c r="BM126" s="192" t="s">
        <v>4732</v>
      </c>
    </row>
    <row r="127" spans="1:65" s="2" customFormat="1" ht="24.2" customHeight="1">
      <c r="A127" s="35"/>
      <c r="B127" s="36"/>
      <c r="C127" s="180" t="s">
        <v>89</v>
      </c>
      <c r="D127" s="180" t="s">
        <v>204</v>
      </c>
      <c r="E127" s="181" t="s">
        <v>4733</v>
      </c>
      <c r="F127" s="182" t="s">
        <v>4734</v>
      </c>
      <c r="G127" s="183" t="s">
        <v>621</v>
      </c>
      <c r="H127" s="184">
        <v>4</v>
      </c>
      <c r="I127" s="185"/>
      <c r="J127" s="186">
        <f>ROUND(I127*H127,2)</f>
        <v>0</v>
      </c>
      <c r="K127" s="187"/>
      <c r="L127" s="40"/>
      <c r="M127" s="188" t="s">
        <v>1</v>
      </c>
      <c r="N127" s="189" t="s">
        <v>45</v>
      </c>
      <c r="O127" s="72"/>
      <c r="P127" s="190">
        <f>O127*H127</f>
        <v>0</v>
      </c>
      <c r="Q127" s="190">
        <v>0</v>
      </c>
      <c r="R127" s="190">
        <f>Q127*H127</f>
        <v>0</v>
      </c>
      <c r="S127" s="190">
        <v>0</v>
      </c>
      <c r="T127" s="191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2" t="s">
        <v>98</v>
      </c>
      <c r="AT127" s="192" t="s">
        <v>204</v>
      </c>
      <c r="AU127" s="192" t="s">
        <v>89</v>
      </c>
      <c r="AY127" s="18" t="s">
        <v>203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8" t="s">
        <v>85</v>
      </c>
      <c r="BK127" s="193">
        <f>ROUND(I127*H127,2)</f>
        <v>0</v>
      </c>
      <c r="BL127" s="18" t="s">
        <v>98</v>
      </c>
      <c r="BM127" s="192" t="s">
        <v>4735</v>
      </c>
    </row>
    <row r="128" spans="1:65" s="2" customFormat="1" ht="24.2" customHeight="1">
      <c r="A128" s="35"/>
      <c r="B128" s="36"/>
      <c r="C128" s="180" t="s">
        <v>95</v>
      </c>
      <c r="D128" s="180" t="s">
        <v>204</v>
      </c>
      <c r="E128" s="181" t="s">
        <v>4736</v>
      </c>
      <c r="F128" s="182" t="s">
        <v>4737</v>
      </c>
      <c r="G128" s="183" t="s">
        <v>2174</v>
      </c>
      <c r="H128" s="184">
        <v>1</v>
      </c>
      <c r="I128" s="185"/>
      <c r="J128" s="186">
        <f>ROUND(I128*H128,2)</f>
        <v>0</v>
      </c>
      <c r="K128" s="187"/>
      <c r="L128" s="40"/>
      <c r="M128" s="188" t="s">
        <v>1</v>
      </c>
      <c r="N128" s="189" t="s">
        <v>45</v>
      </c>
      <c r="O128" s="72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2" t="s">
        <v>98</v>
      </c>
      <c r="AT128" s="192" t="s">
        <v>204</v>
      </c>
      <c r="AU128" s="192" t="s">
        <v>89</v>
      </c>
      <c r="AY128" s="18" t="s">
        <v>203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8" t="s">
        <v>85</v>
      </c>
      <c r="BK128" s="193">
        <f>ROUND(I128*H128,2)</f>
        <v>0</v>
      </c>
      <c r="BL128" s="18" t="s">
        <v>98</v>
      </c>
      <c r="BM128" s="192" t="s">
        <v>4738</v>
      </c>
    </row>
    <row r="129" spans="1:65" s="2" customFormat="1" ht="16.5" customHeight="1">
      <c r="A129" s="35"/>
      <c r="B129" s="36"/>
      <c r="C129" s="180" t="s">
        <v>98</v>
      </c>
      <c r="D129" s="180" t="s">
        <v>204</v>
      </c>
      <c r="E129" s="181" t="s">
        <v>4739</v>
      </c>
      <c r="F129" s="182" t="s">
        <v>4740</v>
      </c>
      <c r="G129" s="183" t="s">
        <v>621</v>
      </c>
      <c r="H129" s="184">
        <v>1</v>
      </c>
      <c r="I129" s="185"/>
      <c r="J129" s="186">
        <f>ROUND(I129*H129,2)</f>
        <v>0</v>
      </c>
      <c r="K129" s="187"/>
      <c r="L129" s="40"/>
      <c r="M129" s="188" t="s">
        <v>1</v>
      </c>
      <c r="N129" s="189" t="s">
        <v>45</v>
      </c>
      <c r="O129" s="72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2" t="s">
        <v>98</v>
      </c>
      <c r="AT129" s="192" t="s">
        <v>204</v>
      </c>
      <c r="AU129" s="192" t="s">
        <v>89</v>
      </c>
      <c r="AY129" s="18" t="s">
        <v>203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18" t="s">
        <v>85</v>
      </c>
      <c r="BK129" s="193">
        <f>ROUND(I129*H129,2)</f>
        <v>0</v>
      </c>
      <c r="BL129" s="18" t="s">
        <v>98</v>
      </c>
      <c r="BM129" s="192" t="s">
        <v>4741</v>
      </c>
    </row>
    <row r="130" spans="2:63" s="11" customFormat="1" ht="22.9" customHeight="1">
      <c r="B130" s="166"/>
      <c r="C130" s="167"/>
      <c r="D130" s="168" t="s">
        <v>79</v>
      </c>
      <c r="E130" s="226" t="s">
        <v>4742</v>
      </c>
      <c r="F130" s="226" t="s">
        <v>4743</v>
      </c>
      <c r="G130" s="167"/>
      <c r="H130" s="167"/>
      <c r="I130" s="170"/>
      <c r="J130" s="227">
        <f>BK130</f>
        <v>0</v>
      </c>
      <c r="K130" s="167"/>
      <c r="L130" s="172"/>
      <c r="M130" s="173"/>
      <c r="N130" s="174"/>
      <c r="O130" s="174"/>
      <c r="P130" s="175">
        <f>P131</f>
        <v>0</v>
      </c>
      <c r="Q130" s="174"/>
      <c r="R130" s="175">
        <f>R131</f>
        <v>0</v>
      </c>
      <c r="S130" s="174"/>
      <c r="T130" s="176">
        <f>T131</f>
        <v>0</v>
      </c>
      <c r="AR130" s="177" t="s">
        <v>101</v>
      </c>
      <c r="AT130" s="178" t="s">
        <v>79</v>
      </c>
      <c r="AU130" s="178" t="s">
        <v>85</v>
      </c>
      <c r="AY130" s="177" t="s">
        <v>203</v>
      </c>
      <c r="BK130" s="179">
        <f>BK131</f>
        <v>0</v>
      </c>
    </row>
    <row r="131" spans="1:65" s="2" customFormat="1" ht="16.5" customHeight="1">
      <c r="A131" s="35"/>
      <c r="B131" s="36"/>
      <c r="C131" s="180" t="s">
        <v>101</v>
      </c>
      <c r="D131" s="180" t="s">
        <v>204</v>
      </c>
      <c r="E131" s="181" t="s">
        <v>4744</v>
      </c>
      <c r="F131" s="182" t="s">
        <v>4745</v>
      </c>
      <c r="G131" s="183" t="s">
        <v>2174</v>
      </c>
      <c r="H131" s="184">
        <v>1</v>
      </c>
      <c r="I131" s="185"/>
      <c r="J131" s="186">
        <f>ROUND(I131*H131,2)</f>
        <v>0</v>
      </c>
      <c r="K131" s="187"/>
      <c r="L131" s="40"/>
      <c r="M131" s="188" t="s">
        <v>1</v>
      </c>
      <c r="N131" s="189" t="s">
        <v>45</v>
      </c>
      <c r="O131" s="72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2" t="s">
        <v>98</v>
      </c>
      <c r="AT131" s="192" t="s">
        <v>204</v>
      </c>
      <c r="AU131" s="192" t="s">
        <v>89</v>
      </c>
      <c r="AY131" s="18" t="s">
        <v>203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8" t="s">
        <v>85</v>
      </c>
      <c r="BK131" s="193">
        <f>ROUND(I131*H131,2)</f>
        <v>0</v>
      </c>
      <c r="BL131" s="18" t="s">
        <v>98</v>
      </c>
      <c r="BM131" s="192" t="s">
        <v>4746</v>
      </c>
    </row>
    <row r="132" spans="2:63" s="11" customFormat="1" ht="22.9" customHeight="1">
      <c r="B132" s="166"/>
      <c r="C132" s="167"/>
      <c r="D132" s="168" t="s">
        <v>79</v>
      </c>
      <c r="E132" s="226" t="s">
        <v>4747</v>
      </c>
      <c r="F132" s="226" t="s">
        <v>4147</v>
      </c>
      <c r="G132" s="167"/>
      <c r="H132" s="167"/>
      <c r="I132" s="170"/>
      <c r="J132" s="227">
        <f>BK132</f>
        <v>0</v>
      </c>
      <c r="K132" s="167"/>
      <c r="L132" s="172"/>
      <c r="M132" s="173"/>
      <c r="N132" s="174"/>
      <c r="O132" s="174"/>
      <c r="P132" s="175">
        <f>P133</f>
        <v>0</v>
      </c>
      <c r="Q132" s="174"/>
      <c r="R132" s="175">
        <f>R133</f>
        <v>0</v>
      </c>
      <c r="S132" s="174"/>
      <c r="T132" s="176">
        <f>T133</f>
        <v>0</v>
      </c>
      <c r="AR132" s="177" t="s">
        <v>101</v>
      </c>
      <c r="AT132" s="178" t="s">
        <v>79</v>
      </c>
      <c r="AU132" s="178" t="s">
        <v>85</v>
      </c>
      <c r="AY132" s="177" t="s">
        <v>203</v>
      </c>
      <c r="BK132" s="179">
        <f>BK133</f>
        <v>0</v>
      </c>
    </row>
    <row r="133" spans="1:65" s="2" customFormat="1" ht="33" customHeight="1">
      <c r="A133" s="35"/>
      <c r="B133" s="36"/>
      <c r="C133" s="180" t="s">
        <v>104</v>
      </c>
      <c r="D133" s="180" t="s">
        <v>204</v>
      </c>
      <c r="E133" s="181" t="s">
        <v>4748</v>
      </c>
      <c r="F133" s="182" t="s">
        <v>4749</v>
      </c>
      <c r="G133" s="183" t="s">
        <v>2174</v>
      </c>
      <c r="H133" s="184">
        <v>1</v>
      </c>
      <c r="I133" s="185"/>
      <c r="J133" s="186">
        <f>ROUND(I133*H133,2)</f>
        <v>0</v>
      </c>
      <c r="K133" s="187"/>
      <c r="L133" s="40"/>
      <c r="M133" s="188" t="s">
        <v>1</v>
      </c>
      <c r="N133" s="189" t="s">
        <v>45</v>
      </c>
      <c r="O133" s="72"/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2" t="s">
        <v>98</v>
      </c>
      <c r="AT133" s="192" t="s">
        <v>204</v>
      </c>
      <c r="AU133" s="192" t="s">
        <v>89</v>
      </c>
      <c r="AY133" s="18" t="s">
        <v>203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18" t="s">
        <v>85</v>
      </c>
      <c r="BK133" s="193">
        <f>ROUND(I133*H133,2)</f>
        <v>0</v>
      </c>
      <c r="BL133" s="18" t="s">
        <v>98</v>
      </c>
      <c r="BM133" s="192" t="s">
        <v>4750</v>
      </c>
    </row>
    <row r="134" spans="2:63" s="11" customFormat="1" ht="22.9" customHeight="1">
      <c r="B134" s="166"/>
      <c r="C134" s="167"/>
      <c r="D134" s="168" t="s">
        <v>79</v>
      </c>
      <c r="E134" s="226" t="s">
        <v>4146</v>
      </c>
      <c r="F134" s="226" t="s">
        <v>4751</v>
      </c>
      <c r="G134" s="167"/>
      <c r="H134" s="167"/>
      <c r="I134" s="170"/>
      <c r="J134" s="227">
        <f>BK134</f>
        <v>0</v>
      </c>
      <c r="K134" s="167"/>
      <c r="L134" s="172"/>
      <c r="M134" s="173"/>
      <c r="N134" s="174"/>
      <c r="O134" s="174"/>
      <c r="P134" s="175">
        <f>SUM(P135:P136)</f>
        <v>0</v>
      </c>
      <c r="Q134" s="174"/>
      <c r="R134" s="175">
        <f>SUM(R135:R136)</f>
        <v>0</v>
      </c>
      <c r="S134" s="174"/>
      <c r="T134" s="176">
        <f>SUM(T135:T136)</f>
        <v>0</v>
      </c>
      <c r="AR134" s="177" t="s">
        <v>101</v>
      </c>
      <c r="AT134" s="178" t="s">
        <v>79</v>
      </c>
      <c r="AU134" s="178" t="s">
        <v>85</v>
      </c>
      <c r="AY134" s="177" t="s">
        <v>203</v>
      </c>
      <c r="BK134" s="179">
        <f>SUM(BK135:BK136)</f>
        <v>0</v>
      </c>
    </row>
    <row r="135" spans="1:65" s="2" customFormat="1" ht="21.75" customHeight="1">
      <c r="A135" s="35"/>
      <c r="B135" s="36"/>
      <c r="C135" s="180" t="s">
        <v>110</v>
      </c>
      <c r="D135" s="180" t="s">
        <v>204</v>
      </c>
      <c r="E135" s="181" t="s">
        <v>4148</v>
      </c>
      <c r="F135" s="182" t="s">
        <v>4752</v>
      </c>
      <c r="G135" s="183" t="s">
        <v>621</v>
      </c>
      <c r="H135" s="184">
        <v>3</v>
      </c>
      <c r="I135" s="185"/>
      <c r="J135" s="186">
        <f>ROUND(I135*H135,2)</f>
        <v>0</v>
      </c>
      <c r="K135" s="187"/>
      <c r="L135" s="40"/>
      <c r="M135" s="188" t="s">
        <v>1</v>
      </c>
      <c r="N135" s="189" t="s">
        <v>45</v>
      </c>
      <c r="O135" s="72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2" t="s">
        <v>98</v>
      </c>
      <c r="AT135" s="192" t="s">
        <v>204</v>
      </c>
      <c r="AU135" s="192" t="s">
        <v>89</v>
      </c>
      <c r="AY135" s="18" t="s">
        <v>203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8" t="s">
        <v>85</v>
      </c>
      <c r="BK135" s="193">
        <f>ROUND(I135*H135,2)</f>
        <v>0</v>
      </c>
      <c r="BL135" s="18" t="s">
        <v>98</v>
      </c>
      <c r="BM135" s="192" t="s">
        <v>4753</v>
      </c>
    </row>
    <row r="136" spans="1:65" s="2" customFormat="1" ht="24.2" customHeight="1">
      <c r="A136" s="35"/>
      <c r="B136" s="36"/>
      <c r="C136" s="180" t="s">
        <v>122</v>
      </c>
      <c r="D136" s="180" t="s">
        <v>204</v>
      </c>
      <c r="E136" s="181" t="s">
        <v>4754</v>
      </c>
      <c r="F136" s="182" t="s">
        <v>4755</v>
      </c>
      <c r="G136" s="183" t="s">
        <v>4756</v>
      </c>
      <c r="H136" s="184">
        <v>24</v>
      </c>
      <c r="I136" s="185"/>
      <c r="J136" s="186">
        <f>ROUND(I136*H136,2)</f>
        <v>0</v>
      </c>
      <c r="K136" s="187"/>
      <c r="L136" s="40"/>
      <c r="M136" s="188" t="s">
        <v>1</v>
      </c>
      <c r="N136" s="189" t="s">
        <v>45</v>
      </c>
      <c r="O136" s="72"/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2" t="s">
        <v>98</v>
      </c>
      <c r="AT136" s="192" t="s">
        <v>204</v>
      </c>
      <c r="AU136" s="192" t="s">
        <v>89</v>
      </c>
      <c r="AY136" s="18" t="s">
        <v>203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18" t="s">
        <v>85</v>
      </c>
      <c r="BK136" s="193">
        <f>ROUND(I136*H136,2)</f>
        <v>0</v>
      </c>
      <c r="BL136" s="18" t="s">
        <v>98</v>
      </c>
      <c r="BM136" s="192" t="s">
        <v>4757</v>
      </c>
    </row>
    <row r="137" spans="2:63" s="11" customFormat="1" ht="22.9" customHeight="1">
      <c r="B137" s="166"/>
      <c r="C137" s="167"/>
      <c r="D137" s="168" t="s">
        <v>79</v>
      </c>
      <c r="E137" s="226" t="s">
        <v>4758</v>
      </c>
      <c r="F137" s="226" t="s">
        <v>4759</v>
      </c>
      <c r="G137" s="167"/>
      <c r="H137" s="167"/>
      <c r="I137" s="170"/>
      <c r="J137" s="227">
        <f>BK137</f>
        <v>0</v>
      </c>
      <c r="K137" s="167"/>
      <c r="L137" s="172"/>
      <c r="M137" s="173"/>
      <c r="N137" s="174"/>
      <c r="O137" s="174"/>
      <c r="P137" s="175">
        <f>P138</f>
        <v>0</v>
      </c>
      <c r="Q137" s="174"/>
      <c r="R137" s="175">
        <f>R138</f>
        <v>0</v>
      </c>
      <c r="S137" s="174"/>
      <c r="T137" s="176">
        <f>T138</f>
        <v>0</v>
      </c>
      <c r="AR137" s="177" t="s">
        <v>101</v>
      </c>
      <c r="AT137" s="178" t="s">
        <v>79</v>
      </c>
      <c r="AU137" s="178" t="s">
        <v>85</v>
      </c>
      <c r="AY137" s="177" t="s">
        <v>203</v>
      </c>
      <c r="BK137" s="179">
        <f>BK138</f>
        <v>0</v>
      </c>
    </row>
    <row r="138" spans="1:65" s="2" customFormat="1" ht="16.5" customHeight="1">
      <c r="A138" s="35"/>
      <c r="B138" s="36"/>
      <c r="C138" s="180" t="s">
        <v>125</v>
      </c>
      <c r="D138" s="180" t="s">
        <v>204</v>
      </c>
      <c r="E138" s="181" t="s">
        <v>4760</v>
      </c>
      <c r="F138" s="182" t="s">
        <v>4761</v>
      </c>
      <c r="G138" s="183" t="s">
        <v>2174</v>
      </c>
      <c r="H138" s="184">
        <v>1</v>
      </c>
      <c r="I138" s="185"/>
      <c r="J138" s="186">
        <f>ROUND(I138*H138,2)</f>
        <v>0</v>
      </c>
      <c r="K138" s="187"/>
      <c r="L138" s="40"/>
      <c r="M138" s="188" t="s">
        <v>1</v>
      </c>
      <c r="N138" s="189" t="s">
        <v>45</v>
      </c>
      <c r="O138" s="72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2" t="s">
        <v>98</v>
      </c>
      <c r="AT138" s="192" t="s">
        <v>204</v>
      </c>
      <c r="AU138" s="192" t="s">
        <v>89</v>
      </c>
      <c r="AY138" s="18" t="s">
        <v>203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8" t="s">
        <v>85</v>
      </c>
      <c r="BK138" s="193">
        <f>ROUND(I138*H138,2)</f>
        <v>0</v>
      </c>
      <c r="BL138" s="18" t="s">
        <v>98</v>
      </c>
      <c r="BM138" s="192" t="s">
        <v>4762</v>
      </c>
    </row>
    <row r="139" spans="2:63" s="11" customFormat="1" ht="22.9" customHeight="1">
      <c r="B139" s="166"/>
      <c r="C139" s="167"/>
      <c r="D139" s="168" t="s">
        <v>79</v>
      </c>
      <c r="E139" s="226" t="s">
        <v>4763</v>
      </c>
      <c r="F139" s="226" t="s">
        <v>3205</v>
      </c>
      <c r="G139" s="167"/>
      <c r="H139" s="167"/>
      <c r="I139" s="170"/>
      <c r="J139" s="227">
        <f>BK139</f>
        <v>0</v>
      </c>
      <c r="K139" s="167"/>
      <c r="L139" s="172"/>
      <c r="M139" s="173"/>
      <c r="N139" s="174"/>
      <c r="O139" s="174"/>
      <c r="P139" s="175">
        <f>P140</f>
        <v>0</v>
      </c>
      <c r="Q139" s="174"/>
      <c r="R139" s="175">
        <f>R140</f>
        <v>0</v>
      </c>
      <c r="S139" s="174"/>
      <c r="T139" s="176">
        <f>T140</f>
        <v>0</v>
      </c>
      <c r="AR139" s="177" t="s">
        <v>101</v>
      </c>
      <c r="AT139" s="178" t="s">
        <v>79</v>
      </c>
      <c r="AU139" s="178" t="s">
        <v>85</v>
      </c>
      <c r="AY139" s="177" t="s">
        <v>203</v>
      </c>
      <c r="BK139" s="179">
        <f>BK140</f>
        <v>0</v>
      </c>
    </row>
    <row r="140" spans="1:65" s="2" customFormat="1" ht="16.5" customHeight="1">
      <c r="A140" s="35"/>
      <c r="B140" s="36"/>
      <c r="C140" s="180" t="s">
        <v>128</v>
      </c>
      <c r="D140" s="180" t="s">
        <v>204</v>
      </c>
      <c r="E140" s="181" t="s">
        <v>4764</v>
      </c>
      <c r="F140" s="182" t="s">
        <v>4765</v>
      </c>
      <c r="G140" s="183" t="s">
        <v>2174</v>
      </c>
      <c r="H140" s="184">
        <v>1</v>
      </c>
      <c r="I140" s="185"/>
      <c r="J140" s="186">
        <f>ROUND(I140*H140,2)</f>
        <v>0</v>
      </c>
      <c r="K140" s="187"/>
      <c r="L140" s="40"/>
      <c r="M140" s="261" t="s">
        <v>1</v>
      </c>
      <c r="N140" s="262" t="s">
        <v>45</v>
      </c>
      <c r="O140" s="263"/>
      <c r="P140" s="264">
        <f>O140*H140</f>
        <v>0</v>
      </c>
      <c r="Q140" s="264">
        <v>0</v>
      </c>
      <c r="R140" s="264">
        <f>Q140*H140</f>
        <v>0</v>
      </c>
      <c r="S140" s="264">
        <v>0</v>
      </c>
      <c r="T140" s="26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2" t="s">
        <v>98</v>
      </c>
      <c r="AT140" s="192" t="s">
        <v>204</v>
      </c>
      <c r="AU140" s="192" t="s">
        <v>89</v>
      </c>
      <c r="AY140" s="18" t="s">
        <v>203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8" t="s">
        <v>85</v>
      </c>
      <c r="BK140" s="193">
        <f>ROUND(I140*H140,2)</f>
        <v>0</v>
      </c>
      <c r="BL140" s="18" t="s">
        <v>98</v>
      </c>
      <c r="BM140" s="192" t="s">
        <v>4766</v>
      </c>
    </row>
    <row r="141" spans="1:31" s="2" customFormat="1" ht="6.95" customHeight="1">
      <c r="A141" s="35"/>
      <c r="B141" s="55"/>
      <c r="C141" s="56"/>
      <c r="D141" s="56"/>
      <c r="E141" s="56"/>
      <c r="F141" s="56"/>
      <c r="G141" s="56"/>
      <c r="H141" s="56"/>
      <c r="I141" s="56"/>
      <c r="J141" s="56"/>
      <c r="K141" s="56"/>
      <c r="L141" s="40"/>
      <c r="M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</sheetData>
  <sheetProtection algorithmName="SHA-512" hashValue="aOZvsb2+LRLOV+30Jl0tiuD2P9J+cSeFNUngOu9RnbEBBlaFn3JF9q7Fk3I7WgYLB1ajBMq2vRVje1u0l2sFqA==" saltValue="iVyVdOResuyb1EDzK4kvrkgTJsaN2cWR9gEofQ0kVRzqhVgT1FlBmRw0xBpPi8C6QMJG1DlSIBRQvx3ssEir1w==" spinCount="100000" sheet="1" objects="1" scenarios="1" formatColumns="0" formatRows="0" autoFilter="0"/>
  <autoFilter ref="C122:K140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BM2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18" t="s">
        <v>130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154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155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4767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ROUND(J127,2)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ROUND((SUM(BE127:BE240)),2)</f>
        <v>0</v>
      </c>
      <c r="G33" s="35"/>
      <c r="H33" s="35"/>
      <c r="I33" s="125">
        <v>0.21</v>
      </c>
      <c r="J33" s="124">
        <f>ROUND(((SUM(BE127:BE240))*I33),2)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ROUND((SUM(BF127:BF240)),2)</f>
        <v>0</v>
      </c>
      <c r="G34" s="35"/>
      <c r="H34" s="35"/>
      <c r="I34" s="125">
        <v>0.15</v>
      </c>
      <c r="J34" s="124">
        <f>ROUND(((SUM(BF127:BF240))*I34),2)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ROUND((SUM(BG127:BG240)),2)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ROUND((SUM(BH127:BH240)),2)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ROUND((SUM(BI127:BI240)),2)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155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267" t="str">
        <f>E9</f>
        <v>10 - Neuznatelné položky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158</v>
      </c>
      <c r="D94" s="145"/>
      <c r="E94" s="145"/>
      <c r="F94" s="145"/>
      <c r="G94" s="145"/>
      <c r="H94" s="145"/>
      <c r="I94" s="145"/>
      <c r="J94" s="146" t="s">
        <v>159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160</v>
      </c>
      <c r="D96" s="37"/>
      <c r="E96" s="37"/>
      <c r="F96" s="37"/>
      <c r="G96" s="37"/>
      <c r="H96" s="37"/>
      <c r="I96" s="37"/>
      <c r="J96" s="85">
        <f>J127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161</v>
      </c>
    </row>
    <row r="97" spans="2:12" s="9" customFormat="1" ht="24.95" customHeight="1" hidden="1">
      <c r="B97" s="148"/>
      <c r="C97" s="149"/>
      <c r="D97" s="150" t="s">
        <v>4768</v>
      </c>
      <c r="E97" s="151"/>
      <c r="F97" s="151"/>
      <c r="G97" s="151"/>
      <c r="H97" s="151"/>
      <c r="I97" s="151"/>
      <c r="J97" s="152">
        <f>J128</f>
        <v>0</v>
      </c>
      <c r="K97" s="149"/>
      <c r="L97" s="153"/>
    </row>
    <row r="98" spans="2:12" s="14" customFormat="1" ht="19.9" customHeight="1" hidden="1">
      <c r="B98" s="220"/>
      <c r="C98" s="221"/>
      <c r="D98" s="222" t="s">
        <v>1194</v>
      </c>
      <c r="E98" s="223"/>
      <c r="F98" s="223"/>
      <c r="G98" s="223"/>
      <c r="H98" s="223"/>
      <c r="I98" s="223"/>
      <c r="J98" s="224">
        <f>J129</f>
        <v>0</v>
      </c>
      <c r="K98" s="221"/>
      <c r="L98" s="225"/>
    </row>
    <row r="99" spans="2:12" s="14" customFormat="1" ht="19.9" customHeight="1" hidden="1">
      <c r="B99" s="220"/>
      <c r="C99" s="221"/>
      <c r="D99" s="222" t="s">
        <v>1195</v>
      </c>
      <c r="E99" s="223"/>
      <c r="F99" s="223"/>
      <c r="G99" s="223"/>
      <c r="H99" s="223"/>
      <c r="I99" s="223"/>
      <c r="J99" s="224">
        <f>J155</f>
        <v>0</v>
      </c>
      <c r="K99" s="221"/>
      <c r="L99" s="225"/>
    </row>
    <row r="100" spans="2:12" s="14" customFormat="1" ht="19.9" customHeight="1" hidden="1">
      <c r="B100" s="220"/>
      <c r="C100" s="221"/>
      <c r="D100" s="222" t="s">
        <v>1196</v>
      </c>
      <c r="E100" s="223"/>
      <c r="F100" s="223"/>
      <c r="G100" s="223"/>
      <c r="H100" s="223"/>
      <c r="I100" s="223"/>
      <c r="J100" s="224">
        <f>J159</f>
        <v>0</v>
      </c>
      <c r="K100" s="221"/>
      <c r="L100" s="225"/>
    </row>
    <row r="101" spans="2:12" s="14" customFormat="1" ht="19.9" customHeight="1" hidden="1">
      <c r="B101" s="220"/>
      <c r="C101" s="221"/>
      <c r="D101" s="222" t="s">
        <v>4769</v>
      </c>
      <c r="E101" s="223"/>
      <c r="F101" s="223"/>
      <c r="G101" s="223"/>
      <c r="H101" s="223"/>
      <c r="I101" s="223"/>
      <c r="J101" s="224">
        <f>J169</f>
        <v>0</v>
      </c>
      <c r="K101" s="221"/>
      <c r="L101" s="225"/>
    </row>
    <row r="102" spans="2:12" s="14" customFormat="1" ht="19.9" customHeight="1" hidden="1">
      <c r="B102" s="220"/>
      <c r="C102" s="221"/>
      <c r="D102" s="222" t="s">
        <v>1199</v>
      </c>
      <c r="E102" s="223"/>
      <c r="F102" s="223"/>
      <c r="G102" s="223"/>
      <c r="H102" s="223"/>
      <c r="I102" s="223"/>
      <c r="J102" s="224">
        <f>J176</f>
        <v>0</v>
      </c>
      <c r="K102" s="221"/>
      <c r="L102" s="225"/>
    </row>
    <row r="103" spans="2:12" s="14" customFormat="1" ht="19.9" customHeight="1" hidden="1">
      <c r="B103" s="220"/>
      <c r="C103" s="221"/>
      <c r="D103" s="222" t="s">
        <v>4770</v>
      </c>
      <c r="E103" s="223"/>
      <c r="F103" s="223"/>
      <c r="G103" s="223"/>
      <c r="H103" s="223"/>
      <c r="I103" s="223"/>
      <c r="J103" s="224">
        <f>J194</f>
        <v>0</v>
      </c>
      <c r="K103" s="221"/>
      <c r="L103" s="225"/>
    </row>
    <row r="104" spans="2:12" s="14" customFormat="1" ht="19.9" customHeight="1" hidden="1">
      <c r="B104" s="220"/>
      <c r="C104" s="221"/>
      <c r="D104" s="222" t="s">
        <v>1211</v>
      </c>
      <c r="E104" s="223"/>
      <c r="F104" s="223"/>
      <c r="G104" s="223"/>
      <c r="H104" s="223"/>
      <c r="I104" s="223"/>
      <c r="J104" s="224">
        <f>J211</f>
        <v>0</v>
      </c>
      <c r="K104" s="221"/>
      <c r="L104" s="225"/>
    </row>
    <row r="105" spans="2:12" s="9" customFormat="1" ht="24.95" customHeight="1" hidden="1">
      <c r="B105" s="148"/>
      <c r="C105" s="149"/>
      <c r="D105" s="150" t="s">
        <v>1193</v>
      </c>
      <c r="E105" s="151"/>
      <c r="F105" s="151"/>
      <c r="G105" s="151"/>
      <c r="H105" s="151"/>
      <c r="I105" s="151"/>
      <c r="J105" s="152">
        <f>J213</f>
        <v>0</v>
      </c>
      <c r="K105" s="149"/>
      <c r="L105" s="153"/>
    </row>
    <row r="106" spans="2:12" s="14" customFormat="1" ht="19.9" customHeight="1" hidden="1">
      <c r="B106" s="220"/>
      <c r="C106" s="221"/>
      <c r="D106" s="222" t="s">
        <v>1221</v>
      </c>
      <c r="E106" s="223"/>
      <c r="F106" s="223"/>
      <c r="G106" s="223"/>
      <c r="H106" s="223"/>
      <c r="I106" s="223"/>
      <c r="J106" s="224">
        <f>J214</f>
        <v>0</v>
      </c>
      <c r="K106" s="221"/>
      <c r="L106" s="225"/>
    </row>
    <row r="107" spans="2:12" s="14" customFormat="1" ht="19.9" customHeight="1" hidden="1">
      <c r="B107" s="220"/>
      <c r="C107" s="221"/>
      <c r="D107" s="222" t="s">
        <v>4771</v>
      </c>
      <c r="E107" s="223"/>
      <c r="F107" s="223"/>
      <c r="G107" s="223"/>
      <c r="H107" s="223"/>
      <c r="I107" s="223"/>
      <c r="J107" s="224">
        <f>J221</f>
        <v>0</v>
      </c>
      <c r="K107" s="221"/>
      <c r="L107" s="225"/>
    </row>
    <row r="108" spans="1:31" s="2" customFormat="1" ht="21.75" customHeight="1" hidden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 hidden="1">
      <c r="A109" s="35"/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ht="12" hidden="1"/>
    <row r="111" ht="12" hidden="1"/>
    <row r="112" ht="12" hidden="1"/>
    <row r="113" spans="1:31" s="2" customFormat="1" ht="6.95" customHeight="1">
      <c r="A113" s="35"/>
      <c r="B113" s="57"/>
      <c r="C113" s="58"/>
      <c r="D113" s="58"/>
      <c r="E113" s="58"/>
      <c r="F113" s="58"/>
      <c r="G113" s="58"/>
      <c r="H113" s="58"/>
      <c r="I113" s="58"/>
      <c r="J113" s="58"/>
      <c r="K113" s="58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4.95" customHeight="1">
      <c r="A114" s="35"/>
      <c r="B114" s="36"/>
      <c r="C114" s="24" t="s">
        <v>189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16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308" t="str">
        <f>E7</f>
        <v>Revitalizace objektu kolejí Baarova 36, Plzeň (1)</v>
      </c>
      <c r="F117" s="309"/>
      <c r="G117" s="309"/>
      <c r="H117" s="309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155</v>
      </c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6.5" customHeight="1">
      <c r="A119" s="35"/>
      <c r="B119" s="36"/>
      <c r="C119" s="37"/>
      <c r="D119" s="37"/>
      <c r="E119" s="267" t="str">
        <f>E9</f>
        <v>10 - Neuznatelné položky</v>
      </c>
      <c r="F119" s="307"/>
      <c r="G119" s="307"/>
      <c r="H119" s="30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30" t="s">
        <v>20</v>
      </c>
      <c r="D121" s="37"/>
      <c r="E121" s="37"/>
      <c r="F121" s="28" t="str">
        <f>F12</f>
        <v>Baarova 36, Plzeň</v>
      </c>
      <c r="G121" s="37"/>
      <c r="H121" s="37"/>
      <c r="I121" s="30" t="s">
        <v>22</v>
      </c>
      <c r="J121" s="67" t="str">
        <f>IF(J12="","",J12)</f>
        <v>21. 8. 2023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2" customHeight="1">
      <c r="A123" s="35"/>
      <c r="B123" s="36"/>
      <c r="C123" s="30" t="s">
        <v>24</v>
      </c>
      <c r="D123" s="37"/>
      <c r="E123" s="37"/>
      <c r="F123" s="28" t="str">
        <f>E15</f>
        <v>Západočeská univerzita v Plzni, Univerzitní 8</v>
      </c>
      <c r="G123" s="37"/>
      <c r="H123" s="37"/>
      <c r="I123" s="30" t="s">
        <v>32</v>
      </c>
      <c r="J123" s="33" t="str">
        <f>E21</f>
        <v>AREA group s.r.o.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2" customHeight="1">
      <c r="A124" s="35"/>
      <c r="B124" s="36"/>
      <c r="C124" s="30" t="s">
        <v>30</v>
      </c>
      <c r="D124" s="37"/>
      <c r="E124" s="37"/>
      <c r="F124" s="28" t="str">
        <f>IF(E18="","",E18)</f>
        <v>Vyplň údaj</v>
      </c>
      <c r="G124" s="37"/>
      <c r="H124" s="37"/>
      <c r="I124" s="30" t="s">
        <v>37</v>
      </c>
      <c r="J124" s="33" t="str">
        <f>E24</f>
        <v xml:space="preserve"> 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0.35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10" customFormat="1" ht="29.25" customHeight="1">
      <c r="A126" s="154"/>
      <c r="B126" s="155"/>
      <c r="C126" s="156" t="s">
        <v>190</v>
      </c>
      <c r="D126" s="157" t="s">
        <v>65</v>
      </c>
      <c r="E126" s="157" t="s">
        <v>61</v>
      </c>
      <c r="F126" s="157" t="s">
        <v>62</v>
      </c>
      <c r="G126" s="157" t="s">
        <v>191</v>
      </c>
      <c r="H126" s="157" t="s">
        <v>192</v>
      </c>
      <c r="I126" s="157" t="s">
        <v>193</v>
      </c>
      <c r="J126" s="158" t="s">
        <v>159</v>
      </c>
      <c r="K126" s="159" t="s">
        <v>194</v>
      </c>
      <c r="L126" s="160"/>
      <c r="M126" s="76" t="s">
        <v>1</v>
      </c>
      <c r="N126" s="77" t="s">
        <v>44</v>
      </c>
      <c r="O126" s="77" t="s">
        <v>195</v>
      </c>
      <c r="P126" s="77" t="s">
        <v>196</v>
      </c>
      <c r="Q126" s="77" t="s">
        <v>197</v>
      </c>
      <c r="R126" s="77" t="s">
        <v>198</v>
      </c>
      <c r="S126" s="77" t="s">
        <v>199</v>
      </c>
      <c r="T126" s="78" t="s">
        <v>200</v>
      </c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</row>
    <row r="127" spans="1:63" s="2" customFormat="1" ht="22.9" customHeight="1">
      <c r="A127" s="35"/>
      <c r="B127" s="36"/>
      <c r="C127" s="83" t="s">
        <v>201</v>
      </c>
      <c r="D127" s="37"/>
      <c r="E127" s="37"/>
      <c r="F127" s="37"/>
      <c r="G127" s="37"/>
      <c r="H127" s="37"/>
      <c r="I127" s="37"/>
      <c r="J127" s="161">
        <f>BK127</f>
        <v>0</v>
      </c>
      <c r="K127" s="37"/>
      <c r="L127" s="40"/>
      <c r="M127" s="79"/>
      <c r="N127" s="162"/>
      <c r="O127" s="80"/>
      <c r="P127" s="163">
        <f>P128+P213</f>
        <v>0</v>
      </c>
      <c r="Q127" s="80"/>
      <c r="R127" s="163">
        <f>R128+R213</f>
        <v>0</v>
      </c>
      <c r="S127" s="80"/>
      <c r="T127" s="164">
        <f>T128+T213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79</v>
      </c>
      <c r="AU127" s="18" t="s">
        <v>161</v>
      </c>
      <c r="BK127" s="165">
        <f>BK128+BK213</f>
        <v>0</v>
      </c>
    </row>
    <row r="128" spans="2:63" s="11" customFormat="1" ht="25.9" customHeight="1">
      <c r="B128" s="166"/>
      <c r="C128" s="167"/>
      <c r="D128" s="168" t="s">
        <v>79</v>
      </c>
      <c r="E128" s="169" t="s">
        <v>4772</v>
      </c>
      <c r="F128" s="169" t="s">
        <v>4773</v>
      </c>
      <c r="G128" s="167"/>
      <c r="H128" s="167"/>
      <c r="I128" s="170"/>
      <c r="J128" s="171">
        <f>BK128</f>
        <v>0</v>
      </c>
      <c r="K128" s="167"/>
      <c r="L128" s="172"/>
      <c r="M128" s="173"/>
      <c r="N128" s="174"/>
      <c r="O128" s="174"/>
      <c r="P128" s="175">
        <f>P129+P155+P159+P169+P176+P194+P211</f>
        <v>0</v>
      </c>
      <c r="Q128" s="174"/>
      <c r="R128" s="175">
        <f>R129+R155+R159+R169+R176+R194+R211</f>
        <v>0</v>
      </c>
      <c r="S128" s="174"/>
      <c r="T128" s="176">
        <f>T129+T155+T159+T169+T176+T194+T211</f>
        <v>0</v>
      </c>
      <c r="AR128" s="177" t="s">
        <v>85</v>
      </c>
      <c r="AT128" s="178" t="s">
        <v>79</v>
      </c>
      <c r="AU128" s="178" t="s">
        <v>80</v>
      </c>
      <c r="AY128" s="177" t="s">
        <v>203</v>
      </c>
      <c r="BK128" s="179">
        <f>BK129+BK155+BK159+BK169+BK176+BK194+BK211</f>
        <v>0</v>
      </c>
    </row>
    <row r="129" spans="2:63" s="11" customFormat="1" ht="22.9" customHeight="1">
      <c r="B129" s="166"/>
      <c r="C129" s="167"/>
      <c r="D129" s="168" t="s">
        <v>79</v>
      </c>
      <c r="E129" s="226" t="s">
        <v>85</v>
      </c>
      <c r="F129" s="226" t="s">
        <v>202</v>
      </c>
      <c r="G129" s="167"/>
      <c r="H129" s="167"/>
      <c r="I129" s="170"/>
      <c r="J129" s="227">
        <f>BK129</f>
        <v>0</v>
      </c>
      <c r="K129" s="167"/>
      <c r="L129" s="172"/>
      <c r="M129" s="173"/>
      <c r="N129" s="174"/>
      <c r="O129" s="174"/>
      <c r="P129" s="175">
        <f>SUM(P130:P154)</f>
        <v>0</v>
      </c>
      <c r="Q129" s="174"/>
      <c r="R129" s="175">
        <f>SUM(R130:R154)</f>
        <v>0</v>
      </c>
      <c r="S129" s="174"/>
      <c r="T129" s="176">
        <f>SUM(T130:T154)</f>
        <v>0</v>
      </c>
      <c r="AR129" s="177" t="s">
        <v>85</v>
      </c>
      <c r="AT129" s="178" t="s">
        <v>79</v>
      </c>
      <c r="AU129" s="178" t="s">
        <v>85</v>
      </c>
      <c r="AY129" s="177" t="s">
        <v>203</v>
      </c>
      <c r="BK129" s="179">
        <f>SUM(BK130:BK154)</f>
        <v>0</v>
      </c>
    </row>
    <row r="130" spans="1:65" s="2" customFormat="1" ht="44.25" customHeight="1">
      <c r="A130" s="35"/>
      <c r="B130" s="36"/>
      <c r="C130" s="180" t="s">
        <v>85</v>
      </c>
      <c r="D130" s="180" t="s">
        <v>204</v>
      </c>
      <c r="E130" s="181" t="s">
        <v>4774</v>
      </c>
      <c r="F130" s="182" t="s">
        <v>4775</v>
      </c>
      <c r="G130" s="183" t="s">
        <v>349</v>
      </c>
      <c r="H130" s="184">
        <v>41.7</v>
      </c>
      <c r="I130" s="185"/>
      <c r="J130" s="186">
        <f>ROUND(I130*H130,2)</f>
        <v>0</v>
      </c>
      <c r="K130" s="187"/>
      <c r="L130" s="40"/>
      <c r="M130" s="188" t="s">
        <v>1</v>
      </c>
      <c r="N130" s="189" t="s">
        <v>45</v>
      </c>
      <c r="O130" s="72"/>
      <c r="P130" s="190">
        <f>O130*H130</f>
        <v>0</v>
      </c>
      <c r="Q130" s="190">
        <v>0</v>
      </c>
      <c r="R130" s="190">
        <f>Q130*H130</f>
        <v>0</v>
      </c>
      <c r="S130" s="190">
        <v>0</v>
      </c>
      <c r="T130" s="191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2" t="s">
        <v>98</v>
      </c>
      <c r="AT130" s="192" t="s">
        <v>204</v>
      </c>
      <c r="AU130" s="192" t="s">
        <v>89</v>
      </c>
      <c r="AY130" s="18" t="s">
        <v>203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18" t="s">
        <v>85</v>
      </c>
      <c r="BK130" s="193">
        <f>ROUND(I130*H130,2)</f>
        <v>0</v>
      </c>
      <c r="BL130" s="18" t="s">
        <v>98</v>
      </c>
      <c r="BM130" s="192" t="s">
        <v>4776</v>
      </c>
    </row>
    <row r="131" spans="2:51" s="12" customFormat="1" ht="12">
      <c r="B131" s="194"/>
      <c r="C131" s="195"/>
      <c r="D131" s="196" t="s">
        <v>209</v>
      </c>
      <c r="E131" s="197" t="s">
        <v>1</v>
      </c>
      <c r="F131" s="198" t="s">
        <v>4777</v>
      </c>
      <c r="G131" s="195"/>
      <c r="H131" s="199">
        <v>0.75</v>
      </c>
      <c r="I131" s="200"/>
      <c r="J131" s="195"/>
      <c r="K131" s="195"/>
      <c r="L131" s="201"/>
      <c r="M131" s="202"/>
      <c r="N131" s="203"/>
      <c r="O131" s="203"/>
      <c r="P131" s="203"/>
      <c r="Q131" s="203"/>
      <c r="R131" s="203"/>
      <c r="S131" s="203"/>
      <c r="T131" s="204"/>
      <c r="AT131" s="205" t="s">
        <v>209</v>
      </c>
      <c r="AU131" s="205" t="s">
        <v>89</v>
      </c>
      <c r="AV131" s="12" t="s">
        <v>89</v>
      </c>
      <c r="AW131" s="12" t="s">
        <v>36</v>
      </c>
      <c r="AX131" s="12" t="s">
        <v>80</v>
      </c>
      <c r="AY131" s="205" t="s">
        <v>203</v>
      </c>
    </row>
    <row r="132" spans="2:51" s="12" customFormat="1" ht="12">
      <c r="B132" s="194"/>
      <c r="C132" s="195"/>
      <c r="D132" s="196" t="s">
        <v>209</v>
      </c>
      <c r="E132" s="197" t="s">
        <v>1</v>
      </c>
      <c r="F132" s="198" t="s">
        <v>4778</v>
      </c>
      <c r="G132" s="195"/>
      <c r="H132" s="199">
        <v>6.15</v>
      </c>
      <c r="I132" s="200"/>
      <c r="J132" s="195"/>
      <c r="K132" s="195"/>
      <c r="L132" s="201"/>
      <c r="M132" s="202"/>
      <c r="N132" s="203"/>
      <c r="O132" s="203"/>
      <c r="P132" s="203"/>
      <c r="Q132" s="203"/>
      <c r="R132" s="203"/>
      <c r="S132" s="203"/>
      <c r="T132" s="204"/>
      <c r="AT132" s="205" t="s">
        <v>209</v>
      </c>
      <c r="AU132" s="205" t="s">
        <v>89</v>
      </c>
      <c r="AV132" s="12" t="s">
        <v>89</v>
      </c>
      <c r="AW132" s="12" t="s">
        <v>36</v>
      </c>
      <c r="AX132" s="12" t="s">
        <v>80</v>
      </c>
      <c r="AY132" s="205" t="s">
        <v>203</v>
      </c>
    </row>
    <row r="133" spans="2:51" s="12" customFormat="1" ht="12">
      <c r="B133" s="194"/>
      <c r="C133" s="195"/>
      <c r="D133" s="196" t="s">
        <v>209</v>
      </c>
      <c r="E133" s="197" t="s">
        <v>1</v>
      </c>
      <c r="F133" s="198" t="s">
        <v>4779</v>
      </c>
      <c r="G133" s="195"/>
      <c r="H133" s="199">
        <v>34.8</v>
      </c>
      <c r="I133" s="200"/>
      <c r="J133" s="195"/>
      <c r="K133" s="195"/>
      <c r="L133" s="201"/>
      <c r="M133" s="202"/>
      <c r="N133" s="203"/>
      <c r="O133" s="203"/>
      <c r="P133" s="203"/>
      <c r="Q133" s="203"/>
      <c r="R133" s="203"/>
      <c r="S133" s="203"/>
      <c r="T133" s="204"/>
      <c r="AT133" s="205" t="s">
        <v>209</v>
      </c>
      <c r="AU133" s="205" t="s">
        <v>89</v>
      </c>
      <c r="AV133" s="12" t="s">
        <v>89</v>
      </c>
      <c r="AW133" s="12" t="s">
        <v>36</v>
      </c>
      <c r="AX133" s="12" t="s">
        <v>80</v>
      </c>
      <c r="AY133" s="205" t="s">
        <v>203</v>
      </c>
    </row>
    <row r="134" spans="2:51" s="13" customFormat="1" ht="12">
      <c r="B134" s="206"/>
      <c r="C134" s="207"/>
      <c r="D134" s="196" t="s">
        <v>209</v>
      </c>
      <c r="E134" s="208" t="s">
        <v>1</v>
      </c>
      <c r="F134" s="209" t="s">
        <v>211</v>
      </c>
      <c r="G134" s="207"/>
      <c r="H134" s="210">
        <v>41.699999999999996</v>
      </c>
      <c r="I134" s="211"/>
      <c r="J134" s="207"/>
      <c r="K134" s="207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209</v>
      </c>
      <c r="AU134" s="216" t="s">
        <v>89</v>
      </c>
      <c r="AV134" s="13" t="s">
        <v>98</v>
      </c>
      <c r="AW134" s="13" t="s">
        <v>36</v>
      </c>
      <c r="AX134" s="13" t="s">
        <v>85</v>
      </c>
      <c r="AY134" s="216" t="s">
        <v>203</v>
      </c>
    </row>
    <row r="135" spans="1:65" s="2" customFormat="1" ht="44.25" customHeight="1">
      <c r="A135" s="35"/>
      <c r="B135" s="36"/>
      <c r="C135" s="180" t="s">
        <v>89</v>
      </c>
      <c r="D135" s="180" t="s">
        <v>204</v>
      </c>
      <c r="E135" s="181" t="s">
        <v>4780</v>
      </c>
      <c r="F135" s="182" t="s">
        <v>4781</v>
      </c>
      <c r="G135" s="183" t="s">
        <v>349</v>
      </c>
      <c r="H135" s="184">
        <v>37.147</v>
      </c>
      <c r="I135" s="185"/>
      <c r="J135" s="186">
        <f>ROUND(I135*H135,2)</f>
        <v>0</v>
      </c>
      <c r="K135" s="187"/>
      <c r="L135" s="40"/>
      <c r="M135" s="188" t="s">
        <v>1</v>
      </c>
      <c r="N135" s="189" t="s">
        <v>45</v>
      </c>
      <c r="O135" s="72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2" t="s">
        <v>98</v>
      </c>
      <c r="AT135" s="192" t="s">
        <v>204</v>
      </c>
      <c r="AU135" s="192" t="s">
        <v>89</v>
      </c>
      <c r="AY135" s="18" t="s">
        <v>203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8" t="s">
        <v>85</v>
      </c>
      <c r="BK135" s="193">
        <f>ROUND(I135*H135,2)</f>
        <v>0</v>
      </c>
      <c r="BL135" s="18" t="s">
        <v>98</v>
      </c>
      <c r="BM135" s="192" t="s">
        <v>4782</v>
      </c>
    </row>
    <row r="136" spans="2:51" s="12" customFormat="1" ht="12">
      <c r="B136" s="194"/>
      <c r="C136" s="195"/>
      <c r="D136" s="196" t="s">
        <v>209</v>
      </c>
      <c r="E136" s="197" t="s">
        <v>1</v>
      </c>
      <c r="F136" s="198" t="s">
        <v>4783</v>
      </c>
      <c r="G136" s="195"/>
      <c r="H136" s="199">
        <v>47.795</v>
      </c>
      <c r="I136" s="200"/>
      <c r="J136" s="195"/>
      <c r="K136" s="195"/>
      <c r="L136" s="201"/>
      <c r="M136" s="202"/>
      <c r="N136" s="203"/>
      <c r="O136" s="203"/>
      <c r="P136" s="203"/>
      <c r="Q136" s="203"/>
      <c r="R136" s="203"/>
      <c r="S136" s="203"/>
      <c r="T136" s="204"/>
      <c r="AT136" s="205" t="s">
        <v>209</v>
      </c>
      <c r="AU136" s="205" t="s">
        <v>89</v>
      </c>
      <c r="AV136" s="12" t="s">
        <v>89</v>
      </c>
      <c r="AW136" s="12" t="s">
        <v>36</v>
      </c>
      <c r="AX136" s="12" t="s">
        <v>80</v>
      </c>
      <c r="AY136" s="205" t="s">
        <v>203</v>
      </c>
    </row>
    <row r="137" spans="2:51" s="12" customFormat="1" ht="12">
      <c r="B137" s="194"/>
      <c r="C137" s="195"/>
      <c r="D137" s="196" t="s">
        <v>209</v>
      </c>
      <c r="E137" s="197" t="s">
        <v>1</v>
      </c>
      <c r="F137" s="198" t="s">
        <v>4784</v>
      </c>
      <c r="G137" s="195"/>
      <c r="H137" s="199">
        <v>-5.314</v>
      </c>
      <c r="I137" s="200"/>
      <c r="J137" s="195"/>
      <c r="K137" s="195"/>
      <c r="L137" s="201"/>
      <c r="M137" s="202"/>
      <c r="N137" s="203"/>
      <c r="O137" s="203"/>
      <c r="P137" s="203"/>
      <c r="Q137" s="203"/>
      <c r="R137" s="203"/>
      <c r="S137" s="203"/>
      <c r="T137" s="204"/>
      <c r="AT137" s="205" t="s">
        <v>209</v>
      </c>
      <c r="AU137" s="205" t="s">
        <v>89</v>
      </c>
      <c r="AV137" s="12" t="s">
        <v>89</v>
      </c>
      <c r="AW137" s="12" t="s">
        <v>36</v>
      </c>
      <c r="AX137" s="12" t="s">
        <v>80</v>
      </c>
      <c r="AY137" s="205" t="s">
        <v>203</v>
      </c>
    </row>
    <row r="138" spans="2:51" s="12" customFormat="1" ht="12">
      <c r="B138" s="194"/>
      <c r="C138" s="195"/>
      <c r="D138" s="196" t="s">
        <v>209</v>
      </c>
      <c r="E138" s="197" t="s">
        <v>1</v>
      </c>
      <c r="F138" s="198" t="s">
        <v>4785</v>
      </c>
      <c r="G138" s="195"/>
      <c r="H138" s="199">
        <v>-5.334</v>
      </c>
      <c r="I138" s="200"/>
      <c r="J138" s="195"/>
      <c r="K138" s="195"/>
      <c r="L138" s="201"/>
      <c r="M138" s="202"/>
      <c r="N138" s="203"/>
      <c r="O138" s="203"/>
      <c r="P138" s="203"/>
      <c r="Q138" s="203"/>
      <c r="R138" s="203"/>
      <c r="S138" s="203"/>
      <c r="T138" s="204"/>
      <c r="AT138" s="205" t="s">
        <v>209</v>
      </c>
      <c r="AU138" s="205" t="s">
        <v>89</v>
      </c>
      <c r="AV138" s="12" t="s">
        <v>89</v>
      </c>
      <c r="AW138" s="12" t="s">
        <v>36</v>
      </c>
      <c r="AX138" s="12" t="s">
        <v>80</v>
      </c>
      <c r="AY138" s="205" t="s">
        <v>203</v>
      </c>
    </row>
    <row r="139" spans="2:51" s="13" customFormat="1" ht="12">
      <c r="B139" s="206"/>
      <c r="C139" s="207"/>
      <c r="D139" s="196" t="s">
        <v>209</v>
      </c>
      <c r="E139" s="208" t="s">
        <v>1</v>
      </c>
      <c r="F139" s="209" t="s">
        <v>211</v>
      </c>
      <c r="G139" s="207"/>
      <c r="H139" s="210">
        <v>37.147000000000006</v>
      </c>
      <c r="I139" s="211"/>
      <c r="J139" s="207"/>
      <c r="K139" s="207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209</v>
      </c>
      <c r="AU139" s="216" t="s">
        <v>89</v>
      </c>
      <c r="AV139" s="13" t="s">
        <v>98</v>
      </c>
      <c r="AW139" s="13" t="s">
        <v>36</v>
      </c>
      <c r="AX139" s="13" t="s">
        <v>85</v>
      </c>
      <c r="AY139" s="216" t="s">
        <v>203</v>
      </c>
    </row>
    <row r="140" spans="1:65" s="2" customFormat="1" ht="44.25" customHeight="1">
      <c r="A140" s="35"/>
      <c r="B140" s="36"/>
      <c r="C140" s="180" t="s">
        <v>95</v>
      </c>
      <c r="D140" s="180" t="s">
        <v>204</v>
      </c>
      <c r="E140" s="181" t="s">
        <v>4786</v>
      </c>
      <c r="F140" s="182" t="s">
        <v>4787</v>
      </c>
      <c r="G140" s="183" t="s">
        <v>349</v>
      </c>
      <c r="H140" s="184">
        <v>5.314</v>
      </c>
      <c r="I140" s="185"/>
      <c r="J140" s="186">
        <f>ROUND(I140*H140,2)</f>
        <v>0</v>
      </c>
      <c r="K140" s="187"/>
      <c r="L140" s="40"/>
      <c r="M140" s="188" t="s">
        <v>1</v>
      </c>
      <c r="N140" s="189" t="s">
        <v>45</v>
      </c>
      <c r="O140" s="72"/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2" t="s">
        <v>98</v>
      </c>
      <c r="AT140" s="192" t="s">
        <v>204</v>
      </c>
      <c r="AU140" s="192" t="s">
        <v>89</v>
      </c>
      <c r="AY140" s="18" t="s">
        <v>203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8" t="s">
        <v>85</v>
      </c>
      <c r="BK140" s="193">
        <f>ROUND(I140*H140,2)</f>
        <v>0</v>
      </c>
      <c r="BL140" s="18" t="s">
        <v>98</v>
      </c>
      <c r="BM140" s="192" t="s">
        <v>4788</v>
      </c>
    </row>
    <row r="141" spans="2:51" s="12" customFormat="1" ht="12">
      <c r="B141" s="194"/>
      <c r="C141" s="195"/>
      <c r="D141" s="196" t="s">
        <v>209</v>
      </c>
      <c r="E141" s="197" t="s">
        <v>1</v>
      </c>
      <c r="F141" s="198" t="s">
        <v>4789</v>
      </c>
      <c r="G141" s="195"/>
      <c r="H141" s="199">
        <v>2.46</v>
      </c>
      <c r="I141" s="200"/>
      <c r="J141" s="195"/>
      <c r="K141" s="195"/>
      <c r="L141" s="201"/>
      <c r="M141" s="202"/>
      <c r="N141" s="203"/>
      <c r="O141" s="203"/>
      <c r="P141" s="203"/>
      <c r="Q141" s="203"/>
      <c r="R141" s="203"/>
      <c r="S141" s="203"/>
      <c r="T141" s="204"/>
      <c r="AT141" s="205" t="s">
        <v>209</v>
      </c>
      <c r="AU141" s="205" t="s">
        <v>89</v>
      </c>
      <c r="AV141" s="12" t="s">
        <v>89</v>
      </c>
      <c r="AW141" s="12" t="s">
        <v>36</v>
      </c>
      <c r="AX141" s="12" t="s">
        <v>80</v>
      </c>
      <c r="AY141" s="205" t="s">
        <v>203</v>
      </c>
    </row>
    <row r="142" spans="2:51" s="12" customFormat="1" ht="12">
      <c r="B142" s="194"/>
      <c r="C142" s="195"/>
      <c r="D142" s="196" t="s">
        <v>209</v>
      </c>
      <c r="E142" s="197" t="s">
        <v>1</v>
      </c>
      <c r="F142" s="198" t="s">
        <v>4790</v>
      </c>
      <c r="G142" s="195"/>
      <c r="H142" s="199">
        <v>2.854</v>
      </c>
      <c r="I142" s="200"/>
      <c r="J142" s="195"/>
      <c r="K142" s="195"/>
      <c r="L142" s="201"/>
      <c r="M142" s="202"/>
      <c r="N142" s="203"/>
      <c r="O142" s="203"/>
      <c r="P142" s="203"/>
      <c r="Q142" s="203"/>
      <c r="R142" s="203"/>
      <c r="S142" s="203"/>
      <c r="T142" s="204"/>
      <c r="AT142" s="205" t="s">
        <v>209</v>
      </c>
      <c r="AU142" s="205" t="s">
        <v>89</v>
      </c>
      <c r="AV142" s="12" t="s">
        <v>89</v>
      </c>
      <c r="AW142" s="12" t="s">
        <v>36</v>
      </c>
      <c r="AX142" s="12" t="s">
        <v>80</v>
      </c>
      <c r="AY142" s="205" t="s">
        <v>203</v>
      </c>
    </row>
    <row r="143" spans="2:51" s="13" customFormat="1" ht="12">
      <c r="B143" s="206"/>
      <c r="C143" s="207"/>
      <c r="D143" s="196" t="s">
        <v>209</v>
      </c>
      <c r="E143" s="208" t="s">
        <v>1</v>
      </c>
      <c r="F143" s="209" t="s">
        <v>211</v>
      </c>
      <c r="G143" s="207"/>
      <c r="H143" s="210">
        <v>5.314</v>
      </c>
      <c r="I143" s="211"/>
      <c r="J143" s="207"/>
      <c r="K143" s="207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209</v>
      </c>
      <c r="AU143" s="216" t="s">
        <v>89</v>
      </c>
      <c r="AV143" s="13" t="s">
        <v>98</v>
      </c>
      <c r="AW143" s="13" t="s">
        <v>36</v>
      </c>
      <c r="AX143" s="13" t="s">
        <v>85</v>
      </c>
      <c r="AY143" s="216" t="s">
        <v>203</v>
      </c>
    </row>
    <row r="144" spans="1:65" s="2" customFormat="1" ht="37.9" customHeight="1">
      <c r="A144" s="35"/>
      <c r="B144" s="36"/>
      <c r="C144" s="180" t="s">
        <v>98</v>
      </c>
      <c r="D144" s="180" t="s">
        <v>204</v>
      </c>
      <c r="E144" s="181" t="s">
        <v>4791</v>
      </c>
      <c r="F144" s="182" t="s">
        <v>1241</v>
      </c>
      <c r="G144" s="183" t="s">
        <v>207</v>
      </c>
      <c r="H144" s="184">
        <v>20.43</v>
      </c>
      <c r="I144" s="185"/>
      <c r="J144" s="186">
        <f>ROUND(I144*H144,2)</f>
        <v>0</v>
      </c>
      <c r="K144" s="187"/>
      <c r="L144" s="40"/>
      <c r="M144" s="188" t="s">
        <v>1</v>
      </c>
      <c r="N144" s="189" t="s">
        <v>45</v>
      </c>
      <c r="O144" s="72"/>
      <c r="P144" s="190">
        <f>O144*H144</f>
        <v>0</v>
      </c>
      <c r="Q144" s="190">
        <v>0</v>
      </c>
      <c r="R144" s="190">
        <f>Q144*H144</f>
        <v>0</v>
      </c>
      <c r="S144" s="190">
        <v>0</v>
      </c>
      <c r="T144" s="191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2" t="s">
        <v>98</v>
      </c>
      <c r="AT144" s="192" t="s">
        <v>204</v>
      </c>
      <c r="AU144" s="192" t="s">
        <v>89</v>
      </c>
      <c r="AY144" s="18" t="s">
        <v>203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8" t="s">
        <v>85</v>
      </c>
      <c r="BK144" s="193">
        <f>ROUND(I144*H144,2)</f>
        <v>0</v>
      </c>
      <c r="BL144" s="18" t="s">
        <v>98</v>
      </c>
      <c r="BM144" s="192" t="s">
        <v>4792</v>
      </c>
    </row>
    <row r="145" spans="2:51" s="12" customFormat="1" ht="12">
      <c r="B145" s="194"/>
      <c r="C145" s="195"/>
      <c r="D145" s="196" t="s">
        <v>209</v>
      </c>
      <c r="E145" s="197" t="s">
        <v>1</v>
      </c>
      <c r="F145" s="198" t="s">
        <v>4793</v>
      </c>
      <c r="G145" s="195"/>
      <c r="H145" s="199">
        <v>20.43</v>
      </c>
      <c r="I145" s="200"/>
      <c r="J145" s="195"/>
      <c r="K145" s="195"/>
      <c r="L145" s="201"/>
      <c r="M145" s="202"/>
      <c r="N145" s="203"/>
      <c r="O145" s="203"/>
      <c r="P145" s="203"/>
      <c r="Q145" s="203"/>
      <c r="R145" s="203"/>
      <c r="S145" s="203"/>
      <c r="T145" s="204"/>
      <c r="AT145" s="205" t="s">
        <v>209</v>
      </c>
      <c r="AU145" s="205" t="s">
        <v>89</v>
      </c>
      <c r="AV145" s="12" t="s">
        <v>89</v>
      </c>
      <c r="AW145" s="12" t="s">
        <v>36</v>
      </c>
      <c r="AX145" s="12" t="s">
        <v>80</v>
      </c>
      <c r="AY145" s="205" t="s">
        <v>203</v>
      </c>
    </row>
    <row r="146" spans="2:51" s="13" customFormat="1" ht="12">
      <c r="B146" s="206"/>
      <c r="C146" s="207"/>
      <c r="D146" s="196" t="s">
        <v>209</v>
      </c>
      <c r="E146" s="208" t="s">
        <v>1</v>
      </c>
      <c r="F146" s="209" t="s">
        <v>211</v>
      </c>
      <c r="G146" s="207"/>
      <c r="H146" s="210">
        <v>20.43</v>
      </c>
      <c r="I146" s="211"/>
      <c r="J146" s="207"/>
      <c r="K146" s="207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209</v>
      </c>
      <c r="AU146" s="216" t="s">
        <v>89</v>
      </c>
      <c r="AV146" s="13" t="s">
        <v>98</v>
      </c>
      <c r="AW146" s="13" t="s">
        <v>36</v>
      </c>
      <c r="AX146" s="13" t="s">
        <v>85</v>
      </c>
      <c r="AY146" s="216" t="s">
        <v>203</v>
      </c>
    </row>
    <row r="147" spans="1:65" s="2" customFormat="1" ht="62.65" customHeight="1">
      <c r="A147" s="35"/>
      <c r="B147" s="36"/>
      <c r="C147" s="180" t="s">
        <v>101</v>
      </c>
      <c r="D147" s="180" t="s">
        <v>204</v>
      </c>
      <c r="E147" s="181" t="s">
        <v>1230</v>
      </c>
      <c r="F147" s="182" t="s">
        <v>1231</v>
      </c>
      <c r="G147" s="183" t="s">
        <v>349</v>
      </c>
      <c r="H147" s="184">
        <v>37.147</v>
      </c>
      <c r="I147" s="185"/>
      <c r="J147" s="186">
        <f>ROUND(I147*H147,2)</f>
        <v>0</v>
      </c>
      <c r="K147" s="187"/>
      <c r="L147" s="40"/>
      <c r="M147" s="188" t="s">
        <v>1</v>
      </c>
      <c r="N147" s="189" t="s">
        <v>45</v>
      </c>
      <c r="O147" s="72"/>
      <c r="P147" s="190">
        <f>O147*H147</f>
        <v>0</v>
      </c>
      <c r="Q147" s="190">
        <v>0</v>
      </c>
      <c r="R147" s="190">
        <f>Q147*H147</f>
        <v>0</v>
      </c>
      <c r="S147" s="190">
        <v>0</v>
      </c>
      <c r="T147" s="191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2" t="s">
        <v>98</v>
      </c>
      <c r="AT147" s="192" t="s">
        <v>204</v>
      </c>
      <c r="AU147" s="192" t="s">
        <v>89</v>
      </c>
      <c r="AY147" s="18" t="s">
        <v>203</v>
      </c>
      <c r="BE147" s="193">
        <f>IF(N147="základní",J147,0)</f>
        <v>0</v>
      </c>
      <c r="BF147" s="193">
        <f>IF(N147="snížená",J147,0)</f>
        <v>0</v>
      </c>
      <c r="BG147" s="193">
        <f>IF(N147="zákl. přenesená",J147,0)</f>
        <v>0</v>
      </c>
      <c r="BH147" s="193">
        <f>IF(N147="sníž. přenesená",J147,0)</f>
        <v>0</v>
      </c>
      <c r="BI147" s="193">
        <f>IF(N147="nulová",J147,0)</f>
        <v>0</v>
      </c>
      <c r="BJ147" s="18" t="s">
        <v>85</v>
      </c>
      <c r="BK147" s="193">
        <f>ROUND(I147*H147,2)</f>
        <v>0</v>
      </c>
      <c r="BL147" s="18" t="s">
        <v>98</v>
      </c>
      <c r="BM147" s="192" t="s">
        <v>4794</v>
      </c>
    </row>
    <row r="148" spans="2:51" s="12" customFormat="1" ht="12">
      <c r="B148" s="194"/>
      <c r="C148" s="195"/>
      <c r="D148" s="196" t="s">
        <v>209</v>
      </c>
      <c r="E148" s="197" t="s">
        <v>1</v>
      </c>
      <c r="F148" s="198" t="s">
        <v>4783</v>
      </c>
      <c r="G148" s="195"/>
      <c r="H148" s="199">
        <v>47.795</v>
      </c>
      <c r="I148" s="200"/>
      <c r="J148" s="195"/>
      <c r="K148" s="195"/>
      <c r="L148" s="201"/>
      <c r="M148" s="202"/>
      <c r="N148" s="203"/>
      <c r="O148" s="203"/>
      <c r="P148" s="203"/>
      <c r="Q148" s="203"/>
      <c r="R148" s="203"/>
      <c r="S148" s="203"/>
      <c r="T148" s="204"/>
      <c r="AT148" s="205" t="s">
        <v>209</v>
      </c>
      <c r="AU148" s="205" t="s">
        <v>89</v>
      </c>
      <c r="AV148" s="12" t="s">
        <v>89</v>
      </c>
      <c r="AW148" s="12" t="s">
        <v>36</v>
      </c>
      <c r="AX148" s="12" t="s">
        <v>80</v>
      </c>
      <c r="AY148" s="205" t="s">
        <v>203</v>
      </c>
    </row>
    <row r="149" spans="2:51" s="12" customFormat="1" ht="12">
      <c r="B149" s="194"/>
      <c r="C149" s="195"/>
      <c r="D149" s="196" t="s">
        <v>209</v>
      </c>
      <c r="E149" s="197" t="s">
        <v>1</v>
      </c>
      <c r="F149" s="198" t="s">
        <v>4784</v>
      </c>
      <c r="G149" s="195"/>
      <c r="H149" s="199">
        <v>-5.314</v>
      </c>
      <c r="I149" s="200"/>
      <c r="J149" s="195"/>
      <c r="K149" s="195"/>
      <c r="L149" s="201"/>
      <c r="M149" s="202"/>
      <c r="N149" s="203"/>
      <c r="O149" s="203"/>
      <c r="P149" s="203"/>
      <c r="Q149" s="203"/>
      <c r="R149" s="203"/>
      <c r="S149" s="203"/>
      <c r="T149" s="204"/>
      <c r="AT149" s="205" t="s">
        <v>209</v>
      </c>
      <c r="AU149" s="205" t="s">
        <v>89</v>
      </c>
      <c r="AV149" s="12" t="s">
        <v>89</v>
      </c>
      <c r="AW149" s="12" t="s">
        <v>36</v>
      </c>
      <c r="AX149" s="12" t="s">
        <v>80</v>
      </c>
      <c r="AY149" s="205" t="s">
        <v>203</v>
      </c>
    </row>
    <row r="150" spans="2:51" s="12" customFormat="1" ht="12">
      <c r="B150" s="194"/>
      <c r="C150" s="195"/>
      <c r="D150" s="196" t="s">
        <v>209</v>
      </c>
      <c r="E150" s="197" t="s">
        <v>1</v>
      </c>
      <c r="F150" s="198" t="s">
        <v>4785</v>
      </c>
      <c r="G150" s="195"/>
      <c r="H150" s="199">
        <v>-5.334</v>
      </c>
      <c r="I150" s="200"/>
      <c r="J150" s="195"/>
      <c r="K150" s="195"/>
      <c r="L150" s="201"/>
      <c r="M150" s="202"/>
      <c r="N150" s="203"/>
      <c r="O150" s="203"/>
      <c r="P150" s="203"/>
      <c r="Q150" s="203"/>
      <c r="R150" s="203"/>
      <c r="S150" s="203"/>
      <c r="T150" s="204"/>
      <c r="AT150" s="205" t="s">
        <v>209</v>
      </c>
      <c r="AU150" s="205" t="s">
        <v>89</v>
      </c>
      <c r="AV150" s="12" t="s">
        <v>89</v>
      </c>
      <c r="AW150" s="12" t="s">
        <v>36</v>
      </c>
      <c r="AX150" s="12" t="s">
        <v>80</v>
      </c>
      <c r="AY150" s="205" t="s">
        <v>203</v>
      </c>
    </row>
    <row r="151" spans="2:51" s="13" customFormat="1" ht="12">
      <c r="B151" s="206"/>
      <c r="C151" s="207"/>
      <c r="D151" s="196" t="s">
        <v>209</v>
      </c>
      <c r="E151" s="208" t="s">
        <v>1</v>
      </c>
      <c r="F151" s="209" t="s">
        <v>211</v>
      </c>
      <c r="G151" s="207"/>
      <c r="H151" s="210">
        <v>37.147000000000006</v>
      </c>
      <c r="I151" s="211"/>
      <c r="J151" s="207"/>
      <c r="K151" s="207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209</v>
      </c>
      <c r="AU151" s="216" t="s">
        <v>89</v>
      </c>
      <c r="AV151" s="13" t="s">
        <v>98</v>
      </c>
      <c r="AW151" s="13" t="s">
        <v>36</v>
      </c>
      <c r="AX151" s="13" t="s">
        <v>85</v>
      </c>
      <c r="AY151" s="216" t="s">
        <v>203</v>
      </c>
    </row>
    <row r="152" spans="1:65" s="2" customFormat="1" ht="44.25" customHeight="1">
      <c r="A152" s="35"/>
      <c r="B152" s="36"/>
      <c r="C152" s="180" t="s">
        <v>104</v>
      </c>
      <c r="D152" s="180" t="s">
        <v>204</v>
      </c>
      <c r="E152" s="181" t="s">
        <v>4795</v>
      </c>
      <c r="F152" s="182" t="s">
        <v>4796</v>
      </c>
      <c r="G152" s="183" t="s">
        <v>651</v>
      </c>
      <c r="H152" s="184">
        <v>59.435</v>
      </c>
      <c r="I152" s="185"/>
      <c r="J152" s="186">
        <f>ROUND(I152*H152,2)</f>
        <v>0</v>
      </c>
      <c r="K152" s="187"/>
      <c r="L152" s="40"/>
      <c r="M152" s="188" t="s">
        <v>1</v>
      </c>
      <c r="N152" s="189" t="s">
        <v>45</v>
      </c>
      <c r="O152" s="72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2" t="s">
        <v>98</v>
      </c>
      <c r="AT152" s="192" t="s">
        <v>204</v>
      </c>
      <c r="AU152" s="192" t="s">
        <v>89</v>
      </c>
      <c r="AY152" s="18" t="s">
        <v>203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8" t="s">
        <v>85</v>
      </c>
      <c r="BK152" s="193">
        <f>ROUND(I152*H152,2)</f>
        <v>0</v>
      </c>
      <c r="BL152" s="18" t="s">
        <v>98</v>
      </c>
      <c r="BM152" s="192" t="s">
        <v>4797</v>
      </c>
    </row>
    <row r="153" spans="2:51" s="12" customFormat="1" ht="12">
      <c r="B153" s="194"/>
      <c r="C153" s="195"/>
      <c r="D153" s="196" t="s">
        <v>209</v>
      </c>
      <c r="E153" s="197" t="s">
        <v>1</v>
      </c>
      <c r="F153" s="198" t="s">
        <v>4798</v>
      </c>
      <c r="G153" s="195"/>
      <c r="H153" s="199">
        <v>59.435</v>
      </c>
      <c r="I153" s="200"/>
      <c r="J153" s="195"/>
      <c r="K153" s="195"/>
      <c r="L153" s="201"/>
      <c r="M153" s="202"/>
      <c r="N153" s="203"/>
      <c r="O153" s="203"/>
      <c r="P153" s="203"/>
      <c r="Q153" s="203"/>
      <c r="R153" s="203"/>
      <c r="S153" s="203"/>
      <c r="T153" s="204"/>
      <c r="AT153" s="205" t="s">
        <v>209</v>
      </c>
      <c r="AU153" s="205" t="s">
        <v>89</v>
      </c>
      <c r="AV153" s="12" t="s">
        <v>89</v>
      </c>
      <c r="AW153" s="12" t="s">
        <v>36</v>
      </c>
      <c r="AX153" s="12" t="s">
        <v>80</v>
      </c>
      <c r="AY153" s="205" t="s">
        <v>203</v>
      </c>
    </row>
    <row r="154" spans="2:51" s="13" customFormat="1" ht="12">
      <c r="B154" s="206"/>
      <c r="C154" s="207"/>
      <c r="D154" s="196" t="s">
        <v>209</v>
      </c>
      <c r="E154" s="208" t="s">
        <v>1</v>
      </c>
      <c r="F154" s="209" t="s">
        <v>211</v>
      </c>
      <c r="G154" s="207"/>
      <c r="H154" s="210">
        <v>59.435</v>
      </c>
      <c r="I154" s="211"/>
      <c r="J154" s="207"/>
      <c r="K154" s="207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209</v>
      </c>
      <c r="AU154" s="216" t="s">
        <v>89</v>
      </c>
      <c r="AV154" s="13" t="s">
        <v>98</v>
      </c>
      <c r="AW154" s="13" t="s">
        <v>36</v>
      </c>
      <c r="AX154" s="13" t="s">
        <v>85</v>
      </c>
      <c r="AY154" s="216" t="s">
        <v>203</v>
      </c>
    </row>
    <row r="155" spans="2:63" s="11" customFormat="1" ht="22.9" customHeight="1">
      <c r="B155" s="166"/>
      <c r="C155" s="167"/>
      <c r="D155" s="168" t="s">
        <v>79</v>
      </c>
      <c r="E155" s="226" t="s">
        <v>89</v>
      </c>
      <c r="F155" s="226" t="s">
        <v>1239</v>
      </c>
      <c r="G155" s="167"/>
      <c r="H155" s="167"/>
      <c r="I155" s="170"/>
      <c r="J155" s="227">
        <f>BK155</f>
        <v>0</v>
      </c>
      <c r="K155" s="167"/>
      <c r="L155" s="172"/>
      <c r="M155" s="173"/>
      <c r="N155" s="174"/>
      <c r="O155" s="174"/>
      <c r="P155" s="175">
        <f>SUM(P156:P158)</f>
        <v>0</v>
      </c>
      <c r="Q155" s="174"/>
      <c r="R155" s="175">
        <f>SUM(R156:R158)</f>
        <v>0</v>
      </c>
      <c r="S155" s="174"/>
      <c r="T155" s="176">
        <f>SUM(T156:T158)</f>
        <v>0</v>
      </c>
      <c r="AR155" s="177" t="s">
        <v>85</v>
      </c>
      <c r="AT155" s="178" t="s">
        <v>79</v>
      </c>
      <c r="AU155" s="178" t="s">
        <v>85</v>
      </c>
      <c r="AY155" s="177" t="s">
        <v>203</v>
      </c>
      <c r="BK155" s="179">
        <f>SUM(BK156:BK158)</f>
        <v>0</v>
      </c>
    </row>
    <row r="156" spans="1:65" s="2" customFormat="1" ht="24.2" customHeight="1">
      <c r="A156" s="35"/>
      <c r="B156" s="36"/>
      <c r="C156" s="180" t="s">
        <v>110</v>
      </c>
      <c r="D156" s="180" t="s">
        <v>204</v>
      </c>
      <c r="E156" s="181" t="s">
        <v>4799</v>
      </c>
      <c r="F156" s="182" t="s">
        <v>4800</v>
      </c>
      <c r="G156" s="183" t="s">
        <v>349</v>
      </c>
      <c r="H156" s="184">
        <v>5.535</v>
      </c>
      <c r="I156" s="185"/>
      <c r="J156" s="186">
        <f>ROUND(I156*H156,2)</f>
        <v>0</v>
      </c>
      <c r="K156" s="187"/>
      <c r="L156" s="40"/>
      <c r="M156" s="188" t="s">
        <v>1</v>
      </c>
      <c r="N156" s="189" t="s">
        <v>45</v>
      </c>
      <c r="O156" s="72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2" t="s">
        <v>98</v>
      </c>
      <c r="AT156" s="192" t="s">
        <v>204</v>
      </c>
      <c r="AU156" s="192" t="s">
        <v>89</v>
      </c>
      <c r="AY156" s="18" t="s">
        <v>203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8" t="s">
        <v>85</v>
      </c>
      <c r="BK156" s="193">
        <f>ROUND(I156*H156,2)</f>
        <v>0</v>
      </c>
      <c r="BL156" s="18" t="s">
        <v>98</v>
      </c>
      <c r="BM156" s="192" t="s">
        <v>4801</v>
      </c>
    </row>
    <row r="157" spans="2:51" s="12" customFormat="1" ht="22.5">
      <c r="B157" s="194"/>
      <c r="C157" s="195"/>
      <c r="D157" s="196" t="s">
        <v>209</v>
      </c>
      <c r="E157" s="197" t="s">
        <v>1</v>
      </c>
      <c r="F157" s="198" t="s">
        <v>4802</v>
      </c>
      <c r="G157" s="195"/>
      <c r="H157" s="199">
        <v>5.535</v>
      </c>
      <c r="I157" s="200"/>
      <c r="J157" s="195"/>
      <c r="K157" s="195"/>
      <c r="L157" s="201"/>
      <c r="M157" s="202"/>
      <c r="N157" s="203"/>
      <c r="O157" s="203"/>
      <c r="P157" s="203"/>
      <c r="Q157" s="203"/>
      <c r="R157" s="203"/>
      <c r="S157" s="203"/>
      <c r="T157" s="204"/>
      <c r="AT157" s="205" t="s">
        <v>209</v>
      </c>
      <c r="AU157" s="205" t="s">
        <v>89</v>
      </c>
      <c r="AV157" s="12" t="s">
        <v>89</v>
      </c>
      <c r="AW157" s="12" t="s">
        <v>36</v>
      </c>
      <c r="AX157" s="12" t="s">
        <v>80</v>
      </c>
      <c r="AY157" s="205" t="s">
        <v>203</v>
      </c>
    </row>
    <row r="158" spans="2:51" s="13" customFormat="1" ht="12">
      <c r="B158" s="206"/>
      <c r="C158" s="207"/>
      <c r="D158" s="196" t="s">
        <v>209</v>
      </c>
      <c r="E158" s="208" t="s">
        <v>1</v>
      </c>
      <c r="F158" s="209" t="s">
        <v>211</v>
      </c>
      <c r="G158" s="207"/>
      <c r="H158" s="210">
        <v>5.535</v>
      </c>
      <c r="I158" s="211"/>
      <c r="J158" s="207"/>
      <c r="K158" s="207"/>
      <c r="L158" s="212"/>
      <c r="M158" s="213"/>
      <c r="N158" s="214"/>
      <c r="O158" s="214"/>
      <c r="P158" s="214"/>
      <c r="Q158" s="214"/>
      <c r="R158" s="214"/>
      <c r="S158" s="214"/>
      <c r="T158" s="215"/>
      <c r="AT158" s="216" t="s">
        <v>209</v>
      </c>
      <c r="AU158" s="216" t="s">
        <v>89</v>
      </c>
      <c r="AV158" s="13" t="s">
        <v>98</v>
      </c>
      <c r="AW158" s="13" t="s">
        <v>36</v>
      </c>
      <c r="AX158" s="13" t="s">
        <v>85</v>
      </c>
      <c r="AY158" s="216" t="s">
        <v>203</v>
      </c>
    </row>
    <row r="159" spans="2:63" s="11" customFormat="1" ht="22.9" customHeight="1">
      <c r="B159" s="166"/>
      <c r="C159" s="167"/>
      <c r="D159" s="168" t="s">
        <v>79</v>
      </c>
      <c r="E159" s="226" t="s">
        <v>95</v>
      </c>
      <c r="F159" s="226" t="s">
        <v>224</v>
      </c>
      <c r="G159" s="167"/>
      <c r="H159" s="167"/>
      <c r="I159" s="170"/>
      <c r="J159" s="227">
        <f>BK159</f>
        <v>0</v>
      </c>
      <c r="K159" s="167"/>
      <c r="L159" s="172"/>
      <c r="M159" s="173"/>
      <c r="N159" s="174"/>
      <c r="O159" s="174"/>
      <c r="P159" s="175">
        <f>SUM(P160:P168)</f>
        <v>0</v>
      </c>
      <c r="Q159" s="174"/>
      <c r="R159" s="175">
        <f>SUM(R160:R168)</f>
        <v>0</v>
      </c>
      <c r="S159" s="174"/>
      <c r="T159" s="176">
        <f>SUM(T160:T168)</f>
        <v>0</v>
      </c>
      <c r="AR159" s="177" t="s">
        <v>85</v>
      </c>
      <c r="AT159" s="178" t="s">
        <v>79</v>
      </c>
      <c r="AU159" s="178" t="s">
        <v>85</v>
      </c>
      <c r="AY159" s="177" t="s">
        <v>203</v>
      </c>
      <c r="BK159" s="179">
        <f>SUM(BK160:BK168)</f>
        <v>0</v>
      </c>
    </row>
    <row r="160" spans="1:65" s="2" customFormat="1" ht="33" customHeight="1">
      <c r="A160" s="35"/>
      <c r="B160" s="36"/>
      <c r="C160" s="180" t="s">
        <v>122</v>
      </c>
      <c r="D160" s="180" t="s">
        <v>204</v>
      </c>
      <c r="E160" s="181" t="s">
        <v>4803</v>
      </c>
      <c r="F160" s="182" t="s">
        <v>4804</v>
      </c>
      <c r="G160" s="183" t="s">
        <v>253</v>
      </c>
      <c r="H160" s="184">
        <v>23.023</v>
      </c>
      <c r="I160" s="185"/>
      <c r="J160" s="186">
        <f>ROUND(I160*H160,2)</f>
        <v>0</v>
      </c>
      <c r="K160" s="187"/>
      <c r="L160" s="40"/>
      <c r="M160" s="188" t="s">
        <v>1</v>
      </c>
      <c r="N160" s="189" t="s">
        <v>45</v>
      </c>
      <c r="O160" s="72"/>
      <c r="P160" s="190">
        <f>O160*H160</f>
        <v>0</v>
      </c>
      <c r="Q160" s="190">
        <v>0</v>
      </c>
      <c r="R160" s="190">
        <f>Q160*H160</f>
        <v>0</v>
      </c>
      <c r="S160" s="190">
        <v>0</v>
      </c>
      <c r="T160" s="191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2" t="s">
        <v>98</v>
      </c>
      <c r="AT160" s="192" t="s">
        <v>204</v>
      </c>
      <c r="AU160" s="192" t="s">
        <v>89</v>
      </c>
      <c r="AY160" s="18" t="s">
        <v>203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18" t="s">
        <v>85</v>
      </c>
      <c r="BK160" s="193">
        <f>ROUND(I160*H160,2)</f>
        <v>0</v>
      </c>
      <c r="BL160" s="18" t="s">
        <v>98</v>
      </c>
      <c r="BM160" s="192" t="s">
        <v>4805</v>
      </c>
    </row>
    <row r="161" spans="2:51" s="12" customFormat="1" ht="12">
      <c r="B161" s="194"/>
      <c r="C161" s="195"/>
      <c r="D161" s="196" t="s">
        <v>209</v>
      </c>
      <c r="E161" s="197" t="s">
        <v>1</v>
      </c>
      <c r="F161" s="198" t="s">
        <v>4806</v>
      </c>
      <c r="G161" s="195"/>
      <c r="H161" s="199">
        <v>23.023</v>
      </c>
      <c r="I161" s="200"/>
      <c r="J161" s="195"/>
      <c r="K161" s="195"/>
      <c r="L161" s="201"/>
      <c r="M161" s="202"/>
      <c r="N161" s="203"/>
      <c r="O161" s="203"/>
      <c r="P161" s="203"/>
      <c r="Q161" s="203"/>
      <c r="R161" s="203"/>
      <c r="S161" s="203"/>
      <c r="T161" s="204"/>
      <c r="AT161" s="205" t="s">
        <v>209</v>
      </c>
      <c r="AU161" s="205" t="s">
        <v>89</v>
      </c>
      <c r="AV161" s="12" t="s">
        <v>89</v>
      </c>
      <c r="AW161" s="12" t="s">
        <v>36</v>
      </c>
      <c r="AX161" s="12" t="s">
        <v>80</v>
      </c>
      <c r="AY161" s="205" t="s">
        <v>203</v>
      </c>
    </row>
    <row r="162" spans="2:51" s="13" customFormat="1" ht="12">
      <c r="B162" s="206"/>
      <c r="C162" s="207"/>
      <c r="D162" s="196" t="s">
        <v>209</v>
      </c>
      <c r="E162" s="208" t="s">
        <v>1</v>
      </c>
      <c r="F162" s="209" t="s">
        <v>211</v>
      </c>
      <c r="G162" s="207"/>
      <c r="H162" s="210">
        <v>23.023</v>
      </c>
      <c r="I162" s="211"/>
      <c r="J162" s="207"/>
      <c r="K162" s="207"/>
      <c r="L162" s="212"/>
      <c r="M162" s="213"/>
      <c r="N162" s="214"/>
      <c r="O162" s="214"/>
      <c r="P162" s="214"/>
      <c r="Q162" s="214"/>
      <c r="R162" s="214"/>
      <c r="S162" s="214"/>
      <c r="T162" s="215"/>
      <c r="AT162" s="216" t="s">
        <v>209</v>
      </c>
      <c r="AU162" s="216" t="s">
        <v>89</v>
      </c>
      <c r="AV162" s="13" t="s">
        <v>98</v>
      </c>
      <c r="AW162" s="13" t="s">
        <v>36</v>
      </c>
      <c r="AX162" s="13" t="s">
        <v>85</v>
      </c>
      <c r="AY162" s="216" t="s">
        <v>203</v>
      </c>
    </row>
    <row r="163" spans="1:65" s="2" customFormat="1" ht="24.2" customHeight="1">
      <c r="A163" s="35"/>
      <c r="B163" s="36"/>
      <c r="C163" s="238" t="s">
        <v>125</v>
      </c>
      <c r="D163" s="238" t="s">
        <v>1363</v>
      </c>
      <c r="E163" s="239" t="s">
        <v>4807</v>
      </c>
      <c r="F163" s="240" t="s">
        <v>4808</v>
      </c>
      <c r="G163" s="241" t="s">
        <v>221</v>
      </c>
      <c r="H163" s="242">
        <v>56</v>
      </c>
      <c r="I163" s="243"/>
      <c r="J163" s="244">
        <f>ROUND(I163*H163,2)</f>
        <v>0</v>
      </c>
      <c r="K163" s="245"/>
      <c r="L163" s="246"/>
      <c r="M163" s="247" t="s">
        <v>1</v>
      </c>
      <c r="N163" s="248" t="s">
        <v>45</v>
      </c>
      <c r="O163" s="72"/>
      <c r="P163" s="190">
        <f>O163*H163</f>
        <v>0</v>
      </c>
      <c r="Q163" s="190">
        <v>0</v>
      </c>
      <c r="R163" s="190">
        <f>Q163*H163</f>
        <v>0</v>
      </c>
      <c r="S163" s="190">
        <v>0</v>
      </c>
      <c r="T163" s="191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2" t="s">
        <v>122</v>
      </c>
      <c r="AT163" s="192" t="s">
        <v>1363</v>
      </c>
      <c r="AU163" s="192" t="s">
        <v>89</v>
      </c>
      <c r="AY163" s="18" t="s">
        <v>203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18" t="s">
        <v>85</v>
      </c>
      <c r="BK163" s="193">
        <f>ROUND(I163*H163,2)</f>
        <v>0</v>
      </c>
      <c r="BL163" s="18" t="s">
        <v>98</v>
      </c>
      <c r="BM163" s="192" t="s">
        <v>4809</v>
      </c>
    </row>
    <row r="164" spans="2:51" s="12" customFormat="1" ht="12">
      <c r="B164" s="194"/>
      <c r="C164" s="195"/>
      <c r="D164" s="196" t="s">
        <v>209</v>
      </c>
      <c r="E164" s="197" t="s">
        <v>1</v>
      </c>
      <c r="F164" s="198" t="s">
        <v>613</v>
      </c>
      <c r="G164" s="195"/>
      <c r="H164" s="199">
        <v>56</v>
      </c>
      <c r="I164" s="200"/>
      <c r="J164" s="195"/>
      <c r="K164" s="195"/>
      <c r="L164" s="201"/>
      <c r="M164" s="202"/>
      <c r="N164" s="203"/>
      <c r="O164" s="203"/>
      <c r="P164" s="203"/>
      <c r="Q164" s="203"/>
      <c r="R164" s="203"/>
      <c r="S164" s="203"/>
      <c r="T164" s="204"/>
      <c r="AT164" s="205" t="s">
        <v>209</v>
      </c>
      <c r="AU164" s="205" t="s">
        <v>89</v>
      </c>
      <c r="AV164" s="12" t="s">
        <v>89</v>
      </c>
      <c r="AW164" s="12" t="s">
        <v>36</v>
      </c>
      <c r="AX164" s="12" t="s">
        <v>80</v>
      </c>
      <c r="AY164" s="205" t="s">
        <v>203</v>
      </c>
    </row>
    <row r="165" spans="2:51" s="13" customFormat="1" ht="12">
      <c r="B165" s="206"/>
      <c r="C165" s="207"/>
      <c r="D165" s="196" t="s">
        <v>209</v>
      </c>
      <c r="E165" s="208" t="s">
        <v>1</v>
      </c>
      <c r="F165" s="209" t="s">
        <v>211</v>
      </c>
      <c r="G165" s="207"/>
      <c r="H165" s="210">
        <v>56</v>
      </c>
      <c r="I165" s="211"/>
      <c r="J165" s="207"/>
      <c r="K165" s="207"/>
      <c r="L165" s="212"/>
      <c r="M165" s="213"/>
      <c r="N165" s="214"/>
      <c r="O165" s="214"/>
      <c r="P165" s="214"/>
      <c r="Q165" s="214"/>
      <c r="R165" s="214"/>
      <c r="S165" s="214"/>
      <c r="T165" s="215"/>
      <c r="AT165" s="216" t="s">
        <v>209</v>
      </c>
      <c r="AU165" s="216" t="s">
        <v>89</v>
      </c>
      <c r="AV165" s="13" t="s">
        <v>98</v>
      </c>
      <c r="AW165" s="13" t="s">
        <v>36</v>
      </c>
      <c r="AX165" s="13" t="s">
        <v>85</v>
      </c>
      <c r="AY165" s="216" t="s">
        <v>203</v>
      </c>
    </row>
    <row r="166" spans="1:65" s="2" customFormat="1" ht="24.2" customHeight="1">
      <c r="A166" s="35"/>
      <c r="B166" s="36"/>
      <c r="C166" s="238" t="s">
        <v>128</v>
      </c>
      <c r="D166" s="238" t="s">
        <v>1363</v>
      </c>
      <c r="E166" s="239" t="s">
        <v>4810</v>
      </c>
      <c r="F166" s="240" t="s">
        <v>4811</v>
      </c>
      <c r="G166" s="241" t="s">
        <v>221</v>
      </c>
      <c r="H166" s="242">
        <v>87</v>
      </c>
      <c r="I166" s="243"/>
      <c r="J166" s="244">
        <f>ROUND(I166*H166,2)</f>
        <v>0</v>
      </c>
      <c r="K166" s="245"/>
      <c r="L166" s="246"/>
      <c r="M166" s="247" t="s">
        <v>1</v>
      </c>
      <c r="N166" s="248" t="s">
        <v>45</v>
      </c>
      <c r="O166" s="72"/>
      <c r="P166" s="190">
        <f>O166*H166</f>
        <v>0</v>
      </c>
      <c r="Q166" s="190">
        <v>0</v>
      </c>
      <c r="R166" s="190">
        <f>Q166*H166</f>
        <v>0</v>
      </c>
      <c r="S166" s="190">
        <v>0</v>
      </c>
      <c r="T166" s="191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2" t="s">
        <v>122</v>
      </c>
      <c r="AT166" s="192" t="s">
        <v>1363</v>
      </c>
      <c r="AU166" s="192" t="s">
        <v>89</v>
      </c>
      <c r="AY166" s="18" t="s">
        <v>203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18" t="s">
        <v>85</v>
      </c>
      <c r="BK166" s="193">
        <f>ROUND(I166*H166,2)</f>
        <v>0</v>
      </c>
      <c r="BL166" s="18" t="s">
        <v>98</v>
      </c>
      <c r="BM166" s="192" t="s">
        <v>4812</v>
      </c>
    </row>
    <row r="167" spans="2:51" s="12" customFormat="1" ht="12">
      <c r="B167" s="194"/>
      <c r="C167" s="195"/>
      <c r="D167" s="196" t="s">
        <v>209</v>
      </c>
      <c r="E167" s="197" t="s">
        <v>1</v>
      </c>
      <c r="F167" s="198" t="s">
        <v>4813</v>
      </c>
      <c r="G167" s="195"/>
      <c r="H167" s="199">
        <v>87</v>
      </c>
      <c r="I167" s="200"/>
      <c r="J167" s="195"/>
      <c r="K167" s="195"/>
      <c r="L167" s="201"/>
      <c r="M167" s="202"/>
      <c r="N167" s="203"/>
      <c r="O167" s="203"/>
      <c r="P167" s="203"/>
      <c r="Q167" s="203"/>
      <c r="R167" s="203"/>
      <c r="S167" s="203"/>
      <c r="T167" s="204"/>
      <c r="AT167" s="205" t="s">
        <v>209</v>
      </c>
      <c r="AU167" s="205" t="s">
        <v>89</v>
      </c>
      <c r="AV167" s="12" t="s">
        <v>89</v>
      </c>
      <c r="AW167" s="12" t="s">
        <v>36</v>
      </c>
      <c r="AX167" s="12" t="s">
        <v>80</v>
      </c>
      <c r="AY167" s="205" t="s">
        <v>203</v>
      </c>
    </row>
    <row r="168" spans="2:51" s="13" customFormat="1" ht="12">
      <c r="B168" s="206"/>
      <c r="C168" s="207"/>
      <c r="D168" s="196" t="s">
        <v>209</v>
      </c>
      <c r="E168" s="208" t="s">
        <v>1</v>
      </c>
      <c r="F168" s="209" t="s">
        <v>211</v>
      </c>
      <c r="G168" s="207"/>
      <c r="H168" s="210">
        <v>87</v>
      </c>
      <c r="I168" s="211"/>
      <c r="J168" s="207"/>
      <c r="K168" s="207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209</v>
      </c>
      <c r="AU168" s="216" t="s">
        <v>89</v>
      </c>
      <c r="AV168" s="13" t="s">
        <v>98</v>
      </c>
      <c r="AW168" s="13" t="s">
        <v>36</v>
      </c>
      <c r="AX168" s="13" t="s">
        <v>85</v>
      </c>
      <c r="AY168" s="216" t="s">
        <v>203</v>
      </c>
    </row>
    <row r="169" spans="2:63" s="11" customFormat="1" ht="22.9" customHeight="1">
      <c r="B169" s="166"/>
      <c r="C169" s="167"/>
      <c r="D169" s="168" t="s">
        <v>79</v>
      </c>
      <c r="E169" s="226" t="s">
        <v>98</v>
      </c>
      <c r="F169" s="226" t="s">
        <v>256</v>
      </c>
      <c r="G169" s="167"/>
      <c r="H169" s="167"/>
      <c r="I169" s="170"/>
      <c r="J169" s="227">
        <f>BK169</f>
        <v>0</v>
      </c>
      <c r="K169" s="167"/>
      <c r="L169" s="172"/>
      <c r="M169" s="173"/>
      <c r="N169" s="174"/>
      <c r="O169" s="174"/>
      <c r="P169" s="175">
        <f>SUM(P170:P175)</f>
        <v>0</v>
      </c>
      <c r="Q169" s="174"/>
      <c r="R169" s="175">
        <f>SUM(R170:R175)</f>
        <v>0</v>
      </c>
      <c r="S169" s="174"/>
      <c r="T169" s="176">
        <f>SUM(T170:T175)</f>
        <v>0</v>
      </c>
      <c r="AR169" s="177" t="s">
        <v>85</v>
      </c>
      <c r="AT169" s="178" t="s">
        <v>79</v>
      </c>
      <c r="AU169" s="178" t="s">
        <v>85</v>
      </c>
      <c r="AY169" s="177" t="s">
        <v>203</v>
      </c>
      <c r="BK169" s="179">
        <f>SUM(BK170:BK175)</f>
        <v>0</v>
      </c>
    </row>
    <row r="170" spans="1:65" s="2" customFormat="1" ht="55.5" customHeight="1">
      <c r="A170" s="35"/>
      <c r="B170" s="36"/>
      <c r="C170" s="180" t="s">
        <v>264</v>
      </c>
      <c r="D170" s="180" t="s">
        <v>204</v>
      </c>
      <c r="E170" s="181" t="s">
        <v>4814</v>
      </c>
      <c r="F170" s="182" t="s">
        <v>4815</v>
      </c>
      <c r="G170" s="183" t="s">
        <v>253</v>
      </c>
      <c r="H170" s="184">
        <v>20</v>
      </c>
      <c r="I170" s="185"/>
      <c r="J170" s="186">
        <f>ROUND(I170*H170,2)</f>
        <v>0</v>
      </c>
      <c r="K170" s="187"/>
      <c r="L170" s="40"/>
      <c r="M170" s="188" t="s">
        <v>1</v>
      </c>
      <c r="N170" s="189" t="s">
        <v>45</v>
      </c>
      <c r="O170" s="72"/>
      <c r="P170" s="190">
        <f>O170*H170</f>
        <v>0</v>
      </c>
      <c r="Q170" s="190">
        <v>0</v>
      </c>
      <c r="R170" s="190">
        <f>Q170*H170</f>
        <v>0</v>
      </c>
      <c r="S170" s="190">
        <v>0</v>
      </c>
      <c r="T170" s="191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2" t="s">
        <v>98</v>
      </c>
      <c r="AT170" s="192" t="s">
        <v>204</v>
      </c>
      <c r="AU170" s="192" t="s">
        <v>89</v>
      </c>
      <c r="AY170" s="18" t="s">
        <v>203</v>
      </c>
      <c r="BE170" s="193">
        <f>IF(N170="základní",J170,0)</f>
        <v>0</v>
      </c>
      <c r="BF170" s="193">
        <f>IF(N170="snížená",J170,0)</f>
        <v>0</v>
      </c>
      <c r="BG170" s="193">
        <f>IF(N170="zákl. přenesená",J170,0)</f>
        <v>0</v>
      </c>
      <c r="BH170" s="193">
        <f>IF(N170="sníž. přenesená",J170,0)</f>
        <v>0</v>
      </c>
      <c r="BI170" s="193">
        <f>IF(N170="nulová",J170,0)</f>
        <v>0</v>
      </c>
      <c r="BJ170" s="18" t="s">
        <v>85</v>
      </c>
      <c r="BK170" s="193">
        <f>ROUND(I170*H170,2)</f>
        <v>0</v>
      </c>
      <c r="BL170" s="18" t="s">
        <v>98</v>
      </c>
      <c r="BM170" s="192" t="s">
        <v>4816</v>
      </c>
    </row>
    <row r="171" spans="2:51" s="12" customFormat="1" ht="12">
      <c r="B171" s="194"/>
      <c r="C171" s="195"/>
      <c r="D171" s="196" t="s">
        <v>209</v>
      </c>
      <c r="E171" s="197" t="s">
        <v>1</v>
      </c>
      <c r="F171" s="198" t="s">
        <v>4817</v>
      </c>
      <c r="G171" s="195"/>
      <c r="H171" s="199">
        <v>20</v>
      </c>
      <c r="I171" s="200"/>
      <c r="J171" s="195"/>
      <c r="K171" s="195"/>
      <c r="L171" s="201"/>
      <c r="M171" s="202"/>
      <c r="N171" s="203"/>
      <c r="O171" s="203"/>
      <c r="P171" s="203"/>
      <c r="Q171" s="203"/>
      <c r="R171" s="203"/>
      <c r="S171" s="203"/>
      <c r="T171" s="204"/>
      <c r="AT171" s="205" t="s">
        <v>209</v>
      </c>
      <c r="AU171" s="205" t="s">
        <v>89</v>
      </c>
      <c r="AV171" s="12" t="s">
        <v>89</v>
      </c>
      <c r="AW171" s="12" t="s">
        <v>36</v>
      </c>
      <c r="AX171" s="12" t="s">
        <v>80</v>
      </c>
      <c r="AY171" s="205" t="s">
        <v>203</v>
      </c>
    </row>
    <row r="172" spans="2:51" s="13" customFormat="1" ht="12">
      <c r="B172" s="206"/>
      <c r="C172" s="207"/>
      <c r="D172" s="196" t="s">
        <v>209</v>
      </c>
      <c r="E172" s="208" t="s">
        <v>1</v>
      </c>
      <c r="F172" s="209" t="s">
        <v>211</v>
      </c>
      <c r="G172" s="207"/>
      <c r="H172" s="210">
        <v>20</v>
      </c>
      <c r="I172" s="211"/>
      <c r="J172" s="207"/>
      <c r="K172" s="207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209</v>
      </c>
      <c r="AU172" s="216" t="s">
        <v>89</v>
      </c>
      <c r="AV172" s="13" t="s">
        <v>98</v>
      </c>
      <c r="AW172" s="13" t="s">
        <v>36</v>
      </c>
      <c r="AX172" s="13" t="s">
        <v>85</v>
      </c>
      <c r="AY172" s="216" t="s">
        <v>203</v>
      </c>
    </row>
    <row r="173" spans="1:65" s="2" customFormat="1" ht="24.2" customHeight="1">
      <c r="A173" s="35"/>
      <c r="B173" s="36"/>
      <c r="C173" s="238" t="s">
        <v>291</v>
      </c>
      <c r="D173" s="238" t="s">
        <v>1363</v>
      </c>
      <c r="E173" s="239" t="s">
        <v>4818</v>
      </c>
      <c r="F173" s="240" t="s">
        <v>4819</v>
      </c>
      <c r="G173" s="241" t="s">
        <v>221</v>
      </c>
      <c r="H173" s="242">
        <v>20</v>
      </c>
      <c r="I173" s="243"/>
      <c r="J173" s="244">
        <f>ROUND(I173*H173,2)</f>
        <v>0</v>
      </c>
      <c r="K173" s="245"/>
      <c r="L173" s="246"/>
      <c r="M173" s="247" t="s">
        <v>1</v>
      </c>
      <c r="N173" s="248" t="s">
        <v>45</v>
      </c>
      <c r="O173" s="72"/>
      <c r="P173" s="190">
        <f>O173*H173</f>
        <v>0</v>
      </c>
      <c r="Q173" s="190">
        <v>0</v>
      </c>
      <c r="R173" s="190">
        <f>Q173*H173</f>
        <v>0</v>
      </c>
      <c r="S173" s="190">
        <v>0</v>
      </c>
      <c r="T173" s="191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2" t="s">
        <v>122</v>
      </c>
      <c r="AT173" s="192" t="s">
        <v>1363</v>
      </c>
      <c r="AU173" s="192" t="s">
        <v>89</v>
      </c>
      <c r="AY173" s="18" t="s">
        <v>203</v>
      </c>
      <c r="BE173" s="193">
        <f>IF(N173="základní",J173,0)</f>
        <v>0</v>
      </c>
      <c r="BF173" s="193">
        <f>IF(N173="snížená",J173,0)</f>
        <v>0</v>
      </c>
      <c r="BG173" s="193">
        <f>IF(N173="zákl. přenesená",J173,0)</f>
        <v>0</v>
      </c>
      <c r="BH173" s="193">
        <f>IF(N173="sníž. přenesená",J173,0)</f>
        <v>0</v>
      </c>
      <c r="BI173" s="193">
        <f>IF(N173="nulová",J173,0)</f>
        <v>0</v>
      </c>
      <c r="BJ173" s="18" t="s">
        <v>85</v>
      </c>
      <c r="BK173" s="193">
        <f>ROUND(I173*H173,2)</f>
        <v>0</v>
      </c>
      <c r="BL173" s="18" t="s">
        <v>98</v>
      </c>
      <c r="BM173" s="192" t="s">
        <v>4820</v>
      </c>
    </row>
    <row r="174" spans="2:51" s="12" customFormat="1" ht="12">
      <c r="B174" s="194"/>
      <c r="C174" s="195"/>
      <c r="D174" s="196" t="s">
        <v>209</v>
      </c>
      <c r="E174" s="197" t="s">
        <v>1</v>
      </c>
      <c r="F174" s="198" t="s">
        <v>4817</v>
      </c>
      <c r="G174" s="195"/>
      <c r="H174" s="199">
        <v>20</v>
      </c>
      <c r="I174" s="200"/>
      <c r="J174" s="195"/>
      <c r="K174" s="195"/>
      <c r="L174" s="201"/>
      <c r="M174" s="202"/>
      <c r="N174" s="203"/>
      <c r="O174" s="203"/>
      <c r="P174" s="203"/>
      <c r="Q174" s="203"/>
      <c r="R174" s="203"/>
      <c r="S174" s="203"/>
      <c r="T174" s="204"/>
      <c r="AT174" s="205" t="s">
        <v>209</v>
      </c>
      <c r="AU174" s="205" t="s">
        <v>89</v>
      </c>
      <c r="AV174" s="12" t="s">
        <v>89</v>
      </c>
      <c r="AW174" s="12" t="s">
        <v>36</v>
      </c>
      <c r="AX174" s="12" t="s">
        <v>80</v>
      </c>
      <c r="AY174" s="205" t="s">
        <v>203</v>
      </c>
    </row>
    <row r="175" spans="2:51" s="13" customFormat="1" ht="12">
      <c r="B175" s="206"/>
      <c r="C175" s="207"/>
      <c r="D175" s="196" t="s">
        <v>209</v>
      </c>
      <c r="E175" s="208" t="s">
        <v>1</v>
      </c>
      <c r="F175" s="209" t="s">
        <v>211</v>
      </c>
      <c r="G175" s="207"/>
      <c r="H175" s="210">
        <v>20</v>
      </c>
      <c r="I175" s="211"/>
      <c r="J175" s="207"/>
      <c r="K175" s="207"/>
      <c r="L175" s="212"/>
      <c r="M175" s="213"/>
      <c r="N175" s="214"/>
      <c r="O175" s="214"/>
      <c r="P175" s="214"/>
      <c r="Q175" s="214"/>
      <c r="R175" s="214"/>
      <c r="S175" s="214"/>
      <c r="T175" s="215"/>
      <c r="AT175" s="216" t="s">
        <v>209</v>
      </c>
      <c r="AU175" s="216" t="s">
        <v>89</v>
      </c>
      <c r="AV175" s="13" t="s">
        <v>98</v>
      </c>
      <c r="AW175" s="13" t="s">
        <v>36</v>
      </c>
      <c r="AX175" s="13" t="s">
        <v>85</v>
      </c>
      <c r="AY175" s="216" t="s">
        <v>203</v>
      </c>
    </row>
    <row r="176" spans="2:63" s="11" customFormat="1" ht="22.9" customHeight="1">
      <c r="B176" s="166"/>
      <c r="C176" s="167"/>
      <c r="D176" s="168" t="s">
        <v>79</v>
      </c>
      <c r="E176" s="226" t="s">
        <v>101</v>
      </c>
      <c r="F176" s="226" t="s">
        <v>1417</v>
      </c>
      <c r="G176" s="167"/>
      <c r="H176" s="167"/>
      <c r="I176" s="170"/>
      <c r="J176" s="227">
        <f>BK176</f>
        <v>0</v>
      </c>
      <c r="K176" s="167"/>
      <c r="L176" s="172"/>
      <c r="M176" s="173"/>
      <c r="N176" s="174"/>
      <c r="O176" s="174"/>
      <c r="P176" s="175">
        <f>SUM(P177:P193)</f>
        <v>0</v>
      </c>
      <c r="Q176" s="174"/>
      <c r="R176" s="175">
        <f>SUM(R177:R193)</f>
        <v>0</v>
      </c>
      <c r="S176" s="174"/>
      <c r="T176" s="176">
        <f>SUM(T177:T193)</f>
        <v>0</v>
      </c>
      <c r="AR176" s="177" t="s">
        <v>85</v>
      </c>
      <c r="AT176" s="178" t="s">
        <v>79</v>
      </c>
      <c r="AU176" s="178" t="s">
        <v>85</v>
      </c>
      <c r="AY176" s="177" t="s">
        <v>203</v>
      </c>
      <c r="BK176" s="179">
        <f>SUM(BK177:BK193)</f>
        <v>0</v>
      </c>
    </row>
    <row r="177" spans="1:65" s="2" customFormat="1" ht="33" customHeight="1">
      <c r="A177" s="35"/>
      <c r="B177" s="36"/>
      <c r="C177" s="180" t="s">
        <v>299</v>
      </c>
      <c r="D177" s="180" t="s">
        <v>204</v>
      </c>
      <c r="E177" s="181" t="s">
        <v>1418</v>
      </c>
      <c r="F177" s="182" t="s">
        <v>1419</v>
      </c>
      <c r="G177" s="183" t="s">
        <v>207</v>
      </c>
      <c r="H177" s="184">
        <v>350</v>
      </c>
      <c r="I177" s="185"/>
      <c r="J177" s="186">
        <f>ROUND(I177*H177,2)</f>
        <v>0</v>
      </c>
      <c r="K177" s="187"/>
      <c r="L177" s="40"/>
      <c r="M177" s="188" t="s">
        <v>1</v>
      </c>
      <c r="N177" s="189" t="s">
        <v>45</v>
      </c>
      <c r="O177" s="72"/>
      <c r="P177" s="190">
        <f>O177*H177</f>
        <v>0</v>
      </c>
      <c r="Q177" s="190">
        <v>0</v>
      </c>
      <c r="R177" s="190">
        <f>Q177*H177</f>
        <v>0</v>
      </c>
      <c r="S177" s="190">
        <v>0</v>
      </c>
      <c r="T177" s="191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2" t="s">
        <v>98</v>
      </c>
      <c r="AT177" s="192" t="s">
        <v>204</v>
      </c>
      <c r="AU177" s="192" t="s">
        <v>89</v>
      </c>
      <c r="AY177" s="18" t="s">
        <v>203</v>
      </c>
      <c r="BE177" s="193">
        <f>IF(N177="základní",J177,0)</f>
        <v>0</v>
      </c>
      <c r="BF177" s="193">
        <f>IF(N177="snížená",J177,0)</f>
        <v>0</v>
      </c>
      <c r="BG177" s="193">
        <f>IF(N177="zákl. přenesená",J177,0)</f>
        <v>0</v>
      </c>
      <c r="BH177" s="193">
        <f>IF(N177="sníž. přenesená",J177,0)</f>
        <v>0</v>
      </c>
      <c r="BI177" s="193">
        <f>IF(N177="nulová",J177,0)</f>
        <v>0</v>
      </c>
      <c r="BJ177" s="18" t="s">
        <v>85</v>
      </c>
      <c r="BK177" s="193">
        <f>ROUND(I177*H177,2)</f>
        <v>0</v>
      </c>
      <c r="BL177" s="18" t="s">
        <v>98</v>
      </c>
      <c r="BM177" s="192" t="s">
        <v>4821</v>
      </c>
    </row>
    <row r="178" spans="2:51" s="12" customFormat="1" ht="12">
      <c r="B178" s="194"/>
      <c r="C178" s="195"/>
      <c r="D178" s="196" t="s">
        <v>209</v>
      </c>
      <c r="E178" s="197" t="s">
        <v>1</v>
      </c>
      <c r="F178" s="198" t="s">
        <v>4822</v>
      </c>
      <c r="G178" s="195"/>
      <c r="H178" s="199">
        <v>418.26</v>
      </c>
      <c r="I178" s="200"/>
      <c r="J178" s="195"/>
      <c r="K178" s="195"/>
      <c r="L178" s="201"/>
      <c r="M178" s="202"/>
      <c r="N178" s="203"/>
      <c r="O178" s="203"/>
      <c r="P178" s="203"/>
      <c r="Q178" s="203"/>
      <c r="R178" s="203"/>
      <c r="S178" s="203"/>
      <c r="T178" s="204"/>
      <c r="AT178" s="205" t="s">
        <v>209</v>
      </c>
      <c r="AU178" s="205" t="s">
        <v>89</v>
      </c>
      <c r="AV178" s="12" t="s">
        <v>89</v>
      </c>
      <c r="AW178" s="12" t="s">
        <v>36</v>
      </c>
      <c r="AX178" s="12" t="s">
        <v>80</v>
      </c>
      <c r="AY178" s="205" t="s">
        <v>203</v>
      </c>
    </row>
    <row r="179" spans="2:51" s="12" customFormat="1" ht="12">
      <c r="B179" s="194"/>
      <c r="C179" s="195"/>
      <c r="D179" s="196" t="s">
        <v>209</v>
      </c>
      <c r="E179" s="197" t="s">
        <v>1</v>
      </c>
      <c r="F179" s="198" t="s">
        <v>4823</v>
      </c>
      <c r="G179" s="195"/>
      <c r="H179" s="199">
        <v>-62.86</v>
      </c>
      <c r="I179" s="200"/>
      <c r="J179" s="195"/>
      <c r="K179" s="195"/>
      <c r="L179" s="201"/>
      <c r="M179" s="202"/>
      <c r="N179" s="203"/>
      <c r="O179" s="203"/>
      <c r="P179" s="203"/>
      <c r="Q179" s="203"/>
      <c r="R179" s="203"/>
      <c r="S179" s="203"/>
      <c r="T179" s="204"/>
      <c r="AT179" s="205" t="s">
        <v>209</v>
      </c>
      <c r="AU179" s="205" t="s">
        <v>89</v>
      </c>
      <c r="AV179" s="12" t="s">
        <v>89</v>
      </c>
      <c r="AW179" s="12" t="s">
        <v>36</v>
      </c>
      <c r="AX179" s="12" t="s">
        <v>80</v>
      </c>
      <c r="AY179" s="205" t="s">
        <v>203</v>
      </c>
    </row>
    <row r="180" spans="2:51" s="12" customFormat="1" ht="12">
      <c r="B180" s="194"/>
      <c r="C180" s="195"/>
      <c r="D180" s="196" t="s">
        <v>209</v>
      </c>
      <c r="E180" s="197" t="s">
        <v>1</v>
      </c>
      <c r="F180" s="198" t="s">
        <v>4824</v>
      </c>
      <c r="G180" s="195"/>
      <c r="H180" s="199">
        <v>-5.4</v>
      </c>
      <c r="I180" s="200"/>
      <c r="J180" s="195"/>
      <c r="K180" s="195"/>
      <c r="L180" s="201"/>
      <c r="M180" s="202"/>
      <c r="N180" s="203"/>
      <c r="O180" s="203"/>
      <c r="P180" s="203"/>
      <c r="Q180" s="203"/>
      <c r="R180" s="203"/>
      <c r="S180" s="203"/>
      <c r="T180" s="204"/>
      <c r="AT180" s="205" t="s">
        <v>209</v>
      </c>
      <c r="AU180" s="205" t="s">
        <v>89</v>
      </c>
      <c r="AV180" s="12" t="s">
        <v>89</v>
      </c>
      <c r="AW180" s="12" t="s">
        <v>36</v>
      </c>
      <c r="AX180" s="12" t="s">
        <v>80</v>
      </c>
      <c r="AY180" s="205" t="s">
        <v>203</v>
      </c>
    </row>
    <row r="181" spans="2:51" s="13" customFormat="1" ht="12">
      <c r="B181" s="206"/>
      <c r="C181" s="207"/>
      <c r="D181" s="196" t="s">
        <v>209</v>
      </c>
      <c r="E181" s="208" t="s">
        <v>1</v>
      </c>
      <c r="F181" s="209" t="s">
        <v>211</v>
      </c>
      <c r="G181" s="207"/>
      <c r="H181" s="210">
        <v>350</v>
      </c>
      <c r="I181" s="211"/>
      <c r="J181" s="207"/>
      <c r="K181" s="207"/>
      <c r="L181" s="212"/>
      <c r="M181" s="213"/>
      <c r="N181" s="214"/>
      <c r="O181" s="214"/>
      <c r="P181" s="214"/>
      <c r="Q181" s="214"/>
      <c r="R181" s="214"/>
      <c r="S181" s="214"/>
      <c r="T181" s="215"/>
      <c r="AT181" s="216" t="s">
        <v>209</v>
      </c>
      <c r="AU181" s="216" t="s">
        <v>89</v>
      </c>
      <c r="AV181" s="13" t="s">
        <v>98</v>
      </c>
      <c r="AW181" s="13" t="s">
        <v>36</v>
      </c>
      <c r="AX181" s="13" t="s">
        <v>85</v>
      </c>
      <c r="AY181" s="216" t="s">
        <v>203</v>
      </c>
    </row>
    <row r="182" spans="1:65" s="2" customFormat="1" ht="76.35" customHeight="1">
      <c r="A182" s="35"/>
      <c r="B182" s="36"/>
      <c r="C182" s="180" t="s">
        <v>308</v>
      </c>
      <c r="D182" s="180" t="s">
        <v>204</v>
      </c>
      <c r="E182" s="181" t="s">
        <v>4825</v>
      </c>
      <c r="F182" s="182" t="s">
        <v>4826</v>
      </c>
      <c r="G182" s="183" t="s">
        <v>207</v>
      </c>
      <c r="H182" s="184">
        <v>350</v>
      </c>
      <c r="I182" s="185"/>
      <c r="J182" s="186">
        <f>ROUND(I182*H182,2)</f>
        <v>0</v>
      </c>
      <c r="K182" s="187"/>
      <c r="L182" s="40"/>
      <c r="M182" s="188" t="s">
        <v>1</v>
      </c>
      <c r="N182" s="189" t="s">
        <v>45</v>
      </c>
      <c r="O182" s="72"/>
      <c r="P182" s="190">
        <f>O182*H182</f>
        <v>0</v>
      </c>
      <c r="Q182" s="190">
        <v>0</v>
      </c>
      <c r="R182" s="190">
        <f>Q182*H182</f>
        <v>0</v>
      </c>
      <c r="S182" s="190">
        <v>0</v>
      </c>
      <c r="T182" s="191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2" t="s">
        <v>98</v>
      </c>
      <c r="AT182" s="192" t="s">
        <v>204</v>
      </c>
      <c r="AU182" s="192" t="s">
        <v>89</v>
      </c>
      <c r="AY182" s="18" t="s">
        <v>203</v>
      </c>
      <c r="BE182" s="193">
        <f>IF(N182="základní",J182,0)</f>
        <v>0</v>
      </c>
      <c r="BF182" s="193">
        <f>IF(N182="snížená",J182,0)</f>
        <v>0</v>
      </c>
      <c r="BG182" s="193">
        <f>IF(N182="zákl. přenesená",J182,0)</f>
        <v>0</v>
      </c>
      <c r="BH182" s="193">
        <f>IF(N182="sníž. přenesená",J182,0)</f>
        <v>0</v>
      </c>
      <c r="BI182" s="193">
        <f>IF(N182="nulová",J182,0)</f>
        <v>0</v>
      </c>
      <c r="BJ182" s="18" t="s">
        <v>85</v>
      </c>
      <c r="BK182" s="193">
        <f>ROUND(I182*H182,2)</f>
        <v>0</v>
      </c>
      <c r="BL182" s="18" t="s">
        <v>98</v>
      </c>
      <c r="BM182" s="192" t="s">
        <v>4827</v>
      </c>
    </row>
    <row r="183" spans="2:51" s="12" customFormat="1" ht="12">
      <c r="B183" s="194"/>
      <c r="C183" s="195"/>
      <c r="D183" s="196" t="s">
        <v>209</v>
      </c>
      <c r="E183" s="197" t="s">
        <v>1</v>
      </c>
      <c r="F183" s="198" t="s">
        <v>4822</v>
      </c>
      <c r="G183" s="195"/>
      <c r="H183" s="199">
        <v>418.26</v>
      </c>
      <c r="I183" s="200"/>
      <c r="J183" s="195"/>
      <c r="K183" s="195"/>
      <c r="L183" s="201"/>
      <c r="M183" s="202"/>
      <c r="N183" s="203"/>
      <c r="O183" s="203"/>
      <c r="P183" s="203"/>
      <c r="Q183" s="203"/>
      <c r="R183" s="203"/>
      <c r="S183" s="203"/>
      <c r="T183" s="204"/>
      <c r="AT183" s="205" t="s">
        <v>209</v>
      </c>
      <c r="AU183" s="205" t="s">
        <v>89</v>
      </c>
      <c r="AV183" s="12" t="s">
        <v>89</v>
      </c>
      <c r="AW183" s="12" t="s">
        <v>36</v>
      </c>
      <c r="AX183" s="12" t="s">
        <v>80</v>
      </c>
      <c r="AY183" s="205" t="s">
        <v>203</v>
      </c>
    </row>
    <row r="184" spans="2:51" s="12" customFormat="1" ht="12">
      <c r="B184" s="194"/>
      <c r="C184" s="195"/>
      <c r="D184" s="196" t="s">
        <v>209</v>
      </c>
      <c r="E184" s="197" t="s">
        <v>1</v>
      </c>
      <c r="F184" s="198" t="s">
        <v>4823</v>
      </c>
      <c r="G184" s="195"/>
      <c r="H184" s="199">
        <v>-62.86</v>
      </c>
      <c r="I184" s="200"/>
      <c r="J184" s="195"/>
      <c r="K184" s="195"/>
      <c r="L184" s="201"/>
      <c r="M184" s="202"/>
      <c r="N184" s="203"/>
      <c r="O184" s="203"/>
      <c r="P184" s="203"/>
      <c r="Q184" s="203"/>
      <c r="R184" s="203"/>
      <c r="S184" s="203"/>
      <c r="T184" s="204"/>
      <c r="AT184" s="205" t="s">
        <v>209</v>
      </c>
      <c r="AU184" s="205" t="s">
        <v>89</v>
      </c>
      <c r="AV184" s="12" t="s">
        <v>89</v>
      </c>
      <c r="AW184" s="12" t="s">
        <v>36</v>
      </c>
      <c r="AX184" s="12" t="s">
        <v>80</v>
      </c>
      <c r="AY184" s="205" t="s">
        <v>203</v>
      </c>
    </row>
    <row r="185" spans="2:51" s="12" customFormat="1" ht="12">
      <c r="B185" s="194"/>
      <c r="C185" s="195"/>
      <c r="D185" s="196" t="s">
        <v>209</v>
      </c>
      <c r="E185" s="197" t="s">
        <v>1</v>
      </c>
      <c r="F185" s="198" t="s">
        <v>4824</v>
      </c>
      <c r="G185" s="195"/>
      <c r="H185" s="199">
        <v>-5.4</v>
      </c>
      <c r="I185" s="200"/>
      <c r="J185" s="195"/>
      <c r="K185" s="195"/>
      <c r="L185" s="201"/>
      <c r="M185" s="202"/>
      <c r="N185" s="203"/>
      <c r="O185" s="203"/>
      <c r="P185" s="203"/>
      <c r="Q185" s="203"/>
      <c r="R185" s="203"/>
      <c r="S185" s="203"/>
      <c r="T185" s="204"/>
      <c r="AT185" s="205" t="s">
        <v>209</v>
      </c>
      <c r="AU185" s="205" t="s">
        <v>89</v>
      </c>
      <c r="AV185" s="12" t="s">
        <v>89</v>
      </c>
      <c r="AW185" s="12" t="s">
        <v>36</v>
      </c>
      <c r="AX185" s="12" t="s">
        <v>80</v>
      </c>
      <c r="AY185" s="205" t="s">
        <v>203</v>
      </c>
    </row>
    <row r="186" spans="2:51" s="13" customFormat="1" ht="12">
      <c r="B186" s="206"/>
      <c r="C186" s="207"/>
      <c r="D186" s="196" t="s">
        <v>209</v>
      </c>
      <c r="E186" s="208" t="s">
        <v>1</v>
      </c>
      <c r="F186" s="209" t="s">
        <v>211</v>
      </c>
      <c r="G186" s="207"/>
      <c r="H186" s="210">
        <v>350</v>
      </c>
      <c r="I186" s="211"/>
      <c r="J186" s="207"/>
      <c r="K186" s="207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209</v>
      </c>
      <c r="AU186" s="216" t="s">
        <v>89</v>
      </c>
      <c r="AV186" s="13" t="s">
        <v>98</v>
      </c>
      <c r="AW186" s="13" t="s">
        <v>36</v>
      </c>
      <c r="AX186" s="13" t="s">
        <v>85</v>
      </c>
      <c r="AY186" s="216" t="s">
        <v>203</v>
      </c>
    </row>
    <row r="187" spans="1:65" s="2" customFormat="1" ht="16.5" customHeight="1">
      <c r="A187" s="35"/>
      <c r="B187" s="36"/>
      <c r="C187" s="238" t="s">
        <v>8</v>
      </c>
      <c r="D187" s="238" t="s">
        <v>1363</v>
      </c>
      <c r="E187" s="239" t="s">
        <v>1426</v>
      </c>
      <c r="F187" s="240" t="s">
        <v>1427</v>
      </c>
      <c r="G187" s="241" t="s">
        <v>207</v>
      </c>
      <c r="H187" s="242">
        <v>357</v>
      </c>
      <c r="I187" s="243"/>
      <c r="J187" s="244">
        <f>ROUND(I187*H187,2)</f>
        <v>0</v>
      </c>
      <c r="K187" s="245"/>
      <c r="L187" s="246"/>
      <c r="M187" s="247" t="s">
        <v>1</v>
      </c>
      <c r="N187" s="248" t="s">
        <v>45</v>
      </c>
      <c r="O187" s="72"/>
      <c r="P187" s="190">
        <f>O187*H187</f>
        <v>0</v>
      </c>
      <c r="Q187" s="190">
        <v>0</v>
      </c>
      <c r="R187" s="190">
        <f>Q187*H187</f>
        <v>0</v>
      </c>
      <c r="S187" s="190">
        <v>0</v>
      </c>
      <c r="T187" s="191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2" t="s">
        <v>122</v>
      </c>
      <c r="AT187" s="192" t="s">
        <v>1363</v>
      </c>
      <c r="AU187" s="192" t="s">
        <v>89</v>
      </c>
      <c r="AY187" s="18" t="s">
        <v>203</v>
      </c>
      <c r="BE187" s="193">
        <f>IF(N187="základní",J187,0)</f>
        <v>0</v>
      </c>
      <c r="BF187" s="193">
        <f>IF(N187="snížená",J187,0)</f>
        <v>0</v>
      </c>
      <c r="BG187" s="193">
        <f>IF(N187="zákl. přenesená",J187,0)</f>
        <v>0</v>
      </c>
      <c r="BH187" s="193">
        <f>IF(N187="sníž. přenesená",J187,0)</f>
        <v>0</v>
      </c>
      <c r="BI187" s="193">
        <f>IF(N187="nulová",J187,0)</f>
        <v>0</v>
      </c>
      <c r="BJ187" s="18" t="s">
        <v>85</v>
      </c>
      <c r="BK187" s="193">
        <f>ROUND(I187*H187,2)</f>
        <v>0</v>
      </c>
      <c r="BL187" s="18" t="s">
        <v>98</v>
      </c>
      <c r="BM187" s="192" t="s">
        <v>4828</v>
      </c>
    </row>
    <row r="188" spans="2:51" s="12" customFormat="1" ht="12">
      <c r="B188" s="194"/>
      <c r="C188" s="195"/>
      <c r="D188" s="196" t="s">
        <v>209</v>
      </c>
      <c r="E188" s="197" t="s">
        <v>1</v>
      </c>
      <c r="F188" s="198" t="s">
        <v>4829</v>
      </c>
      <c r="G188" s="195"/>
      <c r="H188" s="199">
        <v>357</v>
      </c>
      <c r="I188" s="200"/>
      <c r="J188" s="195"/>
      <c r="K188" s="195"/>
      <c r="L188" s="201"/>
      <c r="M188" s="202"/>
      <c r="N188" s="203"/>
      <c r="O188" s="203"/>
      <c r="P188" s="203"/>
      <c r="Q188" s="203"/>
      <c r="R188" s="203"/>
      <c r="S188" s="203"/>
      <c r="T188" s="204"/>
      <c r="AT188" s="205" t="s">
        <v>209</v>
      </c>
      <c r="AU188" s="205" t="s">
        <v>89</v>
      </c>
      <c r="AV188" s="12" t="s">
        <v>89</v>
      </c>
      <c r="AW188" s="12" t="s">
        <v>36</v>
      </c>
      <c r="AX188" s="12" t="s">
        <v>80</v>
      </c>
      <c r="AY188" s="205" t="s">
        <v>203</v>
      </c>
    </row>
    <row r="189" spans="2:51" s="13" customFormat="1" ht="12">
      <c r="B189" s="206"/>
      <c r="C189" s="207"/>
      <c r="D189" s="196" t="s">
        <v>209</v>
      </c>
      <c r="E189" s="208" t="s">
        <v>1</v>
      </c>
      <c r="F189" s="209" t="s">
        <v>211</v>
      </c>
      <c r="G189" s="207"/>
      <c r="H189" s="210">
        <v>357</v>
      </c>
      <c r="I189" s="211"/>
      <c r="J189" s="207"/>
      <c r="K189" s="207"/>
      <c r="L189" s="212"/>
      <c r="M189" s="213"/>
      <c r="N189" s="214"/>
      <c r="O189" s="214"/>
      <c r="P189" s="214"/>
      <c r="Q189" s="214"/>
      <c r="R189" s="214"/>
      <c r="S189" s="214"/>
      <c r="T189" s="215"/>
      <c r="AT189" s="216" t="s">
        <v>209</v>
      </c>
      <c r="AU189" s="216" t="s">
        <v>89</v>
      </c>
      <c r="AV189" s="13" t="s">
        <v>98</v>
      </c>
      <c r="AW189" s="13" t="s">
        <v>36</v>
      </c>
      <c r="AX189" s="13" t="s">
        <v>85</v>
      </c>
      <c r="AY189" s="216" t="s">
        <v>203</v>
      </c>
    </row>
    <row r="190" spans="1:65" s="2" customFormat="1" ht="49.15" customHeight="1">
      <c r="A190" s="35"/>
      <c r="B190" s="36"/>
      <c r="C190" s="180" t="s">
        <v>317</v>
      </c>
      <c r="D190" s="180" t="s">
        <v>204</v>
      </c>
      <c r="E190" s="181" t="s">
        <v>4830</v>
      </c>
      <c r="F190" s="182" t="s">
        <v>4831</v>
      </c>
      <c r="G190" s="183" t="s">
        <v>253</v>
      </c>
      <c r="H190" s="184">
        <v>232.33</v>
      </c>
      <c r="I190" s="185"/>
      <c r="J190" s="186">
        <f>ROUND(I190*H190,2)</f>
        <v>0</v>
      </c>
      <c r="K190" s="187"/>
      <c r="L190" s="40"/>
      <c r="M190" s="188" t="s">
        <v>1</v>
      </c>
      <c r="N190" s="189" t="s">
        <v>45</v>
      </c>
      <c r="O190" s="72"/>
      <c r="P190" s="190">
        <f>O190*H190</f>
        <v>0</v>
      </c>
      <c r="Q190" s="190">
        <v>0</v>
      </c>
      <c r="R190" s="190">
        <f>Q190*H190</f>
        <v>0</v>
      </c>
      <c r="S190" s="190">
        <v>0</v>
      </c>
      <c r="T190" s="191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92" t="s">
        <v>98</v>
      </c>
      <c r="AT190" s="192" t="s">
        <v>204</v>
      </c>
      <c r="AU190" s="192" t="s">
        <v>89</v>
      </c>
      <c r="AY190" s="18" t="s">
        <v>203</v>
      </c>
      <c r="BE190" s="193">
        <f>IF(N190="základní",J190,0)</f>
        <v>0</v>
      </c>
      <c r="BF190" s="193">
        <f>IF(N190="snížená",J190,0)</f>
        <v>0</v>
      </c>
      <c r="BG190" s="193">
        <f>IF(N190="zákl. přenesená",J190,0)</f>
        <v>0</v>
      </c>
      <c r="BH190" s="193">
        <f>IF(N190="sníž. přenesená",J190,0)</f>
        <v>0</v>
      </c>
      <c r="BI190" s="193">
        <f>IF(N190="nulová",J190,0)</f>
        <v>0</v>
      </c>
      <c r="BJ190" s="18" t="s">
        <v>85</v>
      </c>
      <c r="BK190" s="193">
        <f>ROUND(I190*H190,2)</f>
        <v>0</v>
      </c>
      <c r="BL190" s="18" t="s">
        <v>98</v>
      </c>
      <c r="BM190" s="192" t="s">
        <v>4832</v>
      </c>
    </row>
    <row r="191" spans="2:51" s="12" customFormat="1" ht="12">
      <c r="B191" s="194"/>
      <c r="C191" s="195"/>
      <c r="D191" s="196" t="s">
        <v>209</v>
      </c>
      <c r="E191" s="197" t="s">
        <v>1</v>
      </c>
      <c r="F191" s="198" t="s">
        <v>4833</v>
      </c>
      <c r="G191" s="195"/>
      <c r="H191" s="199">
        <v>232.33</v>
      </c>
      <c r="I191" s="200"/>
      <c r="J191" s="195"/>
      <c r="K191" s="195"/>
      <c r="L191" s="201"/>
      <c r="M191" s="202"/>
      <c r="N191" s="203"/>
      <c r="O191" s="203"/>
      <c r="P191" s="203"/>
      <c r="Q191" s="203"/>
      <c r="R191" s="203"/>
      <c r="S191" s="203"/>
      <c r="T191" s="204"/>
      <c r="AT191" s="205" t="s">
        <v>209</v>
      </c>
      <c r="AU191" s="205" t="s">
        <v>89</v>
      </c>
      <c r="AV191" s="12" t="s">
        <v>89</v>
      </c>
      <c r="AW191" s="12" t="s">
        <v>36</v>
      </c>
      <c r="AX191" s="12" t="s">
        <v>80</v>
      </c>
      <c r="AY191" s="205" t="s">
        <v>203</v>
      </c>
    </row>
    <row r="192" spans="2:51" s="13" customFormat="1" ht="12">
      <c r="B192" s="206"/>
      <c r="C192" s="207"/>
      <c r="D192" s="196" t="s">
        <v>209</v>
      </c>
      <c r="E192" s="208" t="s">
        <v>1</v>
      </c>
      <c r="F192" s="209" t="s">
        <v>211</v>
      </c>
      <c r="G192" s="207"/>
      <c r="H192" s="210">
        <v>232.33</v>
      </c>
      <c r="I192" s="211"/>
      <c r="J192" s="207"/>
      <c r="K192" s="207"/>
      <c r="L192" s="212"/>
      <c r="M192" s="213"/>
      <c r="N192" s="214"/>
      <c r="O192" s="214"/>
      <c r="P192" s="214"/>
      <c r="Q192" s="214"/>
      <c r="R192" s="214"/>
      <c r="S192" s="214"/>
      <c r="T192" s="215"/>
      <c r="AT192" s="216" t="s">
        <v>209</v>
      </c>
      <c r="AU192" s="216" t="s">
        <v>89</v>
      </c>
      <c r="AV192" s="13" t="s">
        <v>98</v>
      </c>
      <c r="AW192" s="13" t="s">
        <v>36</v>
      </c>
      <c r="AX192" s="13" t="s">
        <v>85</v>
      </c>
      <c r="AY192" s="216" t="s">
        <v>203</v>
      </c>
    </row>
    <row r="193" spans="1:65" s="2" customFormat="1" ht="24.2" customHeight="1">
      <c r="A193" s="35"/>
      <c r="B193" s="36"/>
      <c r="C193" s="238" t="s">
        <v>341</v>
      </c>
      <c r="D193" s="238" t="s">
        <v>1363</v>
      </c>
      <c r="E193" s="239" t="s">
        <v>4834</v>
      </c>
      <c r="F193" s="240" t="s">
        <v>4835</v>
      </c>
      <c r="G193" s="241" t="s">
        <v>253</v>
      </c>
      <c r="H193" s="242">
        <v>487.893</v>
      </c>
      <c r="I193" s="243"/>
      <c r="J193" s="244">
        <f>ROUND(I193*H193,2)</f>
        <v>0</v>
      </c>
      <c r="K193" s="245"/>
      <c r="L193" s="246"/>
      <c r="M193" s="247" t="s">
        <v>1</v>
      </c>
      <c r="N193" s="248" t="s">
        <v>45</v>
      </c>
      <c r="O193" s="72"/>
      <c r="P193" s="190">
        <f>O193*H193</f>
        <v>0</v>
      </c>
      <c r="Q193" s="190">
        <v>0</v>
      </c>
      <c r="R193" s="190">
        <f>Q193*H193</f>
        <v>0</v>
      </c>
      <c r="S193" s="190">
        <v>0</v>
      </c>
      <c r="T193" s="191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2" t="s">
        <v>122</v>
      </c>
      <c r="AT193" s="192" t="s">
        <v>1363</v>
      </c>
      <c r="AU193" s="192" t="s">
        <v>89</v>
      </c>
      <c r="AY193" s="18" t="s">
        <v>203</v>
      </c>
      <c r="BE193" s="193">
        <f>IF(N193="základní",J193,0)</f>
        <v>0</v>
      </c>
      <c r="BF193" s="193">
        <f>IF(N193="snížená",J193,0)</f>
        <v>0</v>
      </c>
      <c r="BG193" s="193">
        <f>IF(N193="zákl. přenesená",J193,0)</f>
        <v>0</v>
      </c>
      <c r="BH193" s="193">
        <f>IF(N193="sníž. přenesená",J193,0)</f>
        <v>0</v>
      </c>
      <c r="BI193" s="193">
        <f>IF(N193="nulová",J193,0)</f>
        <v>0</v>
      </c>
      <c r="BJ193" s="18" t="s">
        <v>85</v>
      </c>
      <c r="BK193" s="193">
        <f>ROUND(I193*H193,2)</f>
        <v>0</v>
      </c>
      <c r="BL193" s="18" t="s">
        <v>98</v>
      </c>
      <c r="BM193" s="192" t="s">
        <v>4836</v>
      </c>
    </row>
    <row r="194" spans="2:63" s="11" customFormat="1" ht="22.9" customHeight="1">
      <c r="B194" s="166"/>
      <c r="C194" s="167"/>
      <c r="D194" s="168" t="s">
        <v>79</v>
      </c>
      <c r="E194" s="226" t="s">
        <v>847</v>
      </c>
      <c r="F194" s="226" t="s">
        <v>4837</v>
      </c>
      <c r="G194" s="167"/>
      <c r="H194" s="167"/>
      <c r="I194" s="170"/>
      <c r="J194" s="227">
        <f>BK194</f>
        <v>0</v>
      </c>
      <c r="K194" s="167"/>
      <c r="L194" s="172"/>
      <c r="M194" s="173"/>
      <c r="N194" s="174"/>
      <c r="O194" s="174"/>
      <c r="P194" s="175">
        <f>SUM(P195:P210)</f>
        <v>0</v>
      </c>
      <c r="Q194" s="174"/>
      <c r="R194" s="175">
        <f>SUM(R195:R210)</f>
        <v>0</v>
      </c>
      <c r="S194" s="174"/>
      <c r="T194" s="176">
        <f>SUM(T195:T210)</f>
        <v>0</v>
      </c>
      <c r="AR194" s="177" t="s">
        <v>85</v>
      </c>
      <c r="AT194" s="178" t="s">
        <v>79</v>
      </c>
      <c r="AU194" s="178" t="s">
        <v>85</v>
      </c>
      <c r="AY194" s="177" t="s">
        <v>203</v>
      </c>
      <c r="BK194" s="179">
        <f>SUM(BK195:BK210)</f>
        <v>0</v>
      </c>
    </row>
    <row r="195" spans="1:65" s="2" customFormat="1" ht="24.2" customHeight="1">
      <c r="A195" s="35"/>
      <c r="B195" s="36"/>
      <c r="C195" s="180" t="s">
        <v>346</v>
      </c>
      <c r="D195" s="180" t="s">
        <v>204</v>
      </c>
      <c r="E195" s="181" t="s">
        <v>4838</v>
      </c>
      <c r="F195" s="182" t="s">
        <v>4839</v>
      </c>
      <c r="G195" s="183" t="s">
        <v>207</v>
      </c>
      <c r="H195" s="184">
        <v>346.5</v>
      </c>
      <c r="I195" s="185"/>
      <c r="J195" s="186">
        <f>ROUND(I195*H195,2)</f>
        <v>0</v>
      </c>
      <c r="K195" s="187"/>
      <c r="L195" s="40"/>
      <c r="M195" s="188" t="s">
        <v>1</v>
      </c>
      <c r="N195" s="189" t="s">
        <v>45</v>
      </c>
      <c r="O195" s="72"/>
      <c r="P195" s="190">
        <f>O195*H195</f>
        <v>0</v>
      </c>
      <c r="Q195" s="190">
        <v>0</v>
      </c>
      <c r="R195" s="190">
        <f>Q195*H195</f>
        <v>0</v>
      </c>
      <c r="S195" s="190">
        <v>0</v>
      </c>
      <c r="T195" s="191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92" t="s">
        <v>98</v>
      </c>
      <c r="AT195" s="192" t="s">
        <v>204</v>
      </c>
      <c r="AU195" s="192" t="s">
        <v>89</v>
      </c>
      <c r="AY195" s="18" t="s">
        <v>203</v>
      </c>
      <c r="BE195" s="193">
        <f>IF(N195="základní",J195,0)</f>
        <v>0</v>
      </c>
      <c r="BF195" s="193">
        <f>IF(N195="snížená",J195,0)</f>
        <v>0</v>
      </c>
      <c r="BG195" s="193">
        <f>IF(N195="zákl. přenesená",J195,0)</f>
        <v>0</v>
      </c>
      <c r="BH195" s="193">
        <f>IF(N195="sníž. přenesená",J195,0)</f>
        <v>0</v>
      </c>
      <c r="BI195" s="193">
        <f>IF(N195="nulová",J195,0)</f>
        <v>0</v>
      </c>
      <c r="BJ195" s="18" t="s">
        <v>85</v>
      </c>
      <c r="BK195" s="193">
        <f>ROUND(I195*H195,2)</f>
        <v>0</v>
      </c>
      <c r="BL195" s="18" t="s">
        <v>98</v>
      </c>
      <c r="BM195" s="192" t="s">
        <v>4840</v>
      </c>
    </row>
    <row r="196" spans="2:51" s="12" customFormat="1" ht="12">
      <c r="B196" s="194"/>
      <c r="C196" s="195"/>
      <c r="D196" s="196" t="s">
        <v>209</v>
      </c>
      <c r="E196" s="197" t="s">
        <v>1</v>
      </c>
      <c r="F196" s="198" t="s">
        <v>4841</v>
      </c>
      <c r="G196" s="195"/>
      <c r="H196" s="199">
        <v>346.5</v>
      </c>
      <c r="I196" s="200"/>
      <c r="J196" s="195"/>
      <c r="K196" s="195"/>
      <c r="L196" s="201"/>
      <c r="M196" s="202"/>
      <c r="N196" s="203"/>
      <c r="O196" s="203"/>
      <c r="P196" s="203"/>
      <c r="Q196" s="203"/>
      <c r="R196" s="203"/>
      <c r="S196" s="203"/>
      <c r="T196" s="204"/>
      <c r="AT196" s="205" t="s">
        <v>209</v>
      </c>
      <c r="AU196" s="205" t="s">
        <v>89</v>
      </c>
      <c r="AV196" s="12" t="s">
        <v>89</v>
      </c>
      <c r="AW196" s="12" t="s">
        <v>36</v>
      </c>
      <c r="AX196" s="12" t="s">
        <v>80</v>
      </c>
      <c r="AY196" s="205" t="s">
        <v>203</v>
      </c>
    </row>
    <row r="197" spans="2:51" s="13" customFormat="1" ht="12">
      <c r="B197" s="206"/>
      <c r="C197" s="207"/>
      <c r="D197" s="196" t="s">
        <v>209</v>
      </c>
      <c r="E197" s="208" t="s">
        <v>1</v>
      </c>
      <c r="F197" s="209" t="s">
        <v>211</v>
      </c>
      <c r="G197" s="207"/>
      <c r="H197" s="210">
        <v>346.5</v>
      </c>
      <c r="I197" s="211"/>
      <c r="J197" s="207"/>
      <c r="K197" s="207"/>
      <c r="L197" s="212"/>
      <c r="M197" s="213"/>
      <c r="N197" s="214"/>
      <c r="O197" s="214"/>
      <c r="P197" s="214"/>
      <c r="Q197" s="214"/>
      <c r="R197" s="214"/>
      <c r="S197" s="214"/>
      <c r="T197" s="215"/>
      <c r="AT197" s="216" t="s">
        <v>209</v>
      </c>
      <c r="AU197" s="216" t="s">
        <v>89</v>
      </c>
      <c r="AV197" s="13" t="s">
        <v>98</v>
      </c>
      <c r="AW197" s="13" t="s">
        <v>36</v>
      </c>
      <c r="AX197" s="13" t="s">
        <v>85</v>
      </c>
      <c r="AY197" s="216" t="s">
        <v>203</v>
      </c>
    </row>
    <row r="198" spans="1:65" s="2" customFormat="1" ht="55.5" customHeight="1">
      <c r="A198" s="35"/>
      <c r="B198" s="36"/>
      <c r="C198" s="180" t="s">
        <v>356</v>
      </c>
      <c r="D198" s="180" t="s">
        <v>204</v>
      </c>
      <c r="E198" s="181" t="s">
        <v>4842</v>
      </c>
      <c r="F198" s="182" t="s">
        <v>4843</v>
      </c>
      <c r="G198" s="183" t="s">
        <v>207</v>
      </c>
      <c r="H198" s="184">
        <v>346.5</v>
      </c>
      <c r="I198" s="185"/>
      <c r="J198" s="186">
        <f>ROUND(I198*H198,2)</f>
        <v>0</v>
      </c>
      <c r="K198" s="187"/>
      <c r="L198" s="40"/>
      <c r="M198" s="188" t="s">
        <v>1</v>
      </c>
      <c r="N198" s="189" t="s">
        <v>45</v>
      </c>
      <c r="O198" s="72"/>
      <c r="P198" s="190">
        <f>O198*H198</f>
        <v>0</v>
      </c>
      <c r="Q198" s="190">
        <v>0</v>
      </c>
      <c r="R198" s="190">
        <f>Q198*H198</f>
        <v>0</v>
      </c>
      <c r="S198" s="190">
        <v>0</v>
      </c>
      <c r="T198" s="191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2" t="s">
        <v>98</v>
      </c>
      <c r="AT198" s="192" t="s">
        <v>204</v>
      </c>
      <c r="AU198" s="192" t="s">
        <v>89</v>
      </c>
      <c r="AY198" s="18" t="s">
        <v>203</v>
      </c>
      <c r="BE198" s="193">
        <f>IF(N198="základní",J198,0)</f>
        <v>0</v>
      </c>
      <c r="BF198" s="193">
        <f>IF(N198="snížená",J198,0)</f>
        <v>0</v>
      </c>
      <c r="BG198" s="193">
        <f>IF(N198="zákl. přenesená",J198,0)</f>
        <v>0</v>
      </c>
      <c r="BH198" s="193">
        <f>IF(N198="sníž. přenesená",J198,0)</f>
        <v>0</v>
      </c>
      <c r="BI198" s="193">
        <f>IF(N198="nulová",J198,0)</f>
        <v>0</v>
      </c>
      <c r="BJ198" s="18" t="s">
        <v>85</v>
      </c>
      <c r="BK198" s="193">
        <f>ROUND(I198*H198,2)</f>
        <v>0</v>
      </c>
      <c r="BL198" s="18" t="s">
        <v>98</v>
      </c>
      <c r="BM198" s="192" t="s">
        <v>4844</v>
      </c>
    </row>
    <row r="199" spans="2:51" s="12" customFormat="1" ht="12">
      <c r="B199" s="194"/>
      <c r="C199" s="195"/>
      <c r="D199" s="196" t="s">
        <v>209</v>
      </c>
      <c r="E199" s="197" t="s">
        <v>1</v>
      </c>
      <c r="F199" s="198" t="s">
        <v>4845</v>
      </c>
      <c r="G199" s="195"/>
      <c r="H199" s="199">
        <v>346.5</v>
      </c>
      <c r="I199" s="200"/>
      <c r="J199" s="195"/>
      <c r="K199" s="195"/>
      <c r="L199" s="201"/>
      <c r="M199" s="202"/>
      <c r="N199" s="203"/>
      <c r="O199" s="203"/>
      <c r="P199" s="203"/>
      <c r="Q199" s="203"/>
      <c r="R199" s="203"/>
      <c r="S199" s="203"/>
      <c r="T199" s="204"/>
      <c r="AT199" s="205" t="s">
        <v>209</v>
      </c>
      <c r="AU199" s="205" t="s">
        <v>89</v>
      </c>
      <c r="AV199" s="12" t="s">
        <v>89</v>
      </c>
      <c r="AW199" s="12" t="s">
        <v>36</v>
      </c>
      <c r="AX199" s="12" t="s">
        <v>80</v>
      </c>
      <c r="AY199" s="205" t="s">
        <v>203</v>
      </c>
    </row>
    <row r="200" spans="2:51" s="13" customFormat="1" ht="12">
      <c r="B200" s="206"/>
      <c r="C200" s="207"/>
      <c r="D200" s="196" t="s">
        <v>209</v>
      </c>
      <c r="E200" s="208" t="s">
        <v>1</v>
      </c>
      <c r="F200" s="209" t="s">
        <v>211</v>
      </c>
      <c r="G200" s="207"/>
      <c r="H200" s="210">
        <v>346.5</v>
      </c>
      <c r="I200" s="211"/>
      <c r="J200" s="207"/>
      <c r="K200" s="207"/>
      <c r="L200" s="212"/>
      <c r="M200" s="213"/>
      <c r="N200" s="214"/>
      <c r="O200" s="214"/>
      <c r="P200" s="214"/>
      <c r="Q200" s="214"/>
      <c r="R200" s="214"/>
      <c r="S200" s="214"/>
      <c r="T200" s="215"/>
      <c r="AT200" s="216" t="s">
        <v>209</v>
      </c>
      <c r="AU200" s="216" t="s">
        <v>89</v>
      </c>
      <c r="AV200" s="13" t="s">
        <v>98</v>
      </c>
      <c r="AW200" s="13" t="s">
        <v>36</v>
      </c>
      <c r="AX200" s="13" t="s">
        <v>85</v>
      </c>
      <c r="AY200" s="216" t="s">
        <v>203</v>
      </c>
    </row>
    <row r="201" spans="1:65" s="2" customFormat="1" ht="55.5" customHeight="1">
      <c r="A201" s="35"/>
      <c r="B201" s="36"/>
      <c r="C201" s="180" t="s">
        <v>92</v>
      </c>
      <c r="D201" s="180" t="s">
        <v>204</v>
      </c>
      <c r="E201" s="181" t="s">
        <v>4846</v>
      </c>
      <c r="F201" s="182" t="s">
        <v>4847</v>
      </c>
      <c r="G201" s="183" t="s">
        <v>207</v>
      </c>
      <c r="H201" s="184">
        <v>346.5</v>
      </c>
      <c r="I201" s="185"/>
      <c r="J201" s="186">
        <f>ROUND(I201*H201,2)</f>
        <v>0</v>
      </c>
      <c r="K201" s="187"/>
      <c r="L201" s="40"/>
      <c r="M201" s="188" t="s">
        <v>1</v>
      </c>
      <c r="N201" s="189" t="s">
        <v>45</v>
      </c>
      <c r="O201" s="72"/>
      <c r="P201" s="190">
        <f>O201*H201</f>
        <v>0</v>
      </c>
      <c r="Q201" s="190">
        <v>0</v>
      </c>
      <c r="R201" s="190">
        <f>Q201*H201</f>
        <v>0</v>
      </c>
      <c r="S201" s="190">
        <v>0</v>
      </c>
      <c r="T201" s="191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2" t="s">
        <v>98</v>
      </c>
      <c r="AT201" s="192" t="s">
        <v>204</v>
      </c>
      <c r="AU201" s="192" t="s">
        <v>89</v>
      </c>
      <c r="AY201" s="18" t="s">
        <v>203</v>
      </c>
      <c r="BE201" s="193">
        <f>IF(N201="základní",J201,0)</f>
        <v>0</v>
      </c>
      <c r="BF201" s="193">
        <f>IF(N201="snížená",J201,0)</f>
        <v>0</v>
      </c>
      <c r="BG201" s="193">
        <f>IF(N201="zákl. přenesená",J201,0)</f>
        <v>0</v>
      </c>
      <c r="BH201" s="193">
        <f>IF(N201="sníž. přenesená",J201,0)</f>
        <v>0</v>
      </c>
      <c r="BI201" s="193">
        <f>IF(N201="nulová",J201,0)</f>
        <v>0</v>
      </c>
      <c r="BJ201" s="18" t="s">
        <v>85</v>
      </c>
      <c r="BK201" s="193">
        <f>ROUND(I201*H201,2)</f>
        <v>0</v>
      </c>
      <c r="BL201" s="18" t="s">
        <v>98</v>
      </c>
      <c r="BM201" s="192" t="s">
        <v>4848</v>
      </c>
    </row>
    <row r="202" spans="2:51" s="12" customFormat="1" ht="12">
      <c r="B202" s="194"/>
      <c r="C202" s="195"/>
      <c r="D202" s="196" t="s">
        <v>209</v>
      </c>
      <c r="E202" s="197" t="s">
        <v>1</v>
      </c>
      <c r="F202" s="198" t="s">
        <v>4845</v>
      </c>
      <c r="G202" s="195"/>
      <c r="H202" s="199">
        <v>346.5</v>
      </c>
      <c r="I202" s="200"/>
      <c r="J202" s="195"/>
      <c r="K202" s="195"/>
      <c r="L202" s="201"/>
      <c r="M202" s="202"/>
      <c r="N202" s="203"/>
      <c r="O202" s="203"/>
      <c r="P202" s="203"/>
      <c r="Q202" s="203"/>
      <c r="R202" s="203"/>
      <c r="S202" s="203"/>
      <c r="T202" s="204"/>
      <c r="AT202" s="205" t="s">
        <v>209</v>
      </c>
      <c r="AU202" s="205" t="s">
        <v>89</v>
      </c>
      <c r="AV202" s="12" t="s">
        <v>89</v>
      </c>
      <c r="AW202" s="12" t="s">
        <v>36</v>
      </c>
      <c r="AX202" s="12" t="s">
        <v>80</v>
      </c>
      <c r="AY202" s="205" t="s">
        <v>203</v>
      </c>
    </row>
    <row r="203" spans="2:51" s="13" customFormat="1" ht="12">
      <c r="B203" s="206"/>
      <c r="C203" s="207"/>
      <c r="D203" s="196" t="s">
        <v>209</v>
      </c>
      <c r="E203" s="208" t="s">
        <v>1</v>
      </c>
      <c r="F203" s="209" t="s">
        <v>211</v>
      </c>
      <c r="G203" s="207"/>
      <c r="H203" s="210">
        <v>346.5</v>
      </c>
      <c r="I203" s="211"/>
      <c r="J203" s="207"/>
      <c r="K203" s="207"/>
      <c r="L203" s="212"/>
      <c r="M203" s="213"/>
      <c r="N203" s="214"/>
      <c r="O203" s="214"/>
      <c r="P203" s="214"/>
      <c r="Q203" s="214"/>
      <c r="R203" s="214"/>
      <c r="S203" s="214"/>
      <c r="T203" s="215"/>
      <c r="AT203" s="216" t="s">
        <v>209</v>
      </c>
      <c r="AU203" s="216" t="s">
        <v>89</v>
      </c>
      <c r="AV203" s="13" t="s">
        <v>98</v>
      </c>
      <c r="AW203" s="13" t="s">
        <v>36</v>
      </c>
      <c r="AX203" s="13" t="s">
        <v>85</v>
      </c>
      <c r="AY203" s="216" t="s">
        <v>203</v>
      </c>
    </row>
    <row r="204" spans="1:65" s="2" customFormat="1" ht="37.9" customHeight="1">
      <c r="A204" s="35"/>
      <c r="B204" s="36"/>
      <c r="C204" s="180" t="s">
        <v>7</v>
      </c>
      <c r="D204" s="180" t="s">
        <v>204</v>
      </c>
      <c r="E204" s="181" t="s">
        <v>4849</v>
      </c>
      <c r="F204" s="182" t="s">
        <v>4850</v>
      </c>
      <c r="G204" s="183" t="s">
        <v>207</v>
      </c>
      <c r="H204" s="184">
        <v>346.5</v>
      </c>
      <c r="I204" s="185"/>
      <c r="J204" s="186">
        <f>ROUND(I204*H204,2)</f>
        <v>0</v>
      </c>
      <c r="K204" s="187"/>
      <c r="L204" s="40"/>
      <c r="M204" s="188" t="s">
        <v>1</v>
      </c>
      <c r="N204" s="189" t="s">
        <v>45</v>
      </c>
      <c r="O204" s="72"/>
      <c r="P204" s="190">
        <f>O204*H204</f>
        <v>0</v>
      </c>
      <c r="Q204" s="190">
        <v>0</v>
      </c>
      <c r="R204" s="190">
        <f>Q204*H204</f>
        <v>0</v>
      </c>
      <c r="S204" s="190">
        <v>0</v>
      </c>
      <c r="T204" s="191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2" t="s">
        <v>98</v>
      </c>
      <c r="AT204" s="192" t="s">
        <v>204</v>
      </c>
      <c r="AU204" s="192" t="s">
        <v>89</v>
      </c>
      <c r="AY204" s="18" t="s">
        <v>203</v>
      </c>
      <c r="BE204" s="193">
        <f>IF(N204="základní",J204,0)</f>
        <v>0</v>
      </c>
      <c r="BF204" s="193">
        <f>IF(N204="snížená",J204,0)</f>
        <v>0</v>
      </c>
      <c r="BG204" s="193">
        <f>IF(N204="zákl. přenesená",J204,0)</f>
        <v>0</v>
      </c>
      <c r="BH204" s="193">
        <f>IF(N204="sníž. přenesená",J204,0)</f>
        <v>0</v>
      </c>
      <c r="BI204" s="193">
        <f>IF(N204="nulová",J204,0)</f>
        <v>0</v>
      </c>
      <c r="BJ204" s="18" t="s">
        <v>85</v>
      </c>
      <c r="BK204" s="193">
        <f>ROUND(I204*H204,2)</f>
        <v>0</v>
      </c>
      <c r="BL204" s="18" t="s">
        <v>98</v>
      </c>
      <c r="BM204" s="192" t="s">
        <v>4851</v>
      </c>
    </row>
    <row r="205" spans="2:51" s="12" customFormat="1" ht="12">
      <c r="B205" s="194"/>
      <c r="C205" s="195"/>
      <c r="D205" s="196" t="s">
        <v>209</v>
      </c>
      <c r="E205" s="197" t="s">
        <v>1</v>
      </c>
      <c r="F205" s="198" t="s">
        <v>4845</v>
      </c>
      <c r="G205" s="195"/>
      <c r="H205" s="199">
        <v>346.5</v>
      </c>
      <c r="I205" s="200"/>
      <c r="J205" s="195"/>
      <c r="K205" s="195"/>
      <c r="L205" s="201"/>
      <c r="M205" s="202"/>
      <c r="N205" s="203"/>
      <c r="O205" s="203"/>
      <c r="P205" s="203"/>
      <c r="Q205" s="203"/>
      <c r="R205" s="203"/>
      <c r="S205" s="203"/>
      <c r="T205" s="204"/>
      <c r="AT205" s="205" t="s">
        <v>209</v>
      </c>
      <c r="AU205" s="205" t="s">
        <v>89</v>
      </c>
      <c r="AV205" s="12" t="s">
        <v>89</v>
      </c>
      <c r="AW205" s="12" t="s">
        <v>36</v>
      </c>
      <c r="AX205" s="12" t="s">
        <v>80</v>
      </c>
      <c r="AY205" s="205" t="s">
        <v>203</v>
      </c>
    </row>
    <row r="206" spans="2:51" s="13" customFormat="1" ht="12">
      <c r="B206" s="206"/>
      <c r="C206" s="207"/>
      <c r="D206" s="196" t="s">
        <v>209</v>
      </c>
      <c r="E206" s="208" t="s">
        <v>1</v>
      </c>
      <c r="F206" s="209" t="s">
        <v>211</v>
      </c>
      <c r="G206" s="207"/>
      <c r="H206" s="210">
        <v>346.5</v>
      </c>
      <c r="I206" s="211"/>
      <c r="J206" s="207"/>
      <c r="K206" s="207"/>
      <c r="L206" s="212"/>
      <c r="M206" s="213"/>
      <c r="N206" s="214"/>
      <c r="O206" s="214"/>
      <c r="P206" s="214"/>
      <c r="Q206" s="214"/>
      <c r="R206" s="214"/>
      <c r="S206" s="214"/>
      <c r="T206" s="215"/>
      <c r="AT206" s="216" t="s">
        <v>209</v>
      </c>
      <c r="AU206" s="216" t="s">
        <v>89</v>
      </c>
      <c r="AV206" s="13" t="s">
        <v>98</v>
      </c>
      <c r="AW206" s="13" t="s">
        <v>36</v>
      </c>
      <c r="AX206" s="13" t="s">
        <v>85</v>
      </c>
      <c r="AY206" s="216" t="s">
        <v>203</v>
      </c>
    </row>
    <row r="207" spans="1:65" s="2" customFormat="1" ht="16.5" customHeight="1">
      <c r="A207" s="35"/>
      <c r="B207" s="36"/>
      <c r="C207" s="238" t="s">
        <v>397</v>
      </c>
      <c r="D207" s="238" t="s">
        <v>1363</v>
      </c>
      <c r="E207" s="239" t="s">
        <v>4852</v>
      </c>
      <c r="F207" s="240" t="s">
        <v>4853</v>
      </c>
      <c r="G207" s="241" t="s">
        <v>1076</v>
      </c>
      <c r="H207" s="242">
        <v>10.395</v>
      </c>
      <c r="I207" s="243"/>
      <c r="J207" s="244">
        <f>ROUND(I207*H207,2)</f>
        <v>0</v>
      </c>
      <c r="K207" s="245"/>
      <c r="L207" s="246"/>
      <c r="M207" s="247" t="s">
        <v>1</v>
      </c>
      <c r="N207" s="248" t="s">
        <v>45</v>
      </c>
      <c r="O207" s="72"/>
      <c r="P207" s="190">
        <f>O207*H207</f>
        <v>0</v>
      </c>
      <c r="Q207" s="190">
        <v>0</v>
      </c>
      <c r="R207" s="190">
        <f>Q207*H207</f>
        <v>0</v>
      </c>
      <c r="S207" s="190">
        <v>0</v>
      </c>
      <c r="T207" s="191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2" t="s">
        <v>122</v>
      </c>
      <c r="AT207" s="192" t="s">
        <v>1363</v>
      </c>
      <c r="AU207" s="192" t="s">
        <v>89</v>
      </c>
      <c r="AY207" s="18" t="s">
        <v>203</v>
      </c>
      <c r="BE207" s="193">
        <f>IF(N207="základní",J207,0)</f>
        <v>0</v>
      </c>
      <c r="BF207" s="193">
        <f>IF(N207="snížená",J207,0)</f>
        <v>0</v>
      </c>
      <c r="BG207" s="193">
        <f>IF(N207="zákl. přenesená",J207,0)</f>
        <v>0</v>
      </c>
      <c r="BH207" s="193">
        <f>IF(N207="sníž. přenesená",J207,0)</f>
        <v>0</v>
      </c>
      <c r="BI207" s="193">
        <f>IF(N207="nulová",J207,0)</f>
        <v>0</v>
      </c>
      <c r="BJ207" s="18" t="s">
        <v>85</v>
      </c>
      <c r="BK207" s="193">
        <f>ROUND(I207*H207,2)</f>
        <v>0</v>
      </c>
      <c r="BL207" s="18" t="s">
        <v>98</v>
      </c>
      <c r="BM207" s="192" t="s">
        <v>4854</v>
      </c>
    </row>
    <row r="208" spans="1:65" s="2" customFormat="1" ht="49.15" customHeight="1">
      <c r="A208" s="35"/>
      <c r="B208" s="36"/>
      <c r="C208" s="180" t="s">
        <v>403</v>
      </c>
      <c r="D208" s="180" t="s">
        <v>204</v>
      </c>
      <c r="E208" s="181" t="s">
        <v>4855</v>
      </c>
      <c r="F208" s="182" t="s">
        <v>4856</v>
      </c>
      <c r="G208" s="183" t="s">
        <v>207</v>
      </c>
      <c r="H208" s="184">
        <v>346.5</v>
      </c>
      <c r="I208" s="185"/>
      <c r="J208" s="186">
        <f>ROUND(I208*H208,2)</f>
        <v>0</v>
      </c>
      <c r="K208" s="187"/>
      <c r="L208" s="40"/>
      <c r="M208" s="188" t="s">
        <v>1</v>
      </c>
      <c r="N208" s="189" t="s">
        <v>45</v>
      </c>
      <c r="O208" s="72"/>
      <c r="P208" s="190">
        <f>O208*H208</f>
        <v>0</v>
      </c>
      <c r="Q208" s="190">
        <v>0</v>
      </c>
      <c r="R208" s="190">
        <f>Q208*H208</f>
        <v>0</v>
      </c>
      <c r="S208" s="190">
        <v>0</v>
      </c>
      <c r="T208" s="191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2" t="s">
        <v>98</v>
      </c>
      <c r="AT208" s="192" t="s">
        <v>204</v>
      </c>
      <c r="AU208" s="192" t="s">
        <v>89</v>
      </c>
      <c r="AY208" s="18" t="s">
        <v>203</v>
      </c>
      <c r="BE208" s="193">
        <f>IF(N208="základní",J208,0)</f>
        <v>0</v>
      </c>
      <c r="BF208" s="193">
        <f>IF(N208="snížená",J208,0)</f>
        <v>0</v>
      </c>
      <c r="BG208" s="193">
        <f>IF(N208="zákl. přenesená",J208,0)</f>
        <v>0</v>
      </c>
      <c r="BH208" s="193">
        <f>IF(N208="sníž. přenesená",J208,0)</f>
        <v>0</v>
      </c>
      <c r="BI208" s="193">
        <f>IF(N208="nulová",J208,0)</f>
        <v>0</v>
      </c>
      <c r="BJ208" s="18" t="s">
        <v>85</v>
      </c>
      <c r="BK208" s="193">
        <f>ROUND(I208*H208,2)</f>
        <v>0</v>
      </c>
      <c r="BL208" s="18" t="s">
        <v>98</v>
      </c>
      <c r="BM208" s="192" t="s">
        <v>4857</v>
      </c>
    </row>
    <row r="209" spans="2:51" s="12" customFormat="1" ht="12">
      <c r="B209" s="194"/>
      <c r="C209" s="195"/>
      <c r="D209" s="196" t="s">
        <v>209</v>
      </c>
      <c r="E209" s="197" t="s">
        <v>1</v>
      </c>
      <c r="F209" s="198" t="s">
        <v>4858</v>
      </c>
      <c r="G209" s="195"/>
      <c r="H209" s="199">
        <v>346.5</v>
      </c>
      <c r="I209" s="200"/>
      <c r="J209" s="195"/>
      <c r="K209" s="195"/>
      <c r="L209" s="201"/>
      <c r="M209" s="202"/>
      <c r="N209" s="203"/>
      <c r="O209" s="203"/>
      <c r="P209" s="203"/>
      <c r="Q209" s="203"/>
      <c r="R209" s="203"/>
      <c r="S209" s="203"/>
      <c r="T209" s="204"/>
      <c r="AT209" s="205" t="s">
        <v>209</v>
      </c>
      <c r="AU209" s="205" t="s">
        <v>89</v>
      </c>
      <c r="AV209" s="12" t="s">
        <v>89</v>
      </c>
      <c r="AW209" s="12" t="s">
        <v>36</v>
      </c>
      <c r="AX209" s="12" t="s">
        <v>80</v>
      </c>
      <c r="AY209" s="205" t="s">
        <v>203</v>
      </c>
    </row>
    <row r="210" spans="2:51" s="13" customFormat="1" ht="12">
      <c r="B210" s="206"/>
      <c r="C210" s="207"/>
      <c r="D210" s="196" t="s">
        <v>209</v>
      </c>
      <c r="E210" s="208" t="s">
        <v>1</v>
      </c>
      <c r="F210" s="209" t="s">
        <v>211</v>
      </c>
      <c r="G210" s="207"/>
      <c r="H210" s="210">
        <v>346.5</v>
      </c>
      <c r="I210" s="211"/>
      <c r="J210" s="207"/>
      <c r="K210" s="207"/>
      <c r="L210" s="212"/>
      <c r="M210" s="213"/>
      <c r="N210" s="214"/>
      <c r="O210" s="214"/>
      <c r="P210" s="214"/>
      <c r="Q210" s="214"/>
      <c r="R210" s="214"/>
      <c r="S210" s="214"/>
      <c r="T210" s="215"/>
      <c r="AT210" s="216" t="s">
        <v>209</v>
      </c>
      <c r="AU210" s="216" t="s">
        <v>89</v>
      </c>
      <c r="AV210" s="13" t="s">
        <v>98</v>
      </c>
      <c r="AW210" s="13" t="s">
        <v>36</v>
      </c>
      <c r="AX210" s="13" t="s">
        <v>85</v>
      </c>
      <c r="AY210" s="216" t="s">
        <v>203</v>
      </c>
    </row>
    <row r="211" spans="2:63" s="11" customFormat="1" ht="22.9" customHeight="1">
      <c r="B211" s="166"/>
      <c r="C211" s="167"/>
      <c r="D211" s="168" t="s">
        <v>79</v>
      </c>
      <c r="E211" s="226" t="s">
        <v>720</v>
      </c>
      <c r="F211" s="226" t="s">
        <v>721</v>
      </c>
      <c r="G211" s="167"/>
      <c r="H211" s="167"/>
      <c r="I211" s="170"/>
      <c r="J211" s="227">
        <f>BK211</f>
        <v>0</v>
      </c>
      <c r="K211" s="167"/>
      <c r="L211" s="172"/>
      <c r="M211" s="173"/>
      <c r="N211" s="174"/>
      <c r="O211" s="174"/>
      <c r="P211" s="175">
        <f>P212</f>
        <v>0</v>
      </c>
      <c r="Q211" s="174"/>
      <c r="R211" s="175">
        <f>R212</f>
        <v>0</v>
      </c>
      <c r="S211" s="174"/>
      <c r="T211" s="176">
        <f>T212</f>
        <v>0</v>
      </c>
      <c r="AR211" s="177" t="s">
        <v>85</v>
      </c>
      <c r="AT211" s="178" t="s">
        <v>79</v>
      </c>
      <c r="AU211" s="178" t="s">
        <v>85</v>
      </c>
      <c r="AY211" s="177" t="s">
        <v>203</v>
      </c>
      <c r="BK211" s="179">
        <f>BK212</f>
        <v>0</v>
      </c>
    </row>
    <row r="212" spans="1:65" s="2" customFormat="1" ht="66.75" customHeight="1">
      <c r="A212" s="35"/>
      <c r="B212" s="36"/>
      <c r="C212" s="180" t="s">
        <v>409</v>
      </c>
      <c r="D212" s="180" t="s">
        <v>204</v>
      </c>
      <c r="E212" s="181" t="s">
        <v>4859</v>
      </c>
      <c r="F212" s="182" t="s">
        <v>4860</v>
      </c>
      <c r="G212" s="183" t="s">
        <v>651</v>
      </c>
      <c r="H212" s="184">
        <v>284.182</v>
      </c>
      <c r="I212" s="185"/>
      <c r="J212" s="186">
        <f>ROUND(I212*H212,2)</f>
        <v>0</v>
      </c>
      <c r="K212" s="187"/>
      <c r="L212" s="40"/>
      <c r="M212" s="188" t="s">
        <v>1</v>
      </c>
      <c r="N212" s="189" t="s">
        <v>45</v>
      </c>
      <c r="O212" s="72"/>
      <c r="P212" s="190">
        <f>O212*H212</f>
        <v>0</v>
      </c>
      <c r="Q212" s="190">
        <v>0</v>
      </c>
      <c r="R212" s="190">
        <f>Q212*H212</f>
        <v>0</v>
      </c>
      <c r="S212" s="190">
        <v>0</v>
      </c>
      <c r="T212" s="191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92" t="s">
        <v>98</v>
      </c>
      <c r="AT212" s="192" t="s">
        <v>204</v>
      </c>
      <c r="AU212" s="192" t="s">
        <v>89</v>
      </c>
      <c r="AY212" s="18" t="s">
        <v>203</v>
      </c>
      <c r="BE212" s="193">
        <f>IF(N212="základní",J212,0)</f>
        <v>0</v>
      </c>
      <c r="BF212" s="193">
        <f>IF(N212="snížená",J212,0)</f>
        <v>0</v>
      </c>
      <c r="BG212" s="193">
        <f>IF(N212="zákl. přenesená",J212,0)</f>
        <v>0</v>
      </c>
      <c r="BH212" s="193">
        <f>IF(N212="sníž. přenesená",J212,0)</f>
        <v>0</v>
      </c>
      <c r="BI212" s="193">
        <f>IF(N212="nulová",J212,0)</f>
        <v>0</v>
      </c>
      <c r="BJ212" s="18" t="s">
        <v>85</v>
      </c>
      <c r="BK212" s="193">
        <f>ROUND(I212*H212,2)</f>
        <v>0</v>
      </c>
      <c r="BL212" s="18" t="s">
        <v>98</v>
      </c>
      <c r="BM212" s="192" t="s">
        <v>4861</v>
      </c>
    </row>
    <row r="213" spans="2:63" s="11" customFormat="1" ht="25.9" customHeight="1">
      <c r="B213" s="166"/>
      <c r="C213" s="167"/>
      <c r="D213" s="168" t="s">
        <v>79</v>
      </c>
      <c r="E213" s="169" t="s">
        <v>1228</v>
      </c>
      <c r="F213" s="169" t="s">
        <v>1229</v>
      </c>
      <c r="G213" s="167"/>
      <c r="H213" s="167"/>
      <c r="I213" s="170"/>
      <c r="J213" s="171">
        <f>BK213</f>
        <v>0</v>
      </c>
      <c r="K213" s="167"/>
      <c r="L213" s="172"/>
      <c r="M213" s="173"/>
      <c r="N213" s="174"/>
      <c r="O213" s="174"/>
      <c r="P213" s="175">
        <f>P214+P221</f>
        <v>0</v>
      </c>
      <c r="Q213" s="174"/>
      <c r="R213" s="175">
        <f>R214+R221</f>
        <v>0</v>
      </c>
      <c r="S213" s="174"/>
      <c r="T213" s="176">
        <f>T214+T221</f>
        <v>0</v>
      </c>
      <c r="AR213" s="177" t="s">
        <v>85</v>
      </c>
      <c r="AT213" s="178" t="s">
        <v>79</v>
      </c>
      <c r="AU213" s="178" t="s">
        <v>80</v>
      </c>
      <c r="AY213" s="177" t="s">
        <v>203</v>
      </c>
      <c r="BK213" s="179">
        <f>BK214+BK221</f>
        <v>0</v>
      </c>
    </row>
    <row r="214" spans="2:63" s="11" customFormat="1" ht="22.9" customHeight="1">
      <c r="B214" s="166"/>
      <c r="C214" s="167"/>
      <c r="D214" s="168" t="s">
        <v>79</v>
      </c>
      <c r="E214" s="226" t="s">
        <v>1036</v>
      </c>
      <c r="F214" s="226" t="s">
        <v>1037</v>
      </c>
      <c r="G214" s="167"/>
      <c r="H214" s="167"/>
      <c r="I214" s="170"/>
      <c r="J214" s="227">
        <f>BK214</f>
        <v>0</v>
      </c>
      <c r="K214" s="167"/>
      <c r="L214" s="172"/>
      <c r="M214" s="173"/>
      <c r="N214" s="174"/>
      <c r="O214" s="174"/>
      <c r="P214" s="175">
        <f>SUM(P215:P220)</f>
        <v>0</v>
      </c>
      <c r="Q214" s="174"/>
      <c r="R214" s="175">
        <f>SUM(R215:R220)</f>
        <v>0</v>
      </c>
      <c r="S214" s="174"/>
      <c r="T214" s="176">
        <f>SUM(T215:T220)</f>
        <v>0</v>
      </c>
      <c r="AR214" s="177" t="s">
        <v>89</v>
      </c>
      <c r="AT214" s="178" t="s">
        <v>79</v>
      </c>
      <c r="AU214" s="178" t="s">
        <v>85</v>
      </c>
      <c r="AY214" s="177" t="s">
        <v>203</v>
      </c>
      <c r="BK214" s="179">
        <f>SUM(BK215:BK220)</f>
        <v>0</v>
      </c>
    </row>
    <row r="215" spans="1:65" s="2" customFormat="1" ht="24.2" customHeight="1">
      <c r="A215" s="35"/>
      <c r="B215" s="36"/>
      <c r="C215" s="180" t="s">
        <v>415</v>
      </c>
      <c r="D215" s="180" t="s">
        <v>204</v>
      </c>
      <c r="E215" s="181" t="s">
        <v>4862</v>
      </c>
      <c r="F215" s="182" t="s">
        <v>4863</v>
      </c>
      <c r="G215" s="183" t="s">
        <v>621</v>
      </c>
      <c r="H215" s="184">
        <v>1</v>
      </c>
      <c r="I215" s="185"/>
      <c r="J215" s="186">
        <f aca="true" t="shared" si="0" ref="J215:J220">ROUND(I215*H215,2)</f>
        <v>0</v>
      </c>
      <c r="K215" s="187"/>
      <c r="L215" s="40"/>
      <c r="M215" s="188" t="s">
        <v>1</v>
      </c>
      <c r="N215" s="189" t="s">
        <v>45</v>
      </c>
      <c r="O215" s="72"/>
      <c r="P215" s="190">
        <f aca="true" t="shared" si="1" ref="P215:P220">O215*H215</f>
        <v>0</v>
      </c>
      <c r="Q215" s="190">
        <v>0</v>
      </c>
      <c r="R215" s="190">
        <f aca="true" t="shared" si="2" ref="R215:R220">Q215*H215</f>
        <v>0</v>
      </c>
      <c r="S215" s="190">
        <v>0</v>
      </c>
      <c r="T215" s="191">
        <f aca="true" t="shared" si="3" ref="T215:T220"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2" t="s">
        <v>317</v>
      </c>
      <c r="AT215" s="192" t="s">
        <v>204</v>
      </c>
      <c r="AU215" s="192" t="s">
        <v>89</v>
      </c>
      <c r="AY215" s="18" t="s">
        <v>203</v>
      </c>
      <c r="BE215" s="193">
        <f aca="true" t="shared" si="4" ref="BE215:BE220">IF(N215="základní",J215,0)</f>
        <v>0</v>
      </c>
      <c r="BF215" s="193">
        <f aca="true" t="shared" si="5" ref="BF215:BF220">IF(N215="snížená",J215,0)</f>
        <v>0</v>
      </c>
      <c r="BG215" s="193">
        <f aca="true" t="shared" si="6" ref="BG215:BG220">IF(N215="zákl. přenesená",J215,0)</f>
        <v>0</v>
      </c>
      <c r="BH215" s="193">
        <f aca="true" t="shared" si="7" ref="BH215:BH220">IF(N215="sníž. přenesená",J215,0)</f>
        <v>0</v>
      </c>
      <c r="BI215" s="193">
        <f aca="true" t="shared" si="8" ref="BI215:BI220">IF(N215="nulová",J215,0)</f>
        <v>0</v>
      </c>
      <c r="BJ215" s="18" t="s">
        <v>85</v>
      </c>
      <c r="BK215" s="193">
        <f aca="true" t="shared" si="9" ref="BK215:BK220">ROUND(I215*H215,2)</f>
        <v>0</v>
      </c>
      <c r="BL215" s="18" t="s">
        <v>317</v>
      </c>
      <c r="BM215" s="192" t="s">
        <v>4864</v>
      </c>
    </row>
    <row r="216" spans="1:65" s="2" customFormat="1" ht="24.2" customHeight="1">
      <c r="A216" s="35"/>
      <c r="B216" s="36"/>
      <c r="C216" s="180" t="s">
        <v>423</v>
      </c>
      <c r="D216" s="180" t="s">
        <v>204</v>
      </c>
      <c r="E216" s="181" t="s">
        <v>4865</v>
      </c>
      <c r="F216" s="182" t="s">
        <v>4866</v>
      </c>
      <c r="G216" s="183" t="s">
        <v>621</v>
      </c>
      <c r="H216" s="184">
        <v>1</v>
      </c>
      <c r="I216" s="185"/>
      <c r="J216" s="186">
        <f t="shared" si="0"/>
        <v>0</v>
      </c>
      <c r="K216" s="187"/>
      <c r="L216" s="40"/>
      <c r="M216" s="188" t="s">
        <v>1</v>
      </c>
      <c r="N216" s="189" t="s">
        <v>45</v>
      </c>
      <c r="O216" s="72"/>
      <c r="P216" s="190">
        <f t="shared" si="1"/>
        <v>0</v>
      </c>
      <c r="Q216" s="190">
        <v>0</v>
      </c>
      <c r="R216" s="190">
        <f t="shared" si="2"/>
        <v>0</v>
      </c>
      <c r="S216" s="190">
        <v>0</v>
      </c>
      <c r="T216" s="191">
        <f t="shared" si="3"/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92" t="s">
        <v>317</v>
      </c>
      <c r="AT216" s="192" t="s">
        <v>204</v>
      </c>
      <c r="AU216" s="192" t="s">
        <v>89</v>
      </c>
      <c r="AY216" s="18" t="s">
        <v>203</v>
      </c>
      <c r="BE216" s="193">
        <f t="shared" si="4"/>
        <v>0</v>
      </c>
      <c r="BF216" s="193">
        <f t="shared" si="5"/>
        <v>0</v>
      </c>
      <c r="BG216" s="193">
        <f t="shared" si="6"/>
        <v>0</v>
      </c>
      <c r="BH216" s="193">
        <f t="shared" si="7"/>
        <v>0</v>
      </c>
      <c r="BI216" s="193">
        <f t="shared" si="8"/>
        <v>0</v>
      </c>
      <c r="BJ216" s="18" t="s">
        <v>85</v>
      </c>
      <c r="BK216" s="193">
        <f t="shared" si="9"/>
        <v>0</v>
      </c>
      <c r="BL216" s="18" t="s">
        <v>317</v>
      </c>
      <c r="BM216" s="192" t="s">
        <v>4867</v>
      </c>
    </row>
    <row r="217" spans="1:65" s="2" customFormat="1" ht="24.2" customHeight="1">
      <c r="A217" s="35"/>
      <c r="B217" s="36"/>
      <c r="C217" s="180" t="s">
        <v>428</v>
      </c>
      <c r="D217" s="180" t="s">
        <v>204</v>
      </c>
      <c r="E217" s="181" t="s">
        <v>4868</v>
      </c>
      <c r="F217" s="182" t="s">
        <v>4869</v>
      </c>
      <c r="G217" s="183" t="s">
        <v>621</v>
      </c>
      <c r="H217" s="184">
        <v>1</v>
      </c>
      <c r="I217" s="185"/>
      <c r="J217" s="186">
        <f t="shared" si="0"/>
        <v>0</v>
      </c>
      <c r="K217" s="187"/>
      <c r="L217" s="40"/>
      <c r="M217" s="188" t="s">
        <v>1</v>
      </c>
      <c r="N217" s="189" t="s">
        <v>45</v>
      </c>
      <c r="O217" s="72"/>
      <c r="P217" s="190">
        <f t="shared" si="1"/>
        <v>0</v>
      </c>
      <c r="Q217" s="190">
        <v>0</v>
      </c>
      <c r="R217" s="190">
        <f t="shared" si="2"/>
        <v>0</v>
      </c>
      <c r="S217" s="190">
        <v>0</v>
      </c>
      <c r="T217" s="191">
        <f t="shared" si="3"/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92" t="s">
        <v>317</v>
      </c>
      <c r="AT217" s="192" t="s">
        <v>204</v>
      </c>
      <c r="AU217" s="192" t="s">
        <v>89</v>
      </c>
      <c r="AY217" s="18" t="s">
        <v>203</v>
      </c>
      <c r="BE217" s="193">
        <f t="shared" si="4"/>
        <v>0</v>
      </c>
      <c r="BF217" s="193">
        <f t="shared" si="5"/>
        <v>0</v>
      </c>
      <c r="BG217" s="193">
        <f t="shared" si="6"/>
        <v>0</v>
      </c>
      <c r="BH217" s="193">
        <f t="shared" si="7"/>
        <v>0</v>
      </c>
      <c r="BI217" s="193">
        <f t="shared" si="8"/>
        <v>0</v>
      </c>
      <c r="BJ217" s="18" t="s">
        <v>85</v>
      </c>
      <c r="BK217" s="193">
        <f t="shared" si="9"/>
        <v>0</v>
      </c>
      <c r="BL217" s="18" t="s">
        <v>317</v>
      </c>
      <c r="BM217" s="192" t="s">
        <v>4870</v>
      </c>
    </row>
    <row r="218" spans="1:65" s="2" customFormat="1" ht="33" customHeight="1">
      <c r="A218" s="35"/>
      <c r="B218" s="36"/>
      <c r="C218" s="180" t="s">
        <v>440</v>
      </c>
      <c r="D218" s="180" t="s">
        <v>204</v>
      </c>
      <c r="E218" s="181" t="s">
        <v>4871</v>
      </c>
      <c r="F218" s="182" t="s">
        <v>4872</v>
      </c>
      <c r="G218" s="183" t="s">
        <v>621</v>
      </c>
      <c r="H218" s="184">
        <v>1</v>
      </c>
      <c r="I218" s="185"/>
      <c r="J218" s="186">
        <f t="shared" si="0"/>
        <v>0</v>
      </c>
      <c r="K218" s="187"/>
      <c r="L218" s="40"/>
      <c r="M218" s="188" t="s">
        <v>1</v>
      </c>
      <c r="N218" s="189" t="s">
        <v>45</v>
      </c>
      <c r="O218" s="72"/>
      <c r="P218" s="190">
        <f t="shared" si="1"/>
        <v>0</v>
      </c>
      <c r="Q218" s="190">
        <v>0</v>
      </c>
      <c r="R218" s="190">
        <f t="shared" si="2"/>
        <v>0</v>
      </c>
      <c r="S218" s="190">
        <v>0</v>
      </c>
      <c r="T218" s="191">
        <f t="shared" si="3"/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92" t="s">
        <v>317</v>
      </c>
      <c r="AT218" s="192" t="s">
        <v>204</v>
      </c>
      <c r="AU218" s="192" t="s">
        <v>89</v>
      </c>
      <c r="AY218" s="18" t="s">
        <v>203</v>
      </c>
      <c r="BE218" s="193">
        <f t="shared" si="4"/>
        <v>0</v>
      </c>
      <c r="BF218" s="193">
        <f t="shared" si="5"/>
        <v>0</v>
      </c>
      <c r="BG218" s="193">
        <f t="shared" si="6"/>
        <v>0</v>
      </c>
      <c r="BH218" s="193">
        <f t="shared" si="7"/>
        <v>0</v>
      </c>
      <c r="BI218" s="193">
        <f t="shared" si="8"/>
        <v>0</v>
      </c>
      <c r="BJ218" s="18" t="s">
        <v>85</v>
      </c>
      <c r="BK218" s="193">
        <f t="shared" si="9"/>
        <v>0</v>
      </c>
      <c r="BL218" s="18" t="s">
        <v>317</v>
      </c>
      <c r="BM218" s="192" t="s">
        <v>4873</v>
      </c>
    </row>
    <row r="219" spans="1:65" s="2" customFormat="1" ht="37.9" customHeight="1">
      <c r="A219" s="35"/>
      <c r="B219" s="36"/>
      <c r="C219" s="180" t="s">
        <v>448</v>
      </c>
      <c r="D219" s="180" t="s">
        <v>204</v>
      </c>
      <c r="E219" s="181" t="s">
        <v>4874</v>
      </c>
      <c r="F219" s="182" t="s">
        <v>4875</v>
      </c>
      <c r="G219" s="183" t="s">
        <v>621</v>
      </c>
      <c r="H219" s="184">
        <v>2</v>
      </c>
      <c r="I219" s="185"/>
      <c r="J219" s="186">
        <f t="shared" si="0"/>
        <v>0</v>
      </c>
      <c r="K219" s="187"/>
      <c r="L219" s="40"/>
      <c r="M219" s="188" t="s">
        <v>1</v>
      </c>
      <c r="N219" s="189" t="s">
        <v>45</v>
      </c>
      <c r="O219" s="72"/>
      <c r="P219" s="190">
        <f t="shared" si="1"/>
        <v>0</v>
      </c>
      <c r="Q219" s="190">
        <v>0</v>
      </c>
      <c r="R219" s="190">
        <f t="shared" si="2"/>
        <v>0</v>
      </c>
      <c r="S219" s="190">
        <v>0</v>
      </c>
      <c r="T219" s="191">
        <f t="shared" si="3"/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92" t="s">
        <v>317</v>
      </c>
      <c r="AT219" s="192" t="s">
        <v>204</v>
      </c>
      <c r="AU219" s="192" t="s">
        <v>89</v>
      </c>
      <c r="AY219" s="18" t="s">
        <v>203</v>
      </c>
      <c r="BE219" s="193">
        <f t="shared" si="4"/>
        <v>0</v>
      </c>
      <c r="BF219" s="193">
        <f t="shared" si="5"/>
        <v>0</v>
      </c>
      <c r="BG219" s="193">
        <f t="shared" si="6"/>
        <v>0</v>
      </c>
      <c r="BH219" s="193">
        <f t="shared" si="7"/>
        <v>0</v>
      </c>
      <c r="BI219" s="193">
        <f t="shared" si="8"/>
        <v>0</v>
      </c>
      <c r="BJ219" s="18" t="s">
        <v>85</v>
      </c>
      <c r="BK219" s="193">
        <f t="shared" si="9"/>
        <v>0</v>
      </c>
      <c r="BL219" s="18" t="s">
        <v>317</v>
      </c>
      <c r="BM219" s="192" t="s">
        <v>4876</v>
      </c>
    </row>
    <row r="220" spans="1:65" s="2" customFormat="1" ht="37.9" customHeight="1">
      <c r="A220" s="35"/>
      <c r="B220" s="36"/>
      <c r="C220" s="180" t="s">
        <v>455</v>
      </c>
      <c r="D220" s="180" t="s">
        <v>204</v>
      </c>
      <c r="E220" s="181" t="s">
        <v>2607</v>
      </c>
      <c r="F220" s="182" t="s">
        <v>2608</v>
      </c>
      <c r="G220" s="183" t="s">
        <v>621</v>
      </c>
      <c r="H220" s="184">
        <v>2</v>
      </c>
      <c r="I220" s="185"/>
      <c r="J220" s="186">
        <f t="shared" si="0"/>
        <v>0</v>
      </c>
      <c r="K220" s="187"/>
      <c r="L220" s="40"/>
      <c r="M220" s="188" t="s">
        <v>1</v>
      </c>
      <c r="N220" s="189" t="s">
        <v>45</v>
      </c>
      <c r="O220" s="72"/>
      <c r="P220" s="190">
        <f t="shared" si="1"/>
        <v>0</v>
      </c>
      <c r="Q220" s="190">
        <v>0</v>
      </c>
      <c r="R220" s="190">
        <f t="shared" si="2"/>
        <v>0</v>
      </c>
      <c r="S220" s="190">
        <v>0</v>
      </c>
      <c r="T220" s="191">
        <f t="shared" si="3"/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92" t="s">
        <v>317</v>
      </c>
      <c r="AT220" s="192" t="s">
        <v>204</v>
      </c>
      <c r="AU220" s="192" t="s">
        <v>89</v>
      </c>
      <c r="AY220" s="18" t="s">
        <v>203</v>
      </c>
      <c r="BE220" s="193">
        <f t="shared" si="4"/>
        <v>0</v>
      </c>
      <c r="BF220" s="193">
        <f t="shared" si="5"/>
        <v>0</v>
      </c>
      <c r="BG220" s="193">
        <f t="shared" si="6"/>
        <v>0</v>
      </c>
      <c r="BH220" s="193">
        <f t="shared" si="7"/>
        <v>0</v>
      </c>
      <c r="BI220" s="193">
        <f t="shared" si="8"/>
        <v>0</v>
      </c>
      <c r="BJ220" s="18" t="s">
        <v>85</v>
      </c>
      <c r="BK220" s="193">
        <f t="shared" si="9"/>
        <v>0</v>
      </c>
      <c r="BL220" s="18" t="s">
        <v>317</v>
      </c>
      <c r="BM220" s="192" t="s">
        <v>4877</v>
      </c>
    </row>
    <row r="221" spans="2:63" s="11" customFormat="1" ht="22.9" customHeight="1">
      <c r="B221" s="166"/>
      <c r="C221" s="167"/>
      <c r="D221" s="168" t="s">
        <v>79</v>
      </c>
      <c r="E221" s="226" t="s">
        <v>4878</v>
      </c>
      <c r="F221" s="226" t="s">
        <v>4879</v>
      </c>
      <c r="G221" s="167"/>
      <c r="H221" s="167"/>
      <c r="I221" s="170"/>
      <c r="J221" s="227">
        <f>BK221</f>
        <v>0</v>
      </c>
      <c r="K221" s="167"/>
      <c r="L221" s="172"/>
      <c r="M221" s="173"/>
      <c r="N221" s="174"/>
      <c r="O221" s="174"/>
      <c r="P221" s="175">
        <f>SUM(P222:P240)</f>
        <v>0</v>
      </c>
      <c r="Q221" s="174"/>
      <c r="R221" s="175">
        <f>SUM(R222:R240)</f>
        <v>0</v>
      </c>
      <c r="S221" s="174"/>
      <c r="T221" s="176">
        <f>SUM(T222:T240)</f>
        <v>0</v>
      </c>
      <c r="AR221" s="177" t="s">
        <v>85</v>
      </c>
      <c r="AT221" s="178" t="s">
        <v>79</v>
      </c>
      <c r="AU221" s="178" t="s">
        <v>85</v>
      </c>
      <c r="AY221" s="177" t="s">
        <v>203</v>
      </c>
      <c r="BK221" s="179">
        <f>SUM(BK222:BK240)</f>
        <v>0</v>
      </c>
    </row>
    <row r="222" spans="1:65" s="2" customFormat="1" ht="49.15" customHeight="1">
      <c r="A222" s="35"/>
      <c r="B222" s="36"/>
      <c r="C222" s="180" t="s">
        <v>460</v>
      </c>
      <c r="D222" s="180" t="s">
        <v>204</v>
      </c>
      <c r="E222" s="181" t="s">
        <v>4880</v>
      </c>
      <c r="F222" s="182" t="s">
        <v>4881</v>
      </c>
      <c r="G222" s="183" t="s">
        <v>349</v>
      </c>
      <c r="H222" s="184">
        <v>3.755</v>
      </c>
      <c r="I222" s="185"/>
      <c r="J222" s="186">
        <f>ROUND(I222*H222,2)</f>
        <v>0</v>
      </c>
      <c r="K222" s="187"/>
      <c r="L222" s="40"/>
      <c r="M222" s="188" t="s">
        <v>1</v>
      </c>
      <c r="N222" s="189" t="s">
        <v>45</v>
      </c>
      <c r="O222" s="72"/>
      <c r="P222" s="190">
        <f>O222*H222</f>
        <v>0</v>
      </c>
      <c r="Q222" s="190">
        <v>0</v>
      </c>
      <c r="R222" s="190">
        <f>Q222*H222</f>
        <v>0</v>
      </c>
      <c r="S222" s="190">
        <v>0</v>
      </c>
      <c r="T222" s="191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92" t="s">
        <v>98</v>
      </c>
      <c r="AT222" s="192" t="s">
        <v>204</v>
      </c>
      <c r="AU222" s="192" t="s">
        <v>89</v>
      </c>
      <c r="AY222" s="18" t="s">
        <v>203</v>
      </c>
      <c r="BE222" s="193">
        <f>IF(N222="základní",J222,0)</f>
        <v>0</v>
      </c>
      <c r="BF222" s="193">
        <f>IF(N222="snížená",J222,0)</f>
        <v>0</v>
      </c>
      <c r="BG222" s="193">
        <f>IF(N222="zákl. přenesená",J222,0)</f>
        <v>0</v>
      </c>
      <c r="BH222" s="193">
        <f>IF(N222="sníž. přenesená",J222,0)</f>
        <v>0</v>
      </c>
      <c r="BI222" s="193">
        <f>IF(N222="nulová",J222,0)</f>
        <v>0</v>
      </c>
      <c r="BJ222" s="18" t="s">
        <v>85</v>
      </c>
      <c r="BK222" s="193">
        <f>ROUND(I222*H222,2)</f>
        <v>0</v>
      </c>
      <c r="BL222" s="18" t="s">
        <v>98</v>
      </c>
      <c r="BM222" s="192" t="s">
        <v>4882</v>
      </c>
    </row>
    <row r="223" spans="2:51" s="12" customFormat="1" ht="22.5">
      <c r="B223" s="194"/>
      <c r="C223" s="195"/>
      <c r="D223" s="196" t="s">
        <v>209</v>
      </c>
      <c r="E223" s="197" t="s">
        <v>1</v>
      </c>
      <c r="F223" s="198" t="s">
        <v>4883</v>
      </c>
      <c r="G223" s="195"/>
      <c r="H223" s="199">
        <v>3.755</v>
      </c>
      <c r="I223" s="200"/>
      <c r="J223" s="195"/>
      <c r="K223" s="195"/>
      <c r="L223" s="201"/>
      <c r="M223" s="202"/>
      <c r="N223" s="203"/>
      <c r="O223" s="203"/>
      <c r="P223" s="203"/>
      <c r="Q223" s="203"/>
      <c r="R223" s="203"/>
      <c r="S223" s="203"/>
      <c r="T223" s="204"/>
      <c r="AT223" s="205" t="s">
        <v>209</v>
      </c>
      <c r="AU223" s="205" t="s">
        <v>89</v>
      </c>
      <c r="AV223" s="12" t="s">
        <v>89</v>
      </c>
      <c r="AW223" s="12" t="s">
        <v>36</v>
      </c>
      <c r="AX223" s="12" t="s">
        <v>80</v>
      </c>
      <c r="AY223" s="205" t="s">
        <v>203</v>
      </c>
    </row>
    <row r="224" spans="2:51" s="13" customFormat="1" ht="12">
      <c r="B224" s="206"/>
      <c r="C224" s="207"/>
      <c r="D224" s="196" t="s">
        <v>209</v>
      </c>
      <c r="E224" s="208" t="s">
        <v>1</v>
      </c>
      <c r="F224" s="209" t="s">
        <v>211</v>
      </c>
      <c r="G224" s="207"/>
      <c r="H224" s="210">
        <v>3.755</v>
      </c>
      <c r="I224" s="211"/>
      <c r="J224" s="207"/>
      <c r="K224" s="207"/>
      <c r="L224" s="212"/>
      <c r="M224" s="213"/>
      <c r="N224" s="214"/>
      <c r="O224" s="214"/>
      <c r="P224" s="214"/>
      <c r="Q224" s="214"/>
      <c r="R224" s="214"/>
      <c r="S224" s="214"/>
      <c r="T224" s="215"/>
      <c r="AT224" s="216" t="s">
        <v>209</v>
      </c>
      <c r="AU224" s="216" t="s">
        <v>89</v>
      </c>
      <c r="AV224" s="13" t="s">
        <v>98</v>
      </c>
      <c r="AW224" s="13" t="s">
        <v>36</v>
      </c>
      <c r="AX224" s="13" t="s">
        <v>85</v>
      </c>
      <c r="AY224" s="216" t="s">
        <v>203</v>
      </c>
    </row>
    <row r="225" spans="1:65" s="2" customFormat="1" ht="33" customHeight="1">
      <c r="A225" s="35"/>
      <c r="B225" s="36"/>
      <c r="C225" s="180" t="s">
        <v>465</v>
      </c>
      <c r="D225" s="180" t="s">
        <v>204</v>
      </c>
      <c r="E225" s="181" t="s">
        <v>4884</v>
      </c>
      <c r="F225" s="182" t="s">
        <v>4885</v>
      </c>
      <c r="G225" s="183" t="s">
        <v>349</v>
      </c>
      <c r="H225" s="184">
        <v>3.286</v>
      </c>
      <c r="I225" s="185"/>
      <c r="J225" s="186">
        <f>ROUND(I225*H225,2)</f>
        <v>0</v>
      </c>
      <c r="K225" s="187"/>
      <c r="L225" s="40"/>
      <c r="M225" s="188" t="s">
        <v>1</v>
      </c>
      <c r="N225" s="189" t="s">
        <v>45</v>
      </c>
      <c r="O225" s="72"/>
      <c r="P225" s="190">
        <f>O225*H225</f>
        <v>0</v>
      </c>
      <c r="Q225" s="190">
        <v>0</v>
      </c>
      <c r="R225" s="190">
        <f>Q225*H225</f>
        <v>0</v>
      </c>
      <c r="S225" s="190">
        <v>0</v>
      </c>
      <c r="T225" s="191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92" t="s">
        <v>98</v>
      </c>
      <c r="AT225" s="192" t="s">
        <v>204</v>
      </c>
      <c r="AU225" s="192" t="s">
        <v>89</v>
      </c>
      <c r="AY225" s="18" t="s">
        <v>203</v>
      </c>
      <c r="BE225" s="193">
        <f>IF(N225="základní",J225,0)</f>
        <v>0</v>
      </c>
      <c r="BF225" s="193">
        <f>IF(N225="snížená",J225,0)</f>
        <v>0</v>
      </c>
      <c r="BG225" s="193">
        <f>IF(N225="zákl. přenesená",J225,0)</f>
        <v>0</v>
      </c>
      <c r="BH225" s="193">
        <f>IF(N225="sníž. přenesená",J225,0)</f>
        <v>0</v>
      </c>
      <c r="BI225" s="193">
        <f>IF(N225="nulová",J225,0)</f>
        <v>0</v>
      </c>
      <c r="BJ225" s="18" t="s">
        <v>85</v>
      </c>
      <c r="BK225" s="193">
        <f>ROUND(I225*H225,2)</f>
        <v>0</v>
      </c>
      <c r="BL225" s="18" t="s">
        <v>98</v>
      </c>
      <c r="BM225" s="192" t="s">
        <v>4886</v>
      </c>
    </row>
    <row r="226" spans="2:51" s="12" customFormat="1" ht="22.5">
      <c r="B226" s="194"/>
      <c r="C226" s="195"/>
      <c r="D226" s="196" t="s">
        <v>209</v>
      </c>
      <c r="E226" s="197" t="s">
        <v>1</v>
      </c>
      <c r="F226" s="198" t="s">
        <v>4887</v>
      </c>
      <c r="G226" s="195"/>
      <c r="H226" s="199">
        <v>3.286</v>
      </c>
      <c r="I226" s="200"/>
      <c r="J226" s="195"/>
      <c r="K226" s="195"/>
      <c r="L226" s="201"/>
      <c r="M226" s="202"/>
      <c r="N226" s="203"/>
      <c r="O226" s="203"/>
      <c r="P226" s="203"/>
      <c r="Q226" s="203"/>
      <c r="R226" s="203"/>
      <c r="S226" s="203"/>
      <c r="T226" s="204"/>
      <c r="AT226" s="205" t="s">
        <v>209</v>
      </c>
      <c r="AU226" s="205" t="s">
        <v>89</v>
      </c>
      <c r="AV226" s="12" t="s">
        <v>89</v>
      </c>
      <c r="AW226" s="12" t="s">
        <v>36</v>
      </c>
      <c r="AX226" s="12" t="s">
        <v>80</v>
      </c>
      <c r="AY226" s="205" t="s">
        <v>203</v>
      </c>
    </row>
    <row r="227" spans="2:51" s="13" customFormat="1" ht="12">
      <c r="B227" s="206"/>
      <c r="C227" s="207"/>
      <c r="D227" s="196" t="s">
        <v>209</v>
      </c>
      <c r="E227" s="208" t="s">
        <v>1</v>
      </c>
      <c r="F227" s="209" t="s">
        <v>211</v>
      </c>
      <c r="G227" s="207"/>
      <c r="H227" s="210">
        <v>3.286</v>
      </c>
      <c r="I227" s="211"/>
      <c r="J227" s="207"/>
      <c r="K227" s="207"/>
      <c r="L227" s="212"/>
      <c r="M227" s="213"/>
      <c r="N227" s="214"/>
      <c r="O227" s="214"/>
      <c r="P227" s="214"/>
      <c r="Q227" s="214"/>
      <c r="R227" s="214"/>
      <c r="S227" s="214"/>
      <c r="T227" s="215"/>
      <c r="AT227" s="216" t="s">
        <v>209</v>
      </c>
      <c r="AU227" s="216" t="s">
        <v>89</v>
      </c>
      <c r="AV227" s="13" t="s">
        <v>98</v>
      </c>
      <c r="AW227" s="13" t="s">
        <v>36</v>
      </c>
      <c r="AX227" s="13" t="s">
        <v>85</v>
      </c>
      <c r="AY227" s="216" t="s">
        <v>203</v>
      </c>
    </row>
    <row r="228" spans="1:65" s="2" customFormat="1" ht="21.75" customHeight="1">
      <c r="A228" s="35"/>
      <c r="B228" s="36"/>
      <c r="C228" s="180" t="s">
        <v>474</v>
      </c>
      <c r="D228" s="180" t="s">
        <v>204</v>
      </c>
      <c r="E228" s="181" t="s">
        <v>4888</v>
      </c>
      <c r="F228" s="182" t="s">
        <v>4889</v>
      </c>
      <c r="G228" s="183" t="s">
        <v>651</v>
      </c>
      <c r="H228" s="184">
        <v>0.657</v>
      </c>
      <c r="I228" s="185"/>
      <c r="J228" s="186">
        <f>ROUND(I228*H228,2)</f>
        <v>0</v>
      </c>
      <c r="K228" s="187"/>
      <c r="L228" s="40"/>
      <c r="M228" s="188" t="s">
        <v>1</v>
      </c>
      <c r="N228" s="189" t="s">
        <v>45</v>
      </c>
      <c r="O228" s="72"/>
      <c r="P228" s="190">
        <f>O228*H228</f>
        <v>0</v>
      </c>
      <c r="Q228" s="190">
        <v>0</v>
      </c>
      <c r="R228" s="190">
        <f>Q228*H228</f>
        <v>0</v>
      </c>
      <c r="S228" s="190">
        <v>0</v>
      </c>
      <c r="T228" s="191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92" t="s">
        <v>98</v>
      </c>
      <c r="AT228" s="192" t="s">
        <v>204</v>
      </c>
      <c r="AU228" s="192" t="s">
        <v>89</v>
      </c>
      <c r="AY228" s="18" t="s">
        <v>203</v>
      </c>
      <c r="BE228" s="193">
        <f>IF(N228="základní",J228,0)</f>
        <v>0</v>
      </c>
      <c r="BF228" s="193">
        <f>IF(N228="snížená",J228,0)</f>
        <v>0</v>
      </c>
      <c r="BG228" s="193">
        <f>IF(N228="zákl. přenesená",J228,0)</f>
        <v>0</v>
      </c>
      <c r="BH228" s="193">
        <f>IF(N228="sníž. přenesená",J228,0)</f>
        <v>0</v>
      </c>
      <c r="BI228" s="193">
        <f>IF(N228="nulová",J228,0)</f>
        <v>0</v>
      </c>
      <c r="BJ228" s="18" t="s">
        <v>85</v>
      </c>
      <c r="BK228" s="193">
        <f>ROUND(I228*H228,2)</f>
        <v>0</v>
      </c>
      <c r="BL228" s="18" t="s">
        <v>98</v>
      </c>
      <c r="BM228" s="192" t="s">
        <v>4890</v>
      </c>
    </row>
    <row r="229" spans="2:51" s="12" customFormat="1" ht="22.5">
      <c r="B229" s="194"/>
      <c r="C229" s="195"/>
      <c r="D229" s="196" t="s">
        <v>209</v>
      </c>
      <c r="E229" s="197" t="s">
        <v>1</v>
      </c>
      <c r="F229" s="198" t="s">
        <v>4891</v>
      </c>
      <c r="G229" s="195"/>
      <c r="H229" s="199">
        <v>0.657</v>
      </c>
      <c r="I229" s="200"/>
      <c r="J229" s="195"/>
      <c r="K229" s="195"/>
      <c r="L229" s="201"/>
      <c r="M229" s="202"/>
      <c r="N229" s="203"/>
      <c r="O229" s="203"/>
      <c r="P229" s="203"/>
      <c r="Q229" s="203"/>
      <c r="R229" s="203"/>
      <c r="S229" s="203"/>
      <c r="T229" s="204"/>
      <c r="AT229" s="205" t="s">
        <v>209</v>
      </c>
      <c r="AU229" s="205" t="s">
        <v>89</v>
      </c>
      <c r="AV229" s="12" t="s">
        <v>89</v>
      </c>
      <c r="AW229" s="12" t="s">
        <v>36</v>
      </c>
      <c r="AX229" s="12" t="s">
        <v>80</v>
      </c>
      <c r="AY229" s="205" t="s">
        <v>203</v>
      </c>
    </row>
    <row r="230" spans="2:51" s="13" customFormat="1" ht="12">
      <c r="B230" s="206"/>
      <c r="C230" s="207"/>
      <c r="D230" s="196" t="s">
        <v>209</v>
      </c>
      <c r="E230" s="208" t="s">
        <v>1</v>
      </c>
      <c r="F230" s="209" t="s">
        <v>211</v>
      </c>
      <c r="G230" s="207"/>
      <c r="H230" s="210">
        <v>0.657</v>
      </c>
      <c r="I230" s="211"/>
      <c r="J230" s="207"/>
      <c r="K230" s="207"/>
      <c r="L230" s="212"/>
      <c r="M230" s="213"/>
      <c r="N230" s="214"/>
      <c r="O230" s="214"/>
      <c r="P230" s="214"/>
      <c r="Q230" s="214"/>
      <c r="R230" s="214"/>
      <c r="S230" s="214"/>
      <c r="T230" s="215"/>
      <c r="AT230" s="216" t="s">
        <v>209</v>
      </c>
      <c r="AU230" s="216" t="s">
        <v>89</v>
      </c>
      <c r="AV230" s="13" t="s">
        <v>98</v>
      </c>
      <c r="AW230" s="13" t="s">
        <v>36</v>
      </c>
      <c r="AX230" s="13" t="s">
        <v>85</v>
      </c>
      <c r="AY230" s="216" t="s">
        <v>203</v>
      </c>
    </row>
    <row r="231" spans="1:65" s="2" customFormat="1" ht="44.25" customHeight="1">
      <c r="A231" s="35"/>
      <c r="B231" s="36"/>
      <c r="C231" s="180" t="s">
        <v>479</v>
      </c>
      <c r="D231" s="180" t="s">
        <v>204</v>
      </c>
      <c r="E231" s="181" t="s">
        <v>4892</v>
      </c>
      <c r="F231" s="182" t="s">
        <v>4893</v>
      </c>
      <c r="G231" s="183" t="s">
        <v>349</v>
      </c>
      <c r="H231" s="184">
        <v>2.34</v>
      </c>
      <c r="I231" s="185"/>
      <c r="J231" s="186">
        <f>ROUND(I231*H231,2)</f>
        <v>0</v>
      </c>
      <c r="K231" s="187"/>
      <c r="L231" s="40"/>
      <c r="M231" s="188" t="s">
        <v>1</v>
      </c>
      <c r="N231" s="189" t="s">
        <v>45</v>
      </c>
      <c r="O231" s="72"/>
      <c r="P231" s="190">
        <f>O231*H231</f>
        <v>0</v>
      </c>
      <c r="Q231" s="190">
        <v>0</v>
      </c>
      <c r="R231" s="190">
        <f>Q231*H231</f>
        <v>0</v>
      </c>
      <c r="S231" s="190">
        <v>0</v>
      </c>
      <c r="T231" s="191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92" t="s">
        <v>98</v>
      </c>
      <c r="AT231" s="192" t="s">
        <v>204</v>
      </c>
      <c r="AU231" s="192" t="s">
        <v>89</v>
      </c>
      <c r="AY231" s="18" t="s">
        <v>203</v>
      </c>
      <c r="BE231" s="193">
        <f>IF(N231="základní",J231,0)</f>
        <v>0</v>
      </c>
      <c r="BF231" s="193">
        <f>IF(N231="snížená",J231,0)</f>
        <v>0</v>
      </c>
      <c r="BG231" s="193">
        <f>IF(N231="zákl. přenesená",J231,0)</f>
        <v>0</v>
      </c>
      <c r="BH231" s="193">
        <f>IF(N231="sníž. přenesená",J231,0)</f>
        <v>0</v>
      </c>
      <c r="BI231" s="193">
        <f>IF(N231="nulová",J231,0)</f>
        <v>0</v>
      </c>
      <c r="BJ231" s="18" t="s">
        <v>85</v>
      </c>
      <c r="BK231" s="193">
        <f>ROUND(I231*H231,2)</f>
        <v>0</v>
      </c>
      <c r="BL231" s="18" t="s">
        <v>98</v>
      </c>
      <c r="BM231" s="192" t="s">
        <v>4894</v>
      </c>
    </row>
    <row r="232" spans="2:51" s="12" customFormat="1" ht="12">
      <c r="B232" s="194"/>
      <c r="C232" s="195"/>
      <c r="D232" s="196" t="s">
        <v>209</v>
      </c>
      <c r="E232" s="197" t="s">
        <v>1</v>
      </c>
      <c r="F232" s="198" t="s">
        <v>4895</v>
      </c>
      <c r="G232" s="195"/>
      <c r="H232" s="199">
        <v>2.34</v>
      </c>
      <c r="I232" s="200"/>
      <c r="J232" s="195"/>
      <c r="K232" s="195"/>
      <c r="L232" s="201"/>
      <c r="M232" s="202"/>
      <c r="N232" s="203"/>
      <c r="O232" s="203"/>
      <c r="P232" s="203"/>
      <c r="Q232" s="203"/>
      <c r="R232" s="203"/>
      <c r="S232" s="203"/>
      <c r="T232" s="204"/>
      <c r="AT232" s="205" t="s">
        <v>209</v>
      </c>
      <c r="AU232" s="205" t="s">
        <v>89</v>
      </c>
      <c r="AV232" s="12" t="s">
        <v>89</v>
      </c>
      <c r="AW232" s="12" t="s">
        <v>36</v>
      </c>
      <c r="AX232" s="12" t="s">
        <v>80</v>
      </c>
      <c r="AY232" s="205" t="s">
        <v>203</v>
      </c>
    </row>
    <row r="233" spans="2:51" s="13" customFormat="1" ht="12">
      <c r="B233" s="206"/>
      <c r="C233" s="207"/>
      <c r="D233" s="196" t="s">
        <v>209</v>
      </c>
      <c r="E233" s="208" t="s">
        <v>1</v>
      </c>
      <c r="F233" s="209" t="s">
        <v>211</v>
      </c>
      <c r="G233" s="207"/>
      <c r="H233" s="210">
        <v>2.34</v>
      </c>
      <c r="I233" s="211"/>
      <c r="J233" s="207"/>
      <c r="K233" s="207"/>
      <c r="L233" s="212"/>
      <c r="M233" s="213"/>
      <c r="N233" s="214"/>
      <c r="O233" s="214"/>
      <c r="P233" s="214"/>
      <c r="Q233" s="214"/>
      <c r="R233" s="214"/>
      <c r="S233" s="214"/>
      <c r="T233" s="215"/>
      <c r="AT233" s="216" t="s">
        <v>209</v>
      </c>
      <c r="AU233" s="216" t="s">
        <v>89</v>
      </c>
      <c r="AV233" s="13" t="s">
        <v>98</v>
      </c>
      <c r="AW233" s="13" t="s">
        <v>36</v>
      </c>
      <c r="AX233" s="13" t="s">
        <v>85</v>
      </c>
      <c r="AY233" s="216" t="s">
        <v>203</v>
      </c>
    </row>
    <row r="234" spans="1:65" s="2" customFormat="1" ht="33" customHeight="1">
      <c r="A234" s="35"/>
      <c r="B234" s="36"/>
      <c r="C234" s="180" t="s">
        <v>485</v>
      </c>
      <c r="D234" s="180" t="s">
        <v>204</v>
      </c>
      <c r="E234" s="181" t="s">
        <v>4896</v>
      </c>
      <c r="F234" s="182" t="s">
        <v>4897</v>
      </c>
      <c r="G234" s="183" t="s">
        <v>349</v>
      </c>
      <c r="H234" s="184">
        <v>2.048</v>
      </c>
      <c r="I234" s="185"/>
      <c r="J234" s="186">
        <f>ROUND(I234*H234,2)</f>
        <v>0</v>
      </c>
      <c r="K234" s="187"/>
      <c r="L234" s="40"/>
      <c r="M234" s="188" t="s">
        <v>1</v>
      </c>
      <c r="N234" s="189" t="s">
        <v>45</v>
      </c>
      <c r="O234" s="72"/>
      <c r="P234" s="190">
        <f>O234*H234</f>
        <v>0</v>
      </c>
      <c r="Q234" s="190">
        <v>0</v>
      </c>
      <c r="R234" s="190">
        <f>Q234*H234</f>
        <v>0</v>
      </c>
      <c r="S234" s="190">
        <v>0</v>
      </c>
      <c r="T234" s="191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92" t="s">
        <v>98</v>
      </c>
      <c r="AT234" s="192" t="s">
        <v>204</v>
      </c>
      <c r="AU234" s="192" t="s">
        <v>89</v>
      </c>
      <c r="AY234" s="18" t="s">
        <v>203</v>
      </c>
      <c r="BE234" s="193">
        <f>IF(N234="základní",J234,0)</f>
        <v>0</v>
      </c>
      <c r="BF234" s="193">
        <f>IF(N234="snížená",J234,0)</f>
        <v>0</v>
      </c>
      <c r="BG234" s="193">
        <f>IF(N234="zákl. přenesená",J234,0)</f>
        <v>0</v>
      </c>
      <c r="BH234" s="193">
        <f>IF(N234="sníž. přenesená",J234,0)</f>
        <v>0</v>
      </c>
      <c r="BI234" s="193">
        <f>IF(N234="nulová",J234,0)</f>
        <v>0</v>
      </c>
      <c r="BJ234" s="18" t="s">
        <v>85</v>
      </c>
      <c r="BK234" s="193">
        <f>ROUND(I234*H234,2)</f>
        <v>0</v>
      </c>
      <c r="BL234" s="18" t="s">
        <v>98</v>
      </c>
      <c r="BM234" s="192" t="s">
        <v>4898</v>
      </c>
    </row>
    <row r="235" spans="2:51" s="12" customFormat="1" ht="12">
      <c r="B235" s="194"/>
      <c r="C235" s="195"/>
      <c r="D235" s="196" t="s">
        <v>209</v>
      </c>
      <c r="E235" s="197" t="s">
        <v>1</v>
      </c>
      <c r="F235" s="198" t="s">
        <v>4899</v>
      </c>
      <c r="G235" s="195"/>
      <c r="H235" s="199">
        <v>2.048</v>
      </c>
      <c r="I235" s="200"/>
      <c r="J235" s="195"/>
      <c r="K235" s="195"/>
      <c r="L235" s="201"/>
      <c r="M235" s="202"/>
      <c r="N235" s="203"/>
      <c r="O235" s="203"/>
      <c r="P235" s="203"/>
      <c r="Q235" s="203"/>
      <c r="R235" s="203"/>
      <c r="S235" s="203"/>
      <c r="T235" s="204"/>
      <c r="AT235" s="205" t="s">
        <v>209</v>
      </c>
      <c r="AU235" s="205" t="s">
        <v>89</v>
      </c>
      <c r="AV235" s="12" t="s">
        <v>89</v>
      </c>
      <c r="AW235" s="12" t="s">
        <v>36</v>
      </c>
      <c r="AX235" s="12" t="s">
        <v>80</v>
      </c>
      <c r="AY235" s="205" t="s">
        <v>203</v>
      </c>
    </row>
    <row r="236" spans="2:51" s="13" customFormat="1" ht="12">
      <c r="B236" s="206"/>
      <c r="C236" s="207"/>
      <c r="D236" s="196" t="s">
        <v>209</v>
      </c>
      <c r="E236" s="208" t="s">
        <v>1</v>
      </c>
      <c r="F236" s="209" t="s">
        <v>211</v>
      </c>
      <c r="G236" s="207"/>
      <c r="H236" s="210">
        <v>2.048</v>
      </c>
      <c r="I236" s="211"/>
      <c r="J236" s="207"/>
      <c r="K236" s="207"/>
      <c r="L236" s="212"/>
      <c r="M236" s="213"/>
      <c r="N236" s="214"/>
      <c r="O236" s="214"/>
      <c r="P236" s="214"/>
      <c r="Q236" s="214"/>
      <c r="R236" s="214"/>
      <c r="S236" s="214"/>
      <c r="T236" s="215"/>
      <c r="AT236" s="216" t="s">
        <v>209</v>
      </c>
      <c r="AU236" s="216" t="s">
        <v>89</v>
      </c>
      <c r="AV236" s="13" t="s">
        <v>98</v>
      </c>
      <c r="AW236" s="13" t="s">
        <v>36</v>
      </c>
      <c r="AX236" s="13" t="s">
        <v>85</v>
      </c>
      <c r="AY236" s="216" t="s">
        <v>203</v>
      </c>
    </row>
    <row r="237" spans="1:65" s="2" customFormat="1" ht="24.2" customHeight="1">
      <c r="A237" s="35"/>
      <c r="B237" s="36"/>
      <c r="C237" s="180" t="s">
        <v>490</v>
      </c>
      <c r="D237" s="180" t="s">
        <v>204</v>
      </c>
      <c r="E237" s="181" t="s">
        <v>4900</v>
      </c>
      <c r="F237" s="182" t="s">
        <v>4901</v>
      </c>
      <c r="G237" s="183" t="s">
        <v>651</v>
      </c>
      <c r="H237" s="184">
        <v>0.307</v>
      </c>
      <c r="I237" s="185"/>
      <c r="J237" s="186">
        <f>ROUND(I237*H237,2)</f>
        <v>0</v>
      </c>
      <c r="K237" s="187"/>
      <c r="L237" s="40"/>
      <c r="M237" s="188" t="s">
        <v>1</v>
      </c>
      <c r="N237" s="189" t="s">
        <v>45</v>
      </c>
      <c r="O237" s="72"/>
      <c r="P237" s="190">
        <f>O237*H237</f>
        <v>0</v>
      </c>
      <c r="Q237" s="190">
        <v>0</v>
      </c>
      <c r="R237" s="190">
        <f>Q237*H237</f>
        <v>0</v>
      </c>
      <c r="S237" s="190">
        <v>0</v>
      </c>
      <c r="T237" s="191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92" t="s">
        <v>98</v>
      </c>
      <c r="AT237" s="192" t="s">
        <v>204</v>
      </c>
      <c r="AU237" s="192" t="s">
        <v>89</v>
      </c>
      <c r="AY237" s="18" t="s">
        <v>203</v>
      </c>
      <c r="BE237" s="193">
        <f>IF(N237="základní",J237,0)</f>
        <v>0</v>
      </c>
      <c r="BF237" s="193">
        <f>IF(N237="snížená",J237,0)</f>
        <v>0</v>
      </c>
      <c r="BG237" s="193">
        <f>IF(N237="zákl. přenesená",J237,0)</f>
        <v>0</v>
      </c>
      <c r="BH237" s="193">
        <f>IF(N237="sníž. přenesená",J237,0)</f>
        <v>0</v>
      </c>
      <c r="BI237" s="193">
        <f>IF(N237="nulová",J237,0)</f>
        <v>0</v>
      </c>
      <c r="BJ237" s="18" t="s">
        <v>85</v>
      </c>
      <c r="BK237" s="193">
        <f>ROUND(I237*H237,2)</f>
        <v>0</v>
      </c>
      <c r="BL237" s="18" t="s">
        <v>98</v>
      </c>
      <c r="BM237" s="192" t="s">
        <v>4902</v>
      </c>
    </row>
    <row r="238" spans="2:51" s="12" customFormat="1" ht="12">
      <c r="B238" s="194"/>
      <c r="C238" s="195"/>
      <c r="D238" s="196" t="s">
        <v>209</v>
      </c>
      <c r="E238" s="197" t="s">
        <v>1</v>
      </c>
      <c r="F238" s="198" t="s">
        <v>4903</v>
      </c>
      <c r="G238" s="195"/>
      <c r="H238" s="199">
        <v>0.307</v>
      </c>
      <c r="I238" s="200"/>
      <c r="J238" s="195"/>
      <c r="K238" s="195"/>
      <c r="L238" s="201"/>
      <c r="M238" s="202"/>
      <c r="N238" s="203"/>
      <c r="O238" s="203"/>
      <c r="P238" s="203"/>
      <c r="Q238" s="203"/>
      <c r="R238" s="203"/>
      <c r="S238" s="203"/>
      <c r="T238" s="204"/>
      <c r="AT238" s="205" t="s">
        <v>209</v>
      </c>
      <c r="AU238" s="205" t="s">
        <v>89</v>
      </c>
      <c r="AV238" s="12" t="s">
        <v>89</v>
      </c>
      <c r="AW238" s="12" t="s">
        <v>36</v>
      </c>
      <c r="AX238" s="12" t="s">
        <v>80</v>
      </c>
      <c r="AY238" s="205" t="s">
        <v>203</v>
      </c>
    </row>
    <row r="239" spans="2:51" s="13" customFormat="1" ht="12">
      <c r="B239" s="206"/>
      <c r="C239" s="207"/>
      <c r="D239" s="196" t="s">
        <v>209</v>
      </c>
      <c r="E239" s="208" t="s">
        <v>1</v>
      </c>
      <c r="F239" s="209" t="s">
        <v>211</v>
      </c>
      <c r="G239" s="207"/>
      <c r="H239" s="210">
        <v>0.307</v>
      </c>
      <c r="I239" s="211"/>
      <c r="J239" s="207"/>
      <c r="K239" s="207"/>
      <c r="L239" s="212"/>
      <c r="M239" s="213"/>
      <c r="N239" s="214"/>
      <c r="O239" s="214"/>
      <c r="P239" s="214"/>
      <c r="Q239" s="214"/>
      <c r="R239" s="214"/>
      <c r="S239" s="214"/>
      <c r="T239" s="215"/>
      <c r="AT239" s="216" t="s">
        <v>209</v>
      </c>
      <c r="AU239" s="216" t="s">
        <v>89</v>
      </c>
      <c r="AV239" s="13" t="s">
        <v>98</v>
      </c>
      <c r="AW239" s="13" t="s">
        <v>36</v>
      </c>
      <c r="AX239" s="13" t="s">
        <v>85</v>
      </c>
      <c r="AY239" s="216" t="s">
        <v>203</v>
      </c>
    </row>
    <row r="240" spans="1:65" s="2" customFormat="1" ht="16.5" customHeight="1">
      <c r="A240" s="35"/>
      <c r="B240" s="36"/>
      <c r="C240" s="180" t="s">
        <v>502</v>
      </c>
      <c r="D240" s="180" t="s">
        <v>204</v>
      </c>
      <c r="E240" s="181" t="s">
        <v>4904</v>
      </c>
      <c r="F240" s="182" t="s">
        <v>4905</v>
      </c>
      <c r="G240" s="183" t="s">
        <v>621</v>
      </c>
      <c r="H240" s="184">
        <v>1</v>
      </c>
      <c r="I240" s="185"/>
      <c r="J240" s="186">
        <f>ROUND(I240*H240,2)</f>
        <v>0</v>
      </c>
      <c r="K240" s="187"/>
      <c r="L240" s="40"/>
      <c r="M240" s="261" t="s">
        <v>1</v>
      </c>
      <c r="N240" s="262" t="s">
        <v>45</v>
      </c>
      <c r="O240" s="263"/>
      <c r="P240" s="264">
        <f>O240*H240</f>
        <v>0</v>
      </c>
      <c r="Q240" s="264">
        <v>0</v>
      </c>
      <c r="R240" s="264">
        <f>Q240*H240</f>
        <v>0</v>
      </c>
      <c r="S240" s="264">
        <v>0</v>
      </c>
      <c r="T240" s="265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92" t="s">
        <v>98</v>
      </c>
      <c r="AT240" s="192" t="s">
        <v>204</v>
      </c>
      <c r="AU240" s="192" t="s">
        <v>89</v>
      </c>
      <c r="AY240" s="18" t="s">
        <v>203</v>
      </c>
      <c r="BE240" s="193">
        <f>IF(N240="základní",J240,0)</f>
        <v>0</v>
      </c>
      <c r="BF240" s="193">
        <f>IF(N240="snížená",J240,0)</f>
        <v>0</v>
      </c>
      <c r="BG240" s="193">
        <f>IF(N240="zákl. přenesená",J240,0)</f>
        <v>0</v>
      </c>
      <c r="BH240" s="193">
        <f>IF(N240="sníž. přenesená",J240,0)</f>
        <v>0</v>
      </c>
      <c r="BI240" s="193">
        <f>IF(N240="nulová",J240,0)</f>
        <v>0</v>
      </c>
      <c r="BJ240" s="18" t="s">
        <v>85</v>
      </c>
      <c r="BK240" s="193">
        <f>ROUND(I240*H240,2)</f>
        <v>0</v>
      </c>
      <c r="BL240" s="18" t="s">
        <v>98</v>
      </c>
      <c r="BM240" s="192" t="s">
        <v>4906</v>
      </c>
    </row>
    <row r="241" spans="1:31" s="2" customFormat="1" ht="6.95" customHeight="1">
      <c r="A241" s="35"/>
      <c r="B241" s="55"/>
      <c r="C241" s="56"/>
      <c r="D241" s="56"/>
      <c r="E241" s="56"/>
      <c r="F241" s="56"/>
      <c r="G241" s="56"/>
      <c r="H241" s="56"/>
      <c r="I241" s="56"/>
      <c r="J241" s="56"/>
      <c r="K241" s="56"/>
      <c r="L241" s="40"/>
      <c r="M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</row>
  </sheetData>
  <sheetProtection algorithmName="SHA-512" hashValue="yNP4dPOO9c3zsyRxIUiF3jKDTX/zd2retFAePkUh2EiavTESWonn230sPnY6R7wMEc2Wofo93EUQ6gjvs399tA==" saltValue="Wb6dfSSLSa+ti8RPluOR3jAtnFUODzU1K+ounvpnAQHy8RxeFDAhvb963ZU7Q3HmZzZYadcNcWlwe23mzUl5SA==" spinCount="100000" sheet="1" objects="1" scenarios="1" formatColumns="0" formatRows="0" autoFilter="0"/>
  <autoFilter ref="C126:K240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18" t="s">
        <v>133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154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155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4907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ROUND(J118,2)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ROUND((SUM(BE118:BE128)),2)</f>
        <v>0</v>
      </c>
      <c r="G33" s="35"/>
      <c r="H33" s="35"/>
      <c r="I33" s="125">
        <v>0.21</v>
      </c>
      <c r="J33" s="124">
        <f>ROUND(((SUM(BE118:BE128))*I33),2)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ROUND((SUM(BF118:BF128)),2)</f>
        <v>0</v>
      </c>
      <c r="G34" s="35"/>
      <c r="H34" s="35"/>
      <c r="I34" s="125">
        <v>0.15</v>
      </c>
      <c r="J34" s="124">
        <f>ROUND(((SUM(BF118:BF128))*I34),2)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ROUND((SUM(BG118:BG128)),2)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ROUND((SUM(BH118:BH128)),2)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ROUND((SUM(BI118:BI128)),2)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155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267" t="str">
        <f>E9</f>
        <v>a - Ostatní nábytek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158</v>
      </c>
      <c r="D94" s="145"/>
      <c r="E94" s="145"/>
      <c r="F94" s="145"/>
      <c r="G94" s="145"/>
      <c r="H94" s="145"/>
      <c r="I94" s="145"/>
      <c r="J94" s="146" t="s">
        <v>159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160</v>
      </c>
      <c r="D96" s="37"/>
      <c r="E96" s="37"/>
      <c r="F96" s="37"/>
      <c r="G96" s="37"/>
      <c r="H96" s="37"/>
      <c r="I96" s="37"/>
      <c r="J96" s="85">
        <f>J118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161</v>
      </c>
    </row>
    <row r="97" spans="2:12" s="9" customFormat="1" ht="24.95" customHeight="1" hidden="1">
      <c r="B97" s="148"/>
      <c r="C97" s="149"/>
      <c r="D97" s="150" t="s">
        <v>1193</v>
      </c>
      <c r="E97" s="151"/>
      <c r="F97" s="151"/>
      <c r="G97" s="151"/>
      <c r="H97" s="151"/>
      <c r="I97" s="151"/>
      <c r="J97" s="152">
        <f>J119</f>
        <v>0</v>
      </c>
      <c r="K97" s="149"/>
      <c r="L97" s="153"/>
    </row>
    <row r="98" spans="2:12" s="14" customFormat="1" ht="19.9" customHeight="1" hidden="1">
      <c r="B98" s="220"/>
      <c r="C98" s="221"/>
      <c r="D98" s="222" t="s">
        <v>1208</v>
      </c>
      <c r="E98" s="223"/>
      <c r="F98" s="223"/>
      <c r="G98" s="223"/>
      <c r="H98" s="223"/>
      <c r="I98" s="223"/>
      <c r="J98" s="224">
        <f>J120</f>
        <v>0</v>
      </c>
      <c r="K98" s="221"/>
      <c r="L98" s="225"/>
    </row>
    <row r="99" spans="1:31" s="2" customFormat="1" ht="21.75" customHeight="1" hidden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 hidden="1">
      <c r="A100" s="35"/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ht="12" hidden="1"/>
    <row r="102" ht="12" hidden="1"/>
    <row r="103" ht="12" hidden="1"/>
    <row r="104" spans="1:31" s="2" customFormat="1" ht="6.95" customHeight="1">
      <c r="A104" s="35"/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4" t="s">
        <v>189</v>
      </c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30" t="s">
        <v>16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308" t="str">
        <f>E7</f>
        <v>Revitalizace objektu kolejí Baarova 36, Plzeň (1)</v>
      </c>
      <c r="F108" s="309"/>
      <c r="G108" s="309"/>
      <c r="H108" s="309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155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267" t="str">
        <f>E9</f>
        <v>a - Ostatní nábytek</v>
      </c>
      <c r="F110" s="307"/>
      <c r="G110" s="307"/>
      <c r="H110" s="30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20</v>
      </c>
      <c r="D112" s="37"/>
      <c r="E112" s="37"/>
      <c r="F112" s="28" t="str">
        <f>F12</f>
        <v>Baarova 36, Plzeň</v>
      </c>
      <c r="G112" s="37"/>
      <c r="H112" s="37"/>
      <c r="I112" s="30" t="s">
        <v>22</v>
      </c>
      <c r="J112" s="67" t="str">
        <f>IF(J12="","",J12)</f>
        <v>21. 8. 2023</v>
      </c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2" customHeight="1">
      <c r="A114" s="35"/>
      <c r="B114" s="36"/>
      <c r="C114" s="30" t="s">
        <v>24</v>
      </c>
      <c r="D114" s="37"/>
      <c r="E114" s="37"/>
      <c r="F114" s="28" t="str">
        <f>E15</f>
        <v>Západočeská univerzita v Plzni, Univerzitní 8</v>
      </c>
      <c r="G114" s="37"/>
      <c r="H114" s="37"/>
      <c r="I114" s="30" t="s">
        <v>32</v>
      </c>
      <c r="J114" s="33" t="str">
        <f>E21</f>
        <v>AREA group s.r.o.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2" customHeight="1">
      <c r="A115" s="35"/>
      <c r="B115" s="36"/>
      <c r="C115" s="30" t="s">
        <v>30</v>
      </c>
      <c r="D115" s="37"/>
      <c r="E115" s="37"/>
      <c r="F115" s="28" t="str">
        <f>IF(E18="","",E18)</f>
        <v>Vyplň údaj</v>
      </c>
      <c r="G115" s="37"/>
      <c r="H115" s="37"/>
      <c r="I115" s="30" t="s">
        <v>37</v>
      </c>
      <c r="J115" s="33" t="str">
        <f>E24</f>
        <v xml:space="preserve"> 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0.3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10" customFormat="1" ht="29.25" customHeight="1">
      <c r="A117" s="154"/>
      <c r="B117" s="155"/>
      <c r="C117" s="156" t="s">
        <v>190</v>
      </c>
      <c r="D117" s="157" t="s">
        <v>65</v>
      </c>
      <c r="E117" s="157" t="s">
        <v>61</v>
      </c>
      <c r="F117" s="157" t="s">
        <v>62</v>
      </c>
      <c r="G117" s="157" t="s">
        <v>191</v>
      </c>
      <c r="H117" s="157" t="s">
        <v>192</v>
      </c>
      <c r="I117" s="157" t="s">
        <v>193</v>
      </c>
      <c r="J117" s="158" t="s">
        <v>159</v>
      </c>
      <c r="K117" s="159" t="s">
        <v>194</v>
      </c>
      <c r="L117" s="160"/>
      <c r="M117" s="76" t="s">
        <v>1</v>
      </c>
      <c r="N117" s="77" t="s">
        <v>44</v>
      </c>
      <c r="O117" s="77" t="s">
        <v>195</v>
      </c>
      <c r="P117" s="77" t="s">
        <v>196</v>
      </c>
      <c r="Q117" s="77" t="s">
        <v>197</v>
      </c>
      <c r="R117" s="77" t="s">
        <v>198</v>
      </c>
      <c r="S117" s="77" t="s">
        <v>199</v>
      </c>
      <c r="T117" s="78" t="s">
        <v>200</v>
      </c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</row>
    <row r="118" spans="1:63" s="2" customFormat="1" ht="22.9" customHeight="1">
      <c r="A118" s="35"/>
      <c r="B118" s="36"/>
      <c r="C118" s="83" t="s">
        <v>201</v>
      </c>
      <c r="D118" s="37"/>
      <c r="E118" s="37"/>
      <c r="F118" s="37"/>
      <c r="G118" s="37"/>
      <c r="H118" s="37"/>
      <c r="I118" s="37"/>
      <c r="J118" s="161">
        <f>BK118</f>
        <v>0</v>
      </c>
      <c r="K118" s="37"/>
      <c r="L118" s="40"/>
      <c r="M118" s="79"/>
      <c r="N118" s="162"/>
      <c r="O118" s="80"/>
      <c r="P118" s="163">
        <f>P119</f>
        <v>0</v>
      </c>
      <c r="Q118" s="80"/>
      <c r="R118" s="163">
        <f>R119</f>
        <v>0</v>
      </c>
      <c r="S118" s="80"/>
      <c r="T118" s="164">
        <f>T119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79</v>
      </c>
      <c r="AU118" s="18" t="s">
        <v>161</v>
      </c>
      <c r="BK118" s="165">
        <f>BK119</f>
        <v>0</v>
      </c>
    </row>
    <row r="119" spans="2:63" s="11" customFormat="1" ht="25.9" customHeight="1">
      <c r="B119" s="166"/>
      <c r="C119" s="167"/>
      <c r="D119" s="168" t="s">
        <v>79</v>
      </c>
      <c r="E119" s="169" t="s">
        <v>1228</v>
      </c>
      <c r="F119" s="169" t="s">
        <v>1229</v>
      </c>
      <c r="G119" s="167"/>
      <c r="H119" s="167"/>
      <c r="I119" s="170"/>
      <c r="J119" s="171">
        <f>BK119</f>
        <v>0</v>
      </c>
      <c r="K119" s="167"/>
      <c r="L119" s="172"/>
      <c r="M119" s="173"/>
      <c r="N119" s="174"/>
      <c r="O119" s="174"/>
      <c r="P119" s="175">
        <f>P120</f>
        <v>0</v>
      </c>
      <c r="Q119" s="174"/>
      <c r="R119" s="175">
        <f>R120</f>
        <v>0</v>
      </c>
      <c r="S119" s="174"/>
      <c r="T119" s="176">
        <f>T120</f>
        <v>0</v>
      </c>
      <c r="AR119" s="177" t="s">
        <v>85</v>
      </c>
      <c r="AT119" s="178" t="s">
        <v>79</v>
      </c>
      <c r="AU119" s="178" t="s">
        <v>80</v>
      </c>
      <c r="AY119" s="177" t="s">
        <v>203</v>
      </c>
      <c r="BK119" s="179">
        <f>BK120</f>
        <v>0</v>
      </c>
    </row>
    <row r="120" spans="2:63" s="11" customFormat="1" ht="22.9" customHeight="1">
      <c r="B120" s="166"/>
      <c r="C120" s="167"/>
      <c r="D120" s="168" t="s">
        <v>79</v>
      </c>
      <c r="E120" s="226" t="s">
        <v>2196</v>
      </c>
      <c r="F120" s="226" t="s">
        <v>2197</v>
      </c>
      <c r="G120" s="167"/>
      <c r="H120" s="167"/>
      <c r="I120" s="170"/>
      <c r="J120" s="227">
        <f>BK120</f>
        <v>0</v>
      </c>
      <c r="K120" s="167"/>
      <c r="L120" s="172"/>
      <c r="M120" s="173"/>
      <c r="N120" s="174"/>
      <c r="O120" s="174"/>
      <c r="P120" s="175">
        <f>SUM(P121:P128)</f>
        <v>0</v>
      </c>
      <c r="Q120" s="174"/>
      <c r="R120" s="175">
        <f>SUM(R121:R128)</f>
        <v>0</v>
      </c>
      <c r="S120" s="174"/>
      <c r="T120" s="176">
        <f>SUM(T121:T128)</f>
        <v>0</v>
      </c>
      <c r="AR120" s="177" t="s">
        <v>85</v>
      </c>
      <c r="AT120" s="178" t="s">
        <v>79</v>
      </c>
      <c r="AU120" s="178" t="s">
        <v>85</v>
      </c>
      <c r="AY120" s="177" t="s">
        <v>203</v>
      </c>
      <c r="BK120" s="179">
        <f>SUM(BK121:BK128)</f>
        <v>0</v>
      </c>
    </row>
    <row r="121" spans="1:65" s="2" customFormat="1" ht="24.2" customHeight="1">
      <c r="A121" s="35"/>
      <c r="B121" s="36"/>
      <c r="C121" s="180" t="s">
        <v>85</v>
      </c>
      <c r="D121" s="180" t="s">
        <v>204</v>
      </c>
      <c r="E121" s="181" t="s">
        <v>4908</v>
      </c>
      <c r="F121" s="182" t="s">
        <v>4909</v>
      </c>
      <c r="G121" s="183" t="s">
        <v>621</v>
      </c>
      <c r="H121" s="184">
        <v>70</v>
      </c>
      <c r="I121" s="185"/>
      <c r="J121" s="186">
        <f>ROUND(I121*H121,2)</f>
        <v>0</v>
      </c>
      <c r="K121" s="187"/>
      <c r="L121" s="40"/>
      <c r="M121" s="188" t="s">
        <v>1</v>
      </c>
      <c r="N121" s="189" t="s">
        <v>45</v>
      </c>
      <c r="O121" s="72"/>
      <c r="P121" s="190">
        <f>O121*H121</f>
        <v>0</v>
      </c>
      <c r="Q121" s="190">
        <v>0</v>
      </c>
      <c r="R121" s="190">
        <f>Q121*H121</f>
        <v>0</v>
      </c>
      <c r="S121" s="190">
        <v>0</v>
      </c>
      <c r="T121" s="191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2" t="s">
        <v>98</v>
      </c>
      <c r="AT121" s="192" t="s">
        <v>204</v>
      </c>
      <c r="AU121" s="192" t="s">
        <v>89</v>
      </c>
      <c r="AY121" s="18" t="s">
        <v>203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18" t="s">
        <v>85</v>
      </c>
      <c r="BK121" s="193">
        <f>ROUND(I121*H121,2)</f>
        <v>0</v>
      </c>
      <c r="BL121" s="18" t="s">
        <v>98</v>
      </c>
      <c r="BM121" s="192" t="s">
        <v>4910</v>
      </c>
    </row>
    <row r="122" spans="2:51" s="12" customFormat="1" ht="12">
      <c r="B122" s="194"/>
      <c r="C122" s="195"/>
      <c r="D122" s="196" t="s">
        <v>209</v>
      </c>
      <c r="E122" s="197" t="s">
        <v>1</v>
      </c>
      <c r="F122" s="198" t="s">
        <v>4911</v>
      </c>
      <c r="G122" s="195"/>
      <c r="H122" s="199">
        <v>70</v>
      </c>
      <c r="I122" s="200"/>
      <c r="J122" s="195"/>
      <c r="K122" s="195"/>
      <c r="L122" s="201"/>
      <c r="M122" s="202"/>
      <c r="N122" s="203"/>
      <c r="O122" s="203"/>
      <c r="P122" s="203"/>
      <c r="Q122" s="203"/>
      <c r="R122" s="203"/>
      <c r="S122" s="203"/>
      <c r="T122" s="204"/>
      <c r="AT122" s="205" t="s">
        <v>209</v>
      </c>
      <c r="AU122" s="205" t="s">
        <v>89</v>
      </c>
      <c r="AV122" s="12" t="s">
        <v>89</v>
      </c>
      <c r="AW122" s="12" t="s">
        <v>36</v>
      </c>
      <c r="AX122" s="12" t="s">
        <v>80</v>
      </c>
      <c r="AY122" s="205" t="s">
        <v>203</v>
      </c>
    </row>
    <row r="123" spans="2:51" s="13" customFormat="1" ht="12">
      <c r="B123" s="206"/>
      <c r="C123" s="207"/>
      <c r="D123" s="196" t="s">
        <v>209</v>
      </c>
      <c r="E123" s="208" t="s">
        <v>1</v>
      </c>
      <c r="F123" s="209" t="s">
        <v>211</v>
      </c>
      <c r="G123" s="207"/>
      <c r="H123" s="210">
        <v>70</v>
      </c>
      <c r="I123" s="211"/>
      <c r="J123" s="207"/>
      <c r="K123" s="207"/>
      <c r="L123" s="212"/>
      <c r="M123" s="213"/>
      <c r="N123" s="214"/>
      <c r="O123" s="214"/>
      <c r="P123" s="214"/>
      <c r="Q123" s="214"/>
      <c r="R123" s="214"/>
      <c r="S123" s="214"/>
      <c r="T123" s="215"/>
      <c r="AT123" s="216" t="s">
        <v>209</v>
      </c>
      <c r="AU123" s="216" t="s">
        <v>89</v>
      </c>
      <c r="AV123" s="13" t="s">
        <v>98</v>
      </c>
      <c r="AW123" s="13" t="s">
        <v>36</v>
      </c>
      <c r="AX123" s="13" t="s">
        <v>85</v>
      </c>
      <c r="AY123" s="216" t="s">
        <v>203</v>
      </c>
    </row>
    <row r="124" spans="1:65" s="2" customFormat="1" ht="24.2" customHeight="1">
      <c r="A124" s="35"/>
      <c r="B124" s="36"/>
      <c r="C124" s="180" t="s">
        <v>89</v>
      </c>
      <c r="D124" s="180" t="s">
        <v>204</v>
      </c>
      <c r="E124" s="181" t="s">
        <v>4912</v>
      </c>
      <c r="F124" s="182" t="s">
        <v>4913</v>
      </c>
      <c r="G124" s="183" t="s">
        <v>621</v>
      </c>
      <c r="H124" s="184">
        <v>70</v>
      </c>
      <c r="I124" s="185"/>
      <c r="J124" s="186">
        <f>ROUND(I124*H124,2)</f>
        <v>0</v>
      </c>
      <c r="K124" s="187"/>
      <c r="L124" s="40"/>
      <c r="M124" s="188" t="s">
        <v>1</v>
      </c>
      <c r="N124" s="189" t="s">
        <v>45</v>
      </c>
      <c r="O124" s="72"/>
      <c r="P124" s="190">
        <f>O124*H124</f>
        <v>0</v>
      </c>
      <c r="Q124" s="190">
        <v>0</v>
      </c>
      <c r="R124" s="190">
        <f>Q124*H124</f>
        <v>0</v>
      </c>
      <c r="S124" s="190">
        <v>0</v>
      </c>
      <c r="T124" s="191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2" t="s">
        <v>98</v>
      </c>
      <c r="AT124" s="192" t="s">
        <v>204</v>
      </c>
      <c r="AU124" s="192" t="s">
        <v>89</v>
      </c>
      <c r="AY124" s="18" t="s">
        <v>203</v>
      </c>
      <c r="BE124" s="193">
        <f>IF(N124="základní",J124,0)</f>
        <v>0</v>
      </c>
      <c r="BF124" s="193">
        <f>IF(N124="snížená",J124,0)</f>
        <v>0</v>
      </c>
      <c r="BG124" s="193">
        <f>IF(N124="zákl. přenesená",J124,0)</f>
        <v>0</v>
      </c>
      <c r="BH124" s="193">
        <f>IF(N124="sníž. přenesená",J124,0)</f>
        <v>0</v>
      </c>
      <c r="BI124" s="193">
        <f>IF(N124="nulová",J124,0)</f>
        <v>0</v>
      </c>
      <c r="BJ124" s="18" t="s">
        <v>85</v>
      </c>
      <c r="BK124" s="193">
        <f>ROUND(I124*H124,2)</f>
        <v>0</v>
      </c>
      <c r="BL124" s="18" t="s">
        <v>98</v>
      </c>
      <c r="BM124" s="192" t="s">
        <v>4914</v>
      </c>
    </row>
    <row r="125" spans="2:51" s="12" customFormat="1" ht="12">
      <c r="B125" s="194"/>
      <c r="C125" s="195"/>
      <c r="D125" s="196" t="s">
        <v>209</v>
      </c>
      <c r="E125" s="197" t="s">
        <v>1</v>
      </c>
      <c r="F125" s="198" t="s">
        <v>4915</v>
      </c>
      <c r="G125" s="195"/>
      <c r="H125" s="199">
        <v>70</v>
      </c>
      <c r="I125" s="200"/>
      <c r="J125" s="195"/>
      <c r="K125" s="195"/>
      <c r="L125" s="201"/>
      <c r="M125" s="202"/>
      <c r="N125" s="203"/>
      <c r="O125" s="203"/>
      <c r="P125" s="203"/>
      <c r="Q125" s="203"/>
      <c r="R125" s="203"/>
      <c r="S125" s="203"/>
      <c r="T125" s="204"/>
      <c r="AT125" s="205" t="s">
        <v>209</v>
      </c>
      <c r="AU125" s="205" t="s">
        <v>89</v>
      </c>
      <c r="AV125" s="12" t="s">
        <v>89</v>
      </c>
      <c r="AW125" s="12" t="s">
        <v>36</v>
      </c>
      <c r="AX125" s="12" t="s">
        <v>80</v>
      </c>
      <c r="AY125" s="205" t="s">
        <v>203</v>
      </c>
    </row>
    <row r="126" spans="2:51" s="13" customFormat="1" ht="12">
      <c r="B126" s="206"/>
      <c r="C126" s="207"/>
      <c r="D126" s="196" t="s">
        <v>209</v>
      </c>
      <c r="E126" s="208" t="s">
        <v>1</v>
      </c>
      <c r="F126" s="209" t="s">
        <v>211</v>
      </c>
      <c r="G126" s="207"/>
      <c r="H126" s="210">
        <v>70</v>
      </c>
      <c r="I126" s="211"/>
      <c r="J126" s="207"/>
      <c r="K126" s="207"/>
      <c r="L126" s="212"/>
      <c r="M126" s="213"/>
      <c r="N126" s="214"/>
      <c r="O126" s="214"/>
      <c r="P126" s="214"/>
      <c r="Q126" s="214"/>
      <c r="R126" s="214"/>
      <c r="S126" s="214"/>
      <c r="T126" s="215"/>
      <c r="AT126" s="216" t="s">
        <v>209</v>
      </c>
      <c r="AU126" s="216" t="s">
        <v>89</v>
      </c>
      <c r="AV126" s="13" t="s">
        <v>98</v>
      </c>
      <c r="AW126" s="13" t="s">
        <v>36</v>
      </c>
      <c r="AX126" s="13" t="s">
        <v>85</v>
      </c>
      <c r="AY126" s="216" t="s">
        <v>203</v>
      </c>
    </row>
    <row r="127" spans="1:65" s="2" customFormat="1" ht="24.2" customHeight="1">
      <c r="A127" s="35"/>
      <c r="B127" s="36"/>
      <c r="C127" s="180" t="s">
        <v>95</v>
      </c>
      <c r="D127" s="180" t="s">
        <v>204</v>
      </c>
      <c r="E127" s="181" t="s">
        <v>4916</v>
      </c>
      <c r="F127" s="182" t="s">
        <v>4917</v>
      </c>
      <c r="G127" s="183" t="s">
        <v>621</v>
      </c>
      <c r="H127" s="184">
        <v>3</v>
      </c>
      <c r="I127" s="185"/>
      <c r="J127" s="186">
        <f>ROUND(I127*H127,2)</f>
        <v>0</v>
      </c>
      <c r="K127" s="187"/>
      <c r="L127" s="40"/>
      <c r="M127" s="188" t="s">
        <v>1</v>
      </c>
      <c r="N127" s="189" t="s">
        <v>45</v>
      </c>
      <c r="O127" s="72"/>
      <c r="P127" s="190">
        <f>O127*H127</f>
        <v>0</v>
      </c>
      <c r="Q127" s="190">
        <v>0</v>
      </c>
      <c r="R127" s="190">
        <f>Q127*H127</f>
        <v>0</v>
      </c>
      <c r="S127" s="190">
        <v>0</v>
      </c>
      <c r="T127" s="191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2" t="s">
        <v>98</v>
      </c>
      <c r="AT127" s="192" t="s">
        <v>204</v>
      </c>
      <c r="AU127" s="192" t="s">
        <v>89</v>
      </c>
      <c r="AY127" s="18" t="s">
        <v>203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8" t="s">
        <v>85</v>
      </c>
      <c r="BK127" s="193">
        <f>ROUND(I127*H127,2)</f>
        <v>0</v>
      </c>
      <c r="BL127" s="18" t="s">
        <v>98</v>
      </c>
      <c r="BM127" s="192" t="s">
        <v>4918</v>
      </c>
    </row>
    <row r="128" spans="1:65" s="2" customFormat="1" ht="24.2" customHeight="1">
      <c r="A128" s="35"/>
      <c r="B128" s="36"/>
      <c r="C128" s="180" t="s">
        <v>98</v>
      </c>
      <c r="D128" s="180" t="s">
        <v>204</v>
      </c>
      <c r="E128" s="181" t="s">
        <v>4919</v>
      </c>
      <c r="F128" s="182" t="s">
        <v>4920</v>
      </c>
      <c r="G128" s="183" t="s">
        <v>621</v>
      </c>
      <c r="H128" s="184">
        <v>6</v>
      </c>
      <c r="I128" s="185"/>
      <c r="J128" s="186">
        <f>ROUND(I128*H128,2)</f>
        <v>0</v>
      </c>
      <c r="K128" s="187"/>
      <c r="L128" s="40"/>
      <c r="M128" s="261" t="s">
        <v>1</v>
      </c>
      <c r="N128" s="262" t="s">
        <v>45</v>
      </c>
      <c r="O128" s="263"/>
      <c r="P128" s="264">
        <f>O128*H128</f>
        <v>0</v>
      </c>
      <c r="Q128" s="264">
        <v>0</v>
      </c>
      <c r="R128" s="264">
        <f>Q128*H128</f>
        <v>0</v>
      </c>
      <c r="S128" s="264">
        <v>0</v>
      </c>
      <c r="T128" s="265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2" t="s">
        <v>98</v>
      </c>
      <c r="AT128" s="192" t="s">
        <v>204</v>
      </c>
      <c r="AU128" s="192" t="s">
        <v>89</v>
      </c>
      <c r="AY128" s="18" t="s">
        <v>203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8" t="s">
        <v>85</v>
      </c>
      <c r="BK128" s="193">
        <f>ROUND(I128*H128,2)</f>
        <v>0</v>
      </c>
      <c r="BL128" s="18" t="s">
        <v>98</v>
      </c>
      <c r="BM128" s="192" t="s">
        <v>4921</v>
      </c>
    </row>
    <row r="129" spans="1:31" s="2" customFormat="1" ht="6.95" customHeight="1">
      <c r="A129" s="35"/>
      <c r="B129" s="55"/>
      <c r="C129" s="56"/>
      <c r="D129" s="56"/>
      <c r="E129" s="56"/>
      <c r="F129" s="56"/>
      <c r="G129" s="56"/>
      <c r="H129" s="56"/>
      <c r="I129" s="56"/>
      <c r="J129" s="56"/>
      <c r="K129" s="56"/>
      <c r="L129" s="40"/>
      <c r="M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</sheetData>
  <sheetProtection algorithmName="SHA-512" hashValue="zFSgwufqJkpfcMzGV5J6mNojhfSjBaKkIaluRrfNbXfZFKRJrqZff2yTJ6WnTM5oPBVD33jDKajFmNUYIe6mLg==" saltValue="hQuP4WEgm9DOL6Bf0kLahek70xp4crjtIAIuVB/86Opim4iqVeUWm7FIQk1t3xEoJMSJ2uNdxFV2XiPUet60lQ==" spinCount="100000" sheet="1" objects="1" scenarios="1" formatColumns="0" formatRows="0" autoFilter="0"/>
  <autoFilter ref="C117:K128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BM1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18" t="s">
        <v>136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154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155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4922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ROUND(J118,2)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ROUND((SUM(BE118:BE187)),2)</f>
        <v>0</v>
      </c>
      <c r="G33" s="35"/>
      <c r="H33" s="35"/>
      <c r="I33" s="125">
        <v>0.21</v>
      </c>
      <c r="J33" s="124">
        <f>ROUND(((SUM(BE118:BE187))*I33),2)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ROUND((SUM(BF118:BF187)),2)</f>
        <v>0</v>
      </c>
      <c r="G34" s="35"/>
      <c r="H34" s="35"/>
      <c r="I34" s="125">
        <v>0.15</v>
      </c>
      <c r="J34" s="124">
        <f>ROUND(((SUM(BF118:BF187))*I34),2)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ROUND((SUM(BG118:BG187)),2)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ROUND((SUM(BH118:BH187)),2)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ROUND((SUM(BI118:BI187)),2)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155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267" t="str">
        <f>E9</f>
        <v>b - Větrání technického p...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158</v>
      </c>
      <c r="D94" s="145"/>
      <c r="E94" s="145"/>
      <c r="F94" s="145"/>
      <c r="G94" s="145"/>
      <c r="H94" s="145"/>
      <c r="I94" s="145"/>
      <c r="J94" s="146" t="s">
        <v>159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160</v>
      </c>
      <c r="D96" s="37"/>
      <c r="E96" s="37"/>
      <c r="F96" s="37"/>
      <c r="G96" s="37"/>
      <c r="H96" s="37"/>
      <c r="I96" s="37"/>
      <c r="J96" s="85">
        <f>J118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161</v>
      </c>
    </row>
    <row r="97" spans="2:12" s="9" customFormat="1" ht="24.95" customHeight="1" hidden="1">
      <c r="B97" s="148"/>
      <c r="C97" s="149"/>
      <c r="D97" s="150" t="s">
        <v>4923</v>
      </c>
      <c r="E97" s="151"/>
      <c r="F97" s="151"/>
      <c r="G97" s="151"/>
      <c r="H97" s="151"/>
      <c r="I97" s="151"/>
      <c r="J97" s="152">
        <f>J119</f>
        <v>0</v>
      </c>
      <c r="K97" s="149"/>
      <c r="L97" s="153"/>
    </row>
    <row r="98" spans="2:12" s="9" customFormat="1" ht="24.95" customHeight="1" hidden="1">
      <c r="B98" s="148"/>
      <c r="C98" s="149"/>
      <c r="D98" s="150" t="s">
        <v>4924</v>
      </c>
      <c r="E98" s="151"/>
      <c r="F98" s="151"/>
      <c r="G98" s="151"/>
      <c r="H98" s="151"/>
      <c r="I98" s="151"/>
      <c r="J98" s="152">
        <f>J157</f>
        <v>0</v>
      </c>
      <c r="K98" s="149"/>
      <c r="L98" s="153"/>
    </row>
    <row r="99" spans="1:31" s="2" customFormat="1" ht="21.75" customHeight="1" hidden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 hidden="1">
      <c r="A100" s="35"/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ht="12" hidden="1"/>
    <row r="102" ht="12" hidden="1"/>
    <row r="103" ht="12" hidden="1"/>
    <row r="104" spans="1:31" s="2" customFormat="1" ht="6.95" customHeight="1">
      <c r="A104" s="35"/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4" t="s">
        <v>189</v>
      </c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30" t="s">
        <v>16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308" t="str">
        <f>E7</f>
        <v>Revitalizace objektu kolejí Baarova 36, Plzeň (1)</v>
      </c>
      <c r="F108" s="309"/>
      <c r="G108" s="309"/>
      <c r="H108" s="309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155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267" t="str">
        <f>E9</f>
        <v>b - Větrání technického p...</v>
      </c>
      <c r="F110" s="307"/>
      <c r="G110" s="307"/>
      <c r="H110" s="30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20</v>
      </c>
      <c r="D112" s="37"/>
      <c r="E112" s="37"/>
      <c r="F112" s="28" t="str">
        <f>F12</f>
        <v>Baarova 36, Plzeň</v>
      </c>
      <c r="G112" s="37"/>
      <c r="H112" s="37"/>
      <c r="I112" s="30" t="s">
        <v>22</v>
      </c>
      <c r="J112" s="67" t="str">
        <f>IF(J12="","",J12)</f>
        <v>21. 8. 2023</v>
      </c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2" customHeight="1">
      <c r="A114" s="35"/>
      <c r="B114" s="36"/>
      <c r="C114" s="30" t="s">
        <v>24</v>
      </c>
      <c r="D114" s="37"/>
      <c r="E114" s="37"/>
      <c r="F114" s="28" t="str">
        <f>E15</f>
        <v>Západočeská univerzita v Plzni, Univerzitní 8</v>
      </c>
      <c r="G114" s="37"/>
      <c r="H114" s="37"/>
      <c r="I114" s="30" t="s">
        <v>32</v>
      </c>
      <c r="J114" s="33" t="str">
        <f>E21</f>
        <v>AREA group s.r.o.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2" customHeight="1">
      <c r="A115" s="35"/>
      <c r="B115" s="36"/>
      <c r="C115" s="30" t="s">
        <v>30</v>
      </c>
      <c r="D115" s="37"/>
      <c r="E115" s="37"/>
      <c r="F115" s="28" t="str">
        <f>IF(E18="","",E18)</f>
        <v>Vyplň údaj</v>
      </c>
      <c r="G115" s="37"/>
      <c r="H115" s="37"/>
      <c r="I115" s="30" t="s">
        <v>37</v>
      </c>
      <c r="J115" s="33" t="str">
        <f>E24</f>
        <v xml:space="preserve"> 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0.3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10" customFormat="1" ht="29.25" customHeight="1">
      <c r="A117" s="154"/>
      <c r="B117" s="155"/>
      <c r="C117" s="156" t="s">
        <v>190</v>
      </c>
      <c r="D117" s="157" t="s">
        <v>65</v>
      </c>
      <c r="E117" s="157" t="s">
        <v>61</v>
      </c>
      <c r="F117" s="157" t="s">
        <v>62</v>
      </c>
      <c r="G117" s="157" t="s">
        <v>191</v>
      </c>
      <c r="H117" s="157" t="s">
        <v>192</v>
      </c>
      <c r="I117" s="157" t="s">
        <v>193</v>
      </c>
      <c r="J117" s="158" t="s">
        <v>159</v>
      </c>
      <c r="K117" s="159" t="s">
        <v>194</v>
      </c>
      <c r="L117" s="160"/>
      <c r="M117" s="76" t="s">
        <v>1</v>
      </c>
      <c r="N117" s="77" t="s">
        <v>44</v>
      </c>
      <c r="O117" s="77" t="s">
        <v>195</v>
      </c>
      <c r="P117" s="77" t="s">
        <v>196</v>
      </c>
      <c r="Q117" s="77" t="s">
        <v>197</v>
      </c>
      <c r="R117" s="77" t="s">
        <v>198</v>
      </c>
      <c r="S117" s="77" t="s">
        <v>199</v>
      </c>
      <c r="T117" s="78" t="s">
        <v>200</v>
      </c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</row>
    <row r="118" spans="1:63" s="2" customFormat="1" ht="22.9" customHeight="1">
      <c r="A118" s="35"/>
      <c r="B118" s="36"/>
      <c r="C118" s="83" t="s">
        <v>201</v>
      </c>
      <c r="D118" s="37"/>
      <c r="E118" s="37"/>
      <c r="F118" s="37"/>
      <c r="G118" s="37"/>
      <c r="H118" s="37"/>
      <c r="I118" s="37"/>
      <c r="J118" s="161">
        <f>BK118</f>
        <v>0</v>
      </c>
      <c r="K118" s="37"/>
      <c r="L118" s="40"/>
      <c r="M118" s="79"/>
      <c r="N118" s="162"/>
      <c r="O118" s="80"/>
      <c r="P118" s="163">
        <f>P119+P157</f>
        <v>0</v>
      </c>
      <c r="Q118" s="80"/>
      <c r="R118" s="163">
        <f>R119+R157</f>
        <v>0</v>
      </c>
      <c r="S118" s="80"/>
      <c r="T118" s="164">
        <f>T119+T157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79</v>
      </c>
      <c r="AU118" s="18" t="s">
        <v>161</v>
      </c>
      <c r="BK118" s="165">
        <f>BK119+BK157</f>
        <v>0</v>
      </c>
    </row>
    <row r="119" spans="2:63" s="11" customFormat="1" ht="25.9" customHeight="1">
      <c r="B119" s="166"/>
      <c r="C119" s="167"/>
      <c r="D119" s="168" t="s">
        <v>79</v>
      </c>
      <c r="E119" s="169" t="s">
        <v>4925</v>
      </c>
      <c r="F119" s="169" t="s">
        <v>4926</v>
      </c>
      <c r="G119" s="167"/>
      <c r="H119" s="167"/>
      <c r="I119" s="170"/>
      <c r="J119" s="171">
        <f>BK119</f>
        <v>0</v>
      </c>
      <c r="K119" s="167"/>
      <c r="L119" s="172"/>
      <c r="M119" s="173"/>
      <c r="N119" s="174"/>
      <c r="O119" s="174"/>
      <c r="P119" s="175">
        <f>SUM(P120:P156)</f>
        <v>0</v>
      </c>
      <c r="Q119" s="174"/>
      <c r="R119" s="175">
        <f>SUM(R120:R156)</f>
        <v>0</v>
      </c>
      <c r="S119" s="174"/>
      <c r="T119" s="176">
        <f>SUM(T120:T156)</f>
        <v>0</v>
      </c>
      <c r="AR119" s="177" t="s">
        <v>85</v>
      </c>
      <c r="AT119" s="178" t="s">
        <v>79</v>
      </c>
      <c r="AU119" s="178" t="s">
        <v>80</v>
      </c>
      <c r="AY119" s="177" t="s">
        <v>203</v>
      </c>
      <c r="BK119" s="179">
        <f>SUM(BK120:BK156)</f>
        <v>0</v>
      </c>
    </row>
    <row r="120" spans="1:65" s="2" customFormat="1" ht="44.25" customHeight="1">
      <c r="A120" s="35"/>
      <c r="B120" s="36"/>
      <c r="C120" s="180" t="s">
        <v>85</v>
      </c>
      <c r="D120" s="180" t="s">
        <v>204</v>
      </c>
      <c r="E120" s="181" t="s">
        <v>4927</v>
      </c>
      <c r="F120" s="182" t="s">
        <v>4928</v>
      </c>
      <c r="G120" s="183" t="s">
        <v>349</v>
      </c>
      <c r="H120" s="184">
        <v>0.735</v>
      </c>
      <c r="I120" s="185"/>
      <c r="J120" s="186">
        <f>ROUND(I120*H120,2)</f>
        <v>0</v>
      </c>
      <c r="K120" s="187"/>
      <c r="L120" s="40"/>
      <c r="M120" s="188" t="s">
        <v>1</v>
      </c>
      <c r="N120" s="189" t="s">
        <v>45</v>
      </c>
      <c r="O120" s="72"/>
      <c r="P120" s="190">
        <f>O120*H120</f>
        <v>0</v>
      </c>
      <c r="Q120" s="190">
        <v>0</v>
      </c>
      <c r="R120" s="190">
        <f>Q120*H120</f>
        <v>0</v>
      </c>
      <c r="S120" s="190">
        <v>0</v>
      </c>
      <c r="T120" s="191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2" t="s">
        <v>98</v>
      </c>
      <c r="AT120" s="192" t="s">
        <v>204</v>
      </c>
      <c r="AU120" s="192" t="s">
        <v>85</v>
      </c>
      <c r="AY120" s="18" t="s">
        <v>203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18" t="s">
        <v>85</v>
      </c>
      <c r="BK120" s="193">
        <f>ROUND(I120*H120,2)</f>
        <v>0</v>
      </c>
      <c r="BL120" s="18" t="s">
        <v>98</v>
      </c>
      <c r="BM120" s="192" t="s">
        <v>4929</v>
      </c>
    </row>
    <row r="121" spans="2:51" s="12" customFormat="1" ht="12">
      <c r="B121" s="194"/>
      <c r="C121" s="195"/>
      <c r="D121" s="196" t="s">
        <v>209</v>
      </c>
      <c r="E121" s="197" t="s">
        <v>1</v>
      </c>
      <c r="F121" s="198" t="s">
        <v>4930</v>
      </c>
      <c r="G121" s="195"/>
      <c r="H121" s="199">
        <v>0.36</v>
      </c>
      <c r="I121" s="200"/>
      <c r="J121" s="195"/>
      <c r="K121" s="195"/>
      <c r="L121" s="201"/>
      <c r="M121" s="202"/>
      <c r="N121" s="203"/>
      <c r="O121" s="203"/>
      <c r="P121" s="203"/>
      <c r="Q121" s="203"/>
      <c r="R121" s="203"/>
      <c r="S121" s="203"/>
      <c r="T121" s="204"/>
      <c r="AT121" s="205" t="s">
        <v>209</v>
      </c>
      <c r="AU121" s="205" t="s">
        <v>85</v>
      </c>
      <c r="AV121" s="12" t="s">
        <v>89</v>
      </c>
      <c r="AW121" s="12" t="s">
        <v>36</v>
      </c>
      <c r="AX121" s="12" t="s">
        <v>80</v>
      </c>
      <c r="AY121" s="205" t="s">
        <v>203</v>
      </c>
    </row>
    <row r="122" spans="2:51" s="12" customFormat="1" ht="12">
      <c r="B122" s="194"/>
      <c r="C122" s="195"/>
      <c r="D122" s="196" t="s">
        <v>209</v>
      </c>
      <c r="E122" s="197" t="s">
        <v>1</v>
      </c>
      <c r="F122" s="198" t="s">
        <v>4931</v>
      </c>
      <c r="G122" s="195"/>
      <c r="H122" s="199">
        <v>0.375</v>
      </c>
      <c r="I122" s="200"/>
      <c r="J122" s="195"/>
      <c r="K122" s="195"/>
      <c r="L122" s="201"/>
      <c r="M122" s="202"/>
      <c r="N122" s="203"/>
      <c r="O122" s="203"/>
      <c r="P122" s="203"/>
      <c r="Q122" s="203"/>
      <c r="R122" s="203"/>
      <c r="S122" s="203"/>
      <c r="T122" s="204"/>
      <c r="AT122" s="205" t="s">
        <v>209</v>
      </c>
      <c r="AU122" s="205" t="s">
        <v>85</v>
      </c>
      <c r="AV122" s="12" t="s">
        <v>89</v>
      </c>
      <c r="AW122" s="12" t="s">
        <v>36</v>
      </c>
      <c r="AX122" s="12" t="s">
        <v>80</v>
      </c>
      <c r="AY122" s="205" t="s">
        <v>203</v>
      </c>
    </row>
    <row r="123" spans="2:51" s="13" customFormat="1" ht="12">
      <c r="B123" s="206"/>
      <c r="C123" s="207"/>
      <c r="D123" s="196" t="s">
        <v>209</v>
      </c>
      <c r="E123" s="208" t="s">
        <v>1</v>
      </c>
      <c r="F123" s="209" t="s">
        <v>211</v>
      </c>
      <c r="G123" s="207"/>
      <c r="H123" s="210">
        <v>0.735</v>
      </c>
      <c r="I123" s="211"/>
      <c r="J123" s="207"/>
      <c r="K123" s="207"/>
      <c r="L123" s="212"/>
      <c r="M123" s="213"/>
      <c r="N123" s="214"/>
      <c r="O123" s="214"/>
      <c r="P123" s="214"/>
      <c r="Q123" s="214"/>
      <c r="R123" s="214"/>
      <c r="S123" s="214"/>
      <c r="T123" s="215"/>
      <c r="AT123" s="216" t="s">
        <v>209</v>
      </c>
      <c r="AU123" s="216" t="s">
        <v>85</v>
      </c>
      <c r="AV123" s="13" t="s">
        <v>98</v>
      </c>
      <c r="AW123" s="13" t="s">
        <v>36</v>
      </c>
      <c r="AX123" s="13" t="s">
        <v>85</v>
      </c>
      <c r="AY123" s="216" t="s">
        <v>203</v>
      </c>
    </row>
    <row r="124" spans="1:65" s="2" customFormat="1" ht="62.65" customHeight="1">
      <c r="A124" s="35"/>
      <c r="B124" s="36"/>
      <c r="C124" s="180" t="s">
        <v>89</v>
      </c>
      <c r="D124" s="180" t="s">
        <v>204</v>
      </c>
      <c r="E124" s="181" t="s">
        <v>1230</v>
      </c>
      <c r="F124" s="182" t="s">
        <v>1231</v>
      </c>
      <c r="G124" s="183" t="s">
        <v>349</v>
      </c>
      <c r="H124" s="184">
        <v>0.735</v>
      </c>
      <c r="I124" s="185"/>
      <c r="J124" s="186">
        <f>ROUND(I124*H124,2)</f>
        <v>0</v>
      </c>
      <c r="K124" s="187"/>
      <c r="L124" s="40"/>
      <c r="M124" s="188" t="s">
        <v>1</v>
      </c>
      <c r="N124" s="189" t="s">
        <v>45</v>
      </c>
      <c r="O124" s="72"/>
      <c r="P124" s="190">
        <f>O124*H124</f>
        <v>0</v>
      </c>
      <c r="Q124" s="190">
        <v>0</v>
      </c>
      <c r="R124" s="190">
        <f>Q124*H124</f>
        <v>0</v>
      </c>
      <c r="S124" s="190">
        <v>0</v>
      </c>
      <c r="T124" s="191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2" t="s">
        <v>98</v>
      </c>
      <c r="AT124" s="192" t="s">
        <v>204</v>
      </c>
      <c r="AU124" s="192" t="s">
        <v>85</v>
      </c>
      <c r="AY124" s="18" t="s">
        <v>203</v>
      </c>
      <c r="BE124" s="193">
        <f>IF(N124="základní",J124,0)</f>
        <v>0</v>
      </c>
      <c r="BF124" s="193">
        <f>IF(N124="snížená",J124,0)</f>
        <v>0</v>
      </c>
      <c r="BG124" s="193">
        <f>IF(N124="zákl. přenesená",J124,0)</f>
        <v>0</v>
      </c>
      <c r="BH124" s="193">
        <f>IF(N124="sníž. přenesená",J124,0)</f>
        <v>0</v>
      </c>
      <c r="BI124" s="193">
        <f>IF(N124="nulová",J124,0)</f>
        <v>0</v>
      </c>
      <c r="BJ124" s="18" t="s">
        <v>85</v>
      </c>
      <c r="BK124" s="193">
        <f>ROUND(I124*H124,2)</f>
        <v>0</v>
      </c>
      <c r="BL124" s="18" t="s">
        <v>98</v>
      </c>
      <c r="BM124" s="192" t="s">
        <v>4932</v>
      </c>
    </row>
    <row r="125" spans="2:51" s="12" customFormat="1" ht="12">
      <c r="B125" s="194"/>
      <c r="C125" s="195"/>
      <c r="D125" s="196" t="s">
        <v>209</v>
      </c>
      <c r="E125" s="197" t="s">
        <v>1</v>
      </c>
      <c r="F125" s="198" t="s">
        <v>4930</v>
      </c>
      <c r="G125" s="195"/>
      <c r="H125" s="199">
        <v>0.36</v>
      </c>
      <c r="I125" s="200"/>
      <c r="J125" s="195"/>
      <c r="K125" s="195"/>
      <c r="L125" s="201"/>
      <c r="M125" s="202"/>
      <c r="N125" s="203"/>
      <c r="O125" s="203"/>
      <c r="P125" s="203"/>
      <c r="Q125" s="203"/>
      <c r="R125" s="203"/>
      <c r="S125" s="203"/>
      <c r="T125" s="204"/>
      <c r="AT125" s="205" t="s">
        <v>209</v>
      </c>
      <c r="AU125" s="205" t="s">
        <v>85</v>
      </c>
      <c r="AV125" s="12" t="s">
        <v>89</v>
      </c>
      <c r="AW125" s="12" t="s">
        <v>36</v>
      </c>
      <c r="AX125" s="12" t="s">
        <v>80</v>
      </c>
      <c r="AY125" s="205" t="s">
        <v>203</v>
      </c>
    </row>
    <row r="126" spans="2:51" s="12" customFormat="1" ht="12">
      <c r="B126" s="194"/>
      <c r="C126" s="195"/>
      <c r="D126" s="196" t="s">
        <v>209</v>
      </c>
      <c r="E126" s="197" t="s">
        <v>1</v>
      </c>
      <c r="F126" s="198" t="s">
        <v>4931</v>
      </c>
      <c r="G126" s="195"/>
      <c r="H126" s="199">
        <v>0.375</v>
      </c>
      <c r="I126" s="200"/>
      <c r="J126" s="195"/>
      <c r="K126" s="195"/>
      <c r="L126" s="201"/>
      <c r="M126" s="202"/>
      <c r="N126" s="203"/>
      <c r="O126" s="203"/>
      <c r="P126" s="203"/>
      <c r="Q126" s="203"/>
      <c r="R126" s="203"/>
      <c r="S126" s="203"/>
      <c r="T126" s="204"/>
      <c r="AT126" s="205" t="s">
        <v>209</v>
      </c>
      <c r="AU126" s="205" t="s">
        <v>85</v>
      </c>
      <c r="AV126" s="12" t="s">
        <v>89</v>
      </c>
      <c r="AW126" s="12" t="s">
        <v>36</v>
      </c>
      <c r="AX126" s="12" t="s">
        <v>80</v>
      </c>
      <c r="AY126" s="205" t="s">
        <v>203</v>
      </c>
    </row>
    <row r="127" spans="2:51" s="13" customFormat="1" ht="12">
      <c r="B127" s="206"/>
      <c r="C127" s="207"/>
      <c r="D127" s="196" t="s">
        <v>209</v>
      </c>
      <c r="E127" s="208" t="s">
        <v>1</v>
      </c>
      <c r="F127" s="209" t="s">
        <v>211</v>
      </c>
      <c r="G127" s="207"/>
      <c r="H127" s="210">
        <v>0.735</v>
      </c>
      <c r="I127" s="211"/>
      <c r="J127" s="207"/>
      <c r="K127" s="207"/>
      <c r="L127" s="212"/>
      <c r="M127" s="213"/>
      <c r="N127" s="214"/>
      <c r="O127" s="214"/>
      <c r="P127" s="214"/>
      <c r="Q127" s="214"/>
      <c r="R127" s="214"/>
      <c r="S127" s="214"/>
      <c r="T127" s="215"/>
      <c r="AT127" s="216" t="s">
        <v>209</v>
      </c>
      <c r="AU127" s="216" t="s">
        <v>85</v>
      </c>
      <c r="AV127" s="13" t="s">
        <v>98</v>
      </c>
      <c r="AW127" s="13" t="s">
        <v>36</v>
      </c>
      <c r="AX127" s="13" t="s">
        <v>85</v>
      </c>
      <c r="AY127" s="216" t="s">
        <v>203</v>
      </c>
    </row>
    <row r="128" spans="1:65" s="2" customFormat="1" ht="44.25" customHeight="1">
      <c r="A128" s="35"/>
      <c r="B128" s="36"/>
      <c r="C128" s="180" t="s">
        <v>95</v>
      </c>
      <c r="D128" s="180" t="s">
        <v>204</v>
      </c>
      <c r="E128" s="181" t="s">
        <v>1237</v>
      </c>
      <c r="F128" s="182" t="s">
        <v>717</v>
      </c>
      <c r="G128" s="183" t="s">
        <v>651</v>
      </c>
      <c r="H128" s="184">
        <v>1.176</v>
      </c>
      <c r="I128" s="185"/>
      <c r="J128" s="186">
        <f>ROUND(I128*H128,2)</f>
        <v>0</v>
      </c>
      <c r="K128" s="187"/>
      <c r="L128" s="40"/>
      <c r="M128" s="188" t="s">
        <v>1</v>
      </c>
      <c r="N128" s="189" t="s">
        <v>45</v>
      </c>
      <c r="O128" s="72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2" t="s">
        <v>98</v>
      </c>
      <c r="AT128" s="192" t="s">
        <v>204</v>
      </c>
      <c r="AU128" s="192" t="s">
        <v>85</v>
      </c>
      <c r="AY128" s="18" t="s">
        <v>203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8" t="s">
        <v>85</v>
      </c>
      <c r="BK128" s="193">
        <f>ROUND(I128*H128,2)</f>
        <v>0</v>
      </c>
      <c r="BL128" s="18" t="s">
        <v>98</v>
      </c>
      <c r="BM128" s="192" t="s">
        <v>4933</v>
      </c>
    </row>
    <row r="129" spans="2:51" s="12" customFormat="1" ht="12">
      <c r="B129" s="194"/>
      <c r="C129" s="195"/>
      <c r="D129" s="196" t="s">
        <v>209</v>
      </c>
      <c r="E129" s="197" t="s">
        <v>1</v>
      </c>
      <c r="F129" s="198" t="s">
        <v>4934</v>
      </c>
      <c r="G129" s="195"/>
      <c r="H129" s="199">
        <v>1.176</v>
      </c>
      <c r="I129" s="200"/>
      <c r="J129" s="195"/>
      <c r="K129" s="195"/>
      <c r="L129" s="201"/>
      <c r="M129" s="202"/>
      <c r="N129" s="203"/>
      <c r="O129" s="203"/>
      <c r="P129" s="203"/>
      <c r="Q129" s="203"/>
      <c r="R129" s="203"/>
      <c r="S129" s="203"/>
      <c r="T129" s="204"/>
      <c r="AT129" s="205" t="s">
        <v>209</v>
      </c>
      <c r="AU129" s="205" t="s">
        <v>85</v>
      </c>
      <c r="AV129" s="12" t="s">
        <v>89</v>
      </c>
      <c r="AW129" s="12" t="s">
        <v>36</v>
      </c>
      <c r="AX129" s="12" t="s">
        <v>80</v>
      </c>
      <c r="AY129" s="205" t="s">
        <v>203</v>
      </c>
    </row>
    <row r="130" spans="2:51" s="13" customFormat="1" ht="12">
      <c r="B130" s="206"/>
      <c r="C130" s="207"/>
      <c r="D130" s="196" t="s">
        <v>209</v>
      </c>
      <c r="E130" s="208" t="s">
        <v>1</v>
      </c>
      <c r="F130" s="209" t="s">
        <v>211</v>
      </c>
      <c r="G130" s="207"/>
      <c r="H130" s="210">
        <v>1.176</v>
      </c>
      <c r="I130" s="211"/>
      <c r="J130" s="207"/>
      <c r="K130" s="207"/>
      <c r="L130" s="212"/>
      <c r="M130" s="213"/>
      <c r="N130" s="214"/>
      <c r="O130" s="214"/>
      <c r="P130" s="214"/>
      <c r="Q130" s="214"/>
      <c r="R130" s="214"/>
      <c r="S130" s="214"/>
      <c r="T130" s="215"/>
      <c r="AT130" s="216" t="s">
        <v>209</v>
      </c>
      <c r="AU130" s="216" t="s">
        <v>85</v>
      </c>
      <c r="AV130" s="13" t="s">
        <v>98</v>
      </c>
      <c r="AW130" s="13" t="s">
        <v>36</v>
      </c>
      <c r="AX130" s="13" t="s">
        <v>85</v>
      </c>
      <c r="AY130" s="216" t="s">
        <v>203</v>
      </c>
    </row>
    <row r="131" spans="1:65" s="2" customFormat="1" ht="24.2" customHeight="1">
      <c r="A131" s="35"/>
      <c r="B131" s="36"/>
      <c r="C131" s="180" t="s">
        <v>98</v>
      </c>
      <c r="D131" s="180" t="s">
        <v>204</v>
      </c>
      <c r="E131" s="181" t="s">
        <v>4799</v>
      </c>
      <c r="F131" s="182" t="s">
        <v>4800</v>
      </c>
      <c r="G131" s="183" t="s">
        <v>349</v>
      </c>
      <c r="H131" s="184">
        <v>0.735</v>
      </c>
      <c r="I131" s="185"/>
      <c r="J131" s="186">
        <f>ROUND(I131*H131,2)</f>
        <v>0</v>
      </c>
      <c r="K131" s="187"/>
      <c r="L131" s="40"/>
      <c r="M131" s="188" t="s">
        <v>1</v>
      </c>
      <c r="N131" s="189" t="s">
        <v>45</v>
      </c>
      <c r="O131" s="72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2" t="s">
        <v>98</v>
      </c>
      <c r="AT131" s="192" t="s">
        <v>204</v>
      </c>
      <c r="AU131" s="192" t="s">
        <v>85</v>
      </c>
      <c r="AY131" s="18" t="s">
        <v>203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8" t="s">
        <v>85</v>
      </c>
      <c r="BK131" s="193">
        <f>ROUND(I131*H131,2)</f>
        <v>0</v>
      </c>
      <c r="BL131" s="18" t="s">
        <v>98</v>
      </c>
      <c r="BM131" s="192" t="s">
        <v>4935</v>
      </c>
    </row>
    <row r="132" spans="2:51" s="12" customFormat="1" ht="12">
      <c r="B132" s="194"/>
      <c r="C132" s="195"/>
      <c r="D132" s="196" t="s">
        <v>209</v>
      </c>
      <c r="E132" s="197" t="s">
        <v>1</v>
      </c>
      <c r="F132" s="198" t="s">
        <v>4930</v>
      </c>
      <c r="G132" s="195"/>
      <c r="H132" s="199">
        <v>0.36</v>
      </c>
      <c r="I132" s="200"/>
      <c r="J132" s="195"/>
      <c r="K132" s="195"/>
      <c r="L132" s="201"/>
      <c r="M132" s="202"/>
      <c r="N132" s="203"/>
      <c r="O132" s="203"/>
      <c r="P132" s="203"/>
      <c r="Q132" s="203"/>
      <c r="R132" s="203"/>
      <c r="S132" s="203"/>
      <c r="T132" s="204"/>
      <c r="AT132" s="205" t="s">
        <v>209</v>
      </c>
      <c r="AU132" s="205" t="s">
        <v>85</v>
      </c>
      <c r="AV132" s="12" t="s">
        <v>89</v>
      </c>
      <c r="AW132" s="12" t="s">
        <v>36</v>
      </c>
      <c r="AX132" s="12" t="s">
        <v>80</v>
      </c>
      <c r="AY132" s="205" t="s">
        <v>203</v>
      </c>
    </row>
    <row r="133" spans="2:51" s="12" customFormat="1" ht="12">
      <c r="B133" s="194"/>
      <c r="C133" s="195"/>
      <c r="D133" s="196" t="s">
        <v>209</v>
      </c>
      <c r="E133" s="197" t="s">
        <v>1</v>
      </c>
      <c r="F133" s="198" t="s">
        <v>4931</v>
      </c>
      <c r="G133" s="195"/>
      <c r="H133" s="199">
        <v>0.375</v>
      </c>
      <c r="I133" s="200"/>
      <c r="J133" s="195"/>
      <c r="K133" s="195"/>
      <c r="L133" s="201"/>
      <c r="M133" s="202"/>
      <c r="N133" s="203"/>
      <c r="O133" s="203"/>
      <c r="P133" s="203"/>
      <c r="Q133" s="203"/>
      <c r="R133" s="203"/>
      <c r="S133" s="203"/>
      <c r="T133" s="204"/>
      <c r="AT133" s="205" t="s">
        <v>209</v>
      </c>
      <c r="AU133" s="205" t="s">
        <v>85</v>
      </c>
      <c r="AV133" s="12" t="s">
        <v>89</v>
      </c>
      <c r="AW133" s="12" t="s">
        <v>36</v>
      </c>
      <c r="AX133" s="12" t="s">
        <v>80</v>
      </c>
      <c r="AY133" s="205" t="s">
        <v>203</v>
      </c>
    </row>
    <row r="134" spans="2:51" s="13" customFormat="1" ht="12">
      <c r="B134" s="206"/>
      <c r="C134" s="207"/>
      <c r="D134" s="196" t="s">
        <v>209</v>
      </c>
      <c r="E134" s="208" t="s">
        <v>1</v>
      </c>
      <c r="F134" s="209" t="s">
        <v>211</v>
      </c>
      <c r="G134" s="207"/>
      <c r="H134" s="210">
        <v>0.735</v>
      </c>
      <c r="I134" s="211"/>
      <c r="J134" s="207"/>
      <c r="K134" s="207"/>
      <c r="L134" s="212"/>
      <c r="M134" s="213"/>
      <c r="N134" s="214"/>
      <c r="O134" s="214"/>
      <c r="P134" s="214"/>
      <c r="Q134" s="214"/>
      <c r="R134" s="214"/>
      <c r="S134" s="214"/>
      <c r="T134" s="215"/>
      <c r="AT134" s="216" t="s">
        <v>209</v>
      </c>
      <c r="AU134" s="216" t="s">
        <v>85</v>
      </c>
      <c r="AV134" s="13" t="s">
        <v>98</v>
      </c>
      <c r="AW134" s="13" t="s">
        <v>36</v>
      </c>
      <c r="AX134" s="13" t="s">
        <v>85</v>
      </c>
      <c r="AY134" s="216" t="s">
        <v>203</v>
      </c>
    </row>
    <row r="135" spans="1:65" s="2" customFormat="1" ht="37.9" customHeight="1">
      <c r="A135" s="35"/>
      <c r="B135" s="36"/>
      <c r="C135" s="180" t="s">
        <v>101</v>
      </c>
      <c r="D135" s="180" t="s">
        <v>204</v>
      </c>
      <c r="E135" s="181" t="s">
        <v>4936</v>
      </c>
      <c r="F135" s="182" t="s">
        <v>4937</v>
      </c>
      <c r="G135" s="183" t="s">
        <v>207</v>
      </c>
      <c r="H135" s="184">
        <v>3.263</v>
      </c>
      <c r="I135" s="185"/>
      <c r="J135" s="186">
        <f>ROUND(I135*H135,2)</f>
        <v>0</v>
      </c>
      <c r="K135" s="187"/>
      <c r="L135" s="40"/>
      <c r="M135" s="188" t="s">
        <v>1</v>
      </c>
      <c r="N135" s="189" t="s">
        <v>45</v>
      </c>
      <c r="O135" s="72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2" t="s">
        <v>98</v>
      </c>
      <c r="AT135" s="192" t="s">
        <v>204</v>
      </c>
      <c r="AU135" s="192" t="s">
        <v>85</v>
      </c>
      <c r="AY135" s="18" t="s">
        <v>203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8" t="s">
        <v>85</v>
      </c>
      <c r="BK135" s="193">
        <f>ROUND(I135*H135,2)</f>
        <v>0</v>
      </c>
      <c r="BL135" s="18" t="s">
        <v>98</v>
      </c>
      <c r="BM135" s="192" t="s">
        <v>4938</v>
      </c>
    </row>
    <row r="136" spans="2:51" s="12" customFormat="1" ht="12">
      <c r="B136" s="194"/>
      <c r="C136" s="195"/>
      <c r="D136" s="196" t="s">
        <v>209</v>
      </c>
      <c r="E136" s="197" t="s">
        <v>1</v>
      </c>
      <c r="F136" s="198" t="s">
        <v>4939</v>
      </c>
      <c r="G136" s="195"/>
      <c r="H136" s="199">
        <v>2.025</v>
      </c>
      <c r="I136" s="200"/>
      <c r="J136" s="195"/>
      <c r="K136" s="195"/>
      <c r="L136" s="201"/>
      <c r="M136" s="202"/>
      <c r="N136" s="203"/>
      <c r="O136" s="203"/>
      <c r="P136" s="203"/>
      <c r="Q136" s="203"/>
      <c r="R136" s="203"/>
      <c r="S136" s="203"/>
      <c r="T136" s="204"/>
      <c r="AT136" s="205" t="s">
        <v>209</v>
      </c>
      <c r="AU136" s="205" t="s">
        <v>85</v>
      </c>
      <c r="AV136" s="12" t="s">
        <v>89</v>
      </c>
      <c r="AW136" s="12" t="s">
        <v>36</v>
      </c>
      <c r="AX136" s="12" t="s">
        <v>80</v>
      </c>
      <c r="AY136" s="205" t="s">
        <v>203</v>
      </c>
    </row>
    <row r="137" spans="2:51" s="12" customFormat="1" ht="12">
      <c r="B137" s="194"/>
      <c r="C137" s="195"/>
      <c r="D137" s="196" t="s">
        <v>209</v>
      </c>
      <c r="E137" s="197" t="s">
        <v>1</v>
      </c>
      <c r="F137" s="198" t="s">
        <v>4940</v>
      </c>
      <c r="G137" s="195"/>
      <c r="H137" s="199">
        <v>1.238</v>
      </c>
      <c r="I137" s="200"/>
      <c r="J137" s="195"/>
      <c r="K137" s="195"/>
      <c r="L137" s="201"/>
      <c r="M137" s="202"/>
      <c r="N137" s="203"/>
      <c r="O137" s="203"/>
      <c r="P137" s="203"/>
      <c r="Q137" s="203"/>
      <c r="R137" s="203"/>
      <c r="S137" s="203"/>
      <c r="T137" s="204"/>
      <c r="AT137" s="205" t="s">
        <v>209</v>
      </c>
      <c r="AU137" s="205" t="s">
        <v>85</v>
      </c>
      <c r="AV137" s="12" t="s">
        <v>89</v>
      </c>
      <c r="AW137" s="12" t="s">
        <v>36</v>
      </c>
      <c r="AX137" s="12" t="s">
        <v>80</v>
      </c>
      <c r="AY137" s="205" t="s">
        <v>203</v>
      </c>
    </row>
    <row r="138" spans="2:51" s="13" customFormat="1" ht="12">
      <c r="B138" s="206"/>
      <c r="C138" s="207"/>
      <c r="D138" s="196" t="s">
        <v>209</v>
      </c>
      <c r="E138" s="208" t="s">
        <v>1</v>
      </c>
      <c r="F138" s="209" t="s">
        <v>211</v>
      </c>
      <c r="G138" s="207"/>
      <c r="H138" s="210">
        <v>3.263</v>
      </c>
      <c r="I138" s="211"/>
      <c r="J138" s="207"/>
      <c r="K138" s="207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209</v>
      </c>
      <c r="AU138" s="216" t="s">
        <v>85</v>
      </c>
      <c r="AV138" s="13" t="s">
        <v>98</v>
      </c>
      <c r="AW138" s="13" t="s">
        <v>36</v>
      </c>
      <c r="AX138" s="13" t="s">
        <v>85</v>
      </c>
      <c r="AY138" s="216" t="s">
        <v>203</v>
      </c>
    </row>
    <row r="139" spans="1:65" s="2" customFormat="1" ht="37.9" customHeight="1">
      <c r="A139" s="35"/>
      <c r="B139" s="36"/>
      <c r="C139" s="180" t="s">
        <v>104</v>
      </c>
      <c r="D139" s="180" t="s">
        <v>204</v>
      </c>
      <c r="E139" s="181" t="s">
        <v>4941</v>
      </c>
      <c r="F139" s="182" t="s">
        <v>4942</v>
      </c>
      <c r="G139" s="183" t="s">
        <v>651</v>
      </c>
      <c r="H139" s="184">
        <v>0.343</v>
      </c>
      <c r="I139" s="185"/>
      <c r="J139" s="186">
        <f>ROUND(I139*H139,2)</f>
        <v>0</v>
      </c>
      <c r="K139" s="187"/>
      <c r="L139" s="40"/>
      <c r="M139" s="188" t="s">
        <v>1</v>
      </c>
      <c r="N139" s="189" t="s">
        <v>45</v>
      </c>
      <c r="O139" s="72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2" t="s">
        <v>98</v>
      </c>
      <c r="AT139" s="192" t="s">
        <v>204</v>
      </c>
      <c r="AU139" s="192" t="s">
        <v>85</v>
      </c>
      <c r="AY139" s="18" t="s">
        <v>203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18" t="s">
        <v>85</v>
      </c>
      <c r="BK139" s="193">
        <f>ROUND(I139*H139,2)</f>
        <v>0</v>
      </c>
      <c r="BL139" s="18" t="s">
        <v>98</v>
      </c>
      <c r="BM139" s="192" t="s">
        <v>4943</v>
      </c>
    </row>
    <row r="140" spans="1:65" s="2" customFormat="1" ht="37.9" customHeight="1">
      <c r="A140" s="35"/>
      <c r="B140" s="36"/>
      <c r="C140" s="180" t="s">
        <v>110</v>
      </c>
      <c r="D140" s="180" t="s">
        <v>204</v>
      </c>
      <c r="E140" s="181" t="s">
        <v>4944</v>
      </c>
      <c r="F140" s="182" t="s">
        <v>4945</v>
      </c>
      <c r="G140" s="183" t="s">
        <v>207</v>
      </c>
      <c r="H140" s="184">
        <v>3.788</v>
      </c>
      <c r="I140" s="185"/>
      <c r="J140" s="186">
        <f>ROUND(I140*H140,2)</f>
        <v>0</v>
      </c>
      <c r="K140" s="187"/>
      <c r="L140" s="40"/>
      <c r="M140" s="188" t="s">
        <v>1</v>
      </c>
      <c r="N140" s="189" t="s">
        <v>45</v>
      </c>
      <c r="O140" s="72"/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2" t="s">
        <v>98</v>
      </c>
      <c r="AT140" s="192" t="s">
        <v>204</v>
      </c>
      <c r="AU140" s="192" t="s">
        <v>85</v>
      </c>
      <c r="AY140" s="18" t="s">
        <v>203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8" t="s">
        <v>85</v>
      </c>
      <c r="BK140" s="193">
        <f>ROUND(I140*H140,2)</f>
        <v>0</v>
      </c>
      <c r="BL140" s="18" t="s">
        <v>98</v>
      </c>
      <c r="BM140" s="192" t="s">
        <v>4946</v>
      </c>
    </row>
    <row r="141" spans="2:51" s="12" customFormat="1" ht="12">
      <c r="B141" s="194"/>
      <c r="C141" s="195"/>
      <c r="D141" s="196" t="s">
        <v>209</v>
      </c>
      <c r="E141" s="197" t="s">
        <v>1</v>
      </c>
      <c r="F141" s="198" t="s">
        <v>4947</v>
      </c>
      <c r="G141" s="195"/>
      <c r="H141" s="199">
        <v>2.475</v>
      </c>
      <c r="I141" s="200"/>
      <c r="J141" s="195"/>
      <c r="K141" s="195"/>
      <c r="L141" s="201"/>
      <c r="M141" s="202"/>
      <c r="N141" s="203"/>
      <c r="O141" s="203"/>
      <c r="P141" s="203"/>
      <c r="Q141" s="203"/>
      <c r="R141" s="203"/>
      <c r="S141" s="203"/>
      <c r="T141" s="204"/>
      <c r="AT141" s="205" t="s">
        <v>209</v>
      </c>
      <c r="AU141" s="205" t="s">
        <v>85</v>
      </c>
      <c r="AV141" s="12" t="s">
        <v>89</v>
      </c>
      <c r="AW141" s="12" t="s">
        <v>36</v>
      </c>
      <c r="AX141" s="12" t="s">
        <v>80</v>
      </c>
      <c r="AY141" s="205" t="s">
        <v>203</v>
      </c>
    </row>
    <row r="142" spans="2:51" s="12" customFormat="1" ht="12">
      <c r="B142" s="194"/>
      <c r="C142" s="195"/>
      <c r="D142" s="196" t="s">
        <v>209</v>
      </c>
      <c r="E142" s="197" t="s">
        <v>1</v>
      </c>
      <c r="F142" s="198" t="s">
        <v>4948</v>
      </c>
      <c r="G142" s="195"/>
      <c r="H142" s="199">
        <v>1.313</v>
      </c>
      <c r="I142" s="200"/>
      <c r="J142" s="195"/>
      <c r="K142" s="195"/>
      <c r="L142" s="201"/>
      <c r="M142" s="202"/>
      <c r="N142" s="203"/>
      <c r="O142" s="203"/>
      <c r="P142" s="203"/>
      <c r="Q142" s="203"/>
      <c r="R142" s="203"/>
      <c r="S142" s="203"/>
      <c r="T142" s="204"/>
      <c r="AT142" s="205" t="s">
        <v>209</v>
      </c>
      <c r="AU142" s="205" t="s">
        <v>85</v>
      </c>
      <c r="AV142" s="12" t="s">
        <v>89</v>
      </c>
      <c r="AW142" s="12" t="s">
        <v>36</v>
      </c>
      <c r="AX142" s="12" t="s">
        <v>80</v>
      </c>
      <c r="AY142" s="205" t="s">
        <v>203</v>
      </c>
    </row>
    <row r="143" spans="2:51" s="13" customFormat="1" ht="12">
      <c r="B143" s="206"/>
      <c r="C143" s="207"/>
      <c r="D143" s="196" t="s">
        <v>209</v>
      </c>
      <c r="E143" s="208" t="s">
        <v>1</v>
      </c>
      <c r="F143" s="209" t="s">
        <v>211</v>
      </c>
      <c r="G143" s="207"/>
      <c r="H143" s="210">
        <v>3.7880000000000003</v>
      </c>
      <c r="I143" s="211"/>
      <c r="J143" s="207"/>
      <c r="K143" s="207"/>
      <c r="L143" s="212"/>
      <c r="M143" s="213"/>
      <c r="N143" s="214"/>
      <c r="O143" s="214"/>
      <c r="P143" s="214"/>
      <c r="Q143" s="214"/>
      <c r="R143" s="214"/>
      <c r="S143" s="214"/>
      <c r="T143" s="215"/>
      <c r="AT143" s="216" t="s">
        <v>209</v>
      </c>
      <c r="AU143" s="216" t="s">
        <v>85</v>
      </c>
      <c r="AV143" s="13" t="s">
        <v>98</v>
      </c>
      <c r="AW143" s="13" t="s">
        <v>36</v>
      </c>
      <c r="AX143" s="13" t="s">
        <v>85</v>
      </c>
      <c r="AY143" s="216" t="s">
        <v>203</v>
      </c>
    </row>
    <row r="144" spans="1:65" s="2" customFormat="1" ht="24.2" customHeight="1">
      <c r="A144" s="35"/>
      <c r="B144" s="36"/>
      <c r="C144" s="180" t="s">
        <v>122</v>
      </c>
      <c r="D144" s="180" t="s">
        <v>204</v>
      </c>
      <c r="E144" s="181" t="s">
        <v>1654</v>
      </c>
      <c r="F144" s="182" t="s">
        <v>1655</v>
      </c>
      <c r="G144" s="183" t="s">
        <v>207</v>
      </c>
      <c r="H144" s="184">
        <v>3.788</v>
      </c>
      <c r="I144" s="185"/>
      <c r="J144" s="186">
        <f>ROUND(I144*H144,2)</f>
        <v>0</v>
      </c>
      <c r="K144" s="187"/>
      <c r="L144" s="40"/>
      <c r="M144" s="188" t="s">
        <v>1</v>
      </c>
      <c r="N144" s="189" t="s">
        <v>45</v>
      </c>
      <c r="O144" s="72"/>
      <c r="P144" s="190">
        <f>O144*H144</f>
        <v>0</v>
      </c>
      <c r="Q144" s="190">
        <v>0</v>
      </c>
      <c r="R144" s="190">
        <f>Q144*H144</f>
        <v>0</v>
      </c>
      <c r="S144" s="190">
        <v>0</v>
      </c>
      <c r="T144" s="191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2" t="s">
        <v>98</v>
      </c>
      <c r="AT144" s="192" t="s">
        <v>204</v>
      </c>
      <c r="AU144" s="192" t="s">
        <v>85</v>
      </c>
      <c r="AY144" s="18" t="s">
        <v>203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8" t="s">
        <v>85</v>
      </c>
      <c r="BK144" s="193">
        <f>ROUND(I144*H144,2)</f>
        <v>0</v>
      </c>
      <c r="BL144" s="18" t="s">
        <v>98</v>
      </c>
      <c r="BM144" s="192" t="s">
        <v>4949</v>
      </c>
    </row>
    <row r="145" spans="1:65" s="2" customFormat="1" ht="37.9" customHeight="1">
      <c r="A145" s="35"/>
      <c r="B145" s="36"/>
      <c r="C145" s="180" t="s">
        <v>125</v>
      </c>
      <c r="D145" s="180" t="s">
        <v>204</v>
      </c>
      <c r="E145" s="181" t="s">
        <v>1647</v>
      </c>
      <c r="F145" s="182" t="s">
        <v>1648</v>
      </c>
      <c r="G145" s="183" t="s">
        <v>207</v>
      </c>
      <c r="H145" s="184">
        <v>3.977</v>
      </c>
      <c r="I145" s="185"/>
      <c r="J145" s="186">
        <f>ROUND(I145*H145,2)</f>
        <v>0</v>
      </c>
      <c r="K145" s="187"/>
      <c r="L145" s="40"/>
      <c r="M145" s="188" t="s">
        <v>1</v>
      </c>
      <c r="N145" s="189" t="s">
        <v>45</v>
      </c>
      <c r="O145" s="72"/>
      <c r="P145" s="190">
        <f>O145*H145</f>
        <v>0</v>
      </c>
      <c r="Q145" s="190">
        <v>0</v>
      </c>
      <c r="R145" s="190">
        <f>Q145*H145</f>
        <v>0</v>
      </c>
      <c r="S145" s="190">
        <v>0</v>
      </c>
      <c r="T145" s="191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2" t="s">
        <v>98</v>
      </c>
      <c r="AT145" s="192" t="s">
        <v>204</v>
      </c>
      <c r="AU145" s="192" t="s">
        <v>85</v>
      </c>
      <c r="AY145" s="18" t="s">
        <v>203</v>
      </c>
      <c r="BE145" s="193">
        <f>IF(N145="základní",J145,0)</f>
        <v>0</v>
      </c>
      <c r="BF145" s="193">
        <f>IF(N145="snížená",J145,0)</f>
        <v>0</v>
      </c>
      <c r="BG145" s="193">
        <f>IF(N145="zákl. přenesená",J145,0)</f>
        <v>0</v>
      </c>
      <c r="BH145" s="193">
        <f>IF(N145="sníž. přenesená",J145,0)</f>
        <v>0</v>
      </c>
      <c r="BI145" s="193">
        <f>IF(N145="nulová",J145,0)</f>
        <v>0</v>
      </c>
      <c r="BJ145" s="18" t="s">
        <v>85</v>
      </c>
      <c r="BK145" s="193">
        <f>ROUND(I145*H145,2)</f>
        <v>0</v>
      </c>
      <c r="BL145" s="18" t="s">
        <v>98</v>
      </c>
      <c r="BM145" s="192" t="s">
        <v>4950</v>
      </c>
    </row>
    <row r="146" spans="1:65" s="2" customFormat="1" ht="16.5" customHeight="1">
      <c r="A146" s="35"/>
      <c r="B146" s="36"/>
      <c r="C146" s="180" t="s">
        <v>128</v>
      </c>
      <c r="D146" s="180" t="s">
        <v>204</v>
      </c>
      <c r="E146" s="181" t="s">
        <v>4951</v>
      </c>
      <c r="F146" s="182" t="s">
        <v>4952</v>
      </c>
      <c r="G146" s="183" t="s">
        <v>621</v>
      </c>
      <c r="H146" s="184">
        <v>2</v>
      </c>
      <c r="I146" s="185"/>
      <c r="J146" s="186">
        <f>ROUND(I146*H146,2)</f>
        <v>0</v>
      </c>
      <c r="K146" s="187"/>
      <c r="L146" s="40"/>
      <c r="M146" s="188" t="s">
        <v>1</v>
      </c>
      <c r="N146" s="189" t="s">
        <v>45</v>
      </c>
      <c r="O146" s="72"/>
      <c r="P146" s="190">
        <f>O146*H146</f>
        <v>0</v>
      </c>
      <c r="Q146" s="190">
        <v>0</v>
      </c>
      <c r="R146" s="190">
        <f>Q146*H146</f>
        <v>0</v>
      </c>
      <c r="S146" s="190">
        <v>0</v>
      </c>
      <c r="T146" s="191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2" t="s">
        <v>98</v>
      </c>
      <c r="AT146" s="192" t="s">
        <v>204</v>
      </c>
      <c r="AU146" s="192" t="s">
        <v>85</v>
      </c>
      <c r="AY146" s="18" t="s">
        <v>203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18" t="s">
        <v>85</v>
      </c>
      <c r="BK146" s="193">
        <f>ROUND(I146*H146,2)</f>
        <v>0</v>
      </c>
      <c r="BL146" s="18" t="s">
        <v>98</v>
      </c>
      <c r="BM146" s="192" t="s">
        <v>4953</v>
      </c>
    </row>
    <row r="147" spans="1:65" s="2" customFormat="1" ht="16.5" customHeight="1">
      <c r="A147" s="35"/>
      <c r="B147" s="36"/>
      <c r="C147" s="180" t="s">
        <v>264</v>
      </c>
      <c r="D147" s="180" t="s">
        <v>204</v>
      </c>
      <c r="E147" s="181" t="s">
        <v>4954</v>
      </c>
      <c r="F147" s="182" t="s">
        <v>4955</v>
      </c>
      <c r="G147" s="183" t="s">
        <v>621</v>
      </c>
      <c r="H147" s="184">
        <v>1</v>
      </c>
      <c r="I147" s="185"/>
      <c r="J147" s="186">
        <f>ROUND(I147*H147,2)</f>
        <v>0</v>
      </c>
      <c r="K147" s="187"/>
      <c r="L147" s="40"/>
      <c r="M147" s="188" t="s">
        <v>1</v>
      </c>
      <c r="N147" s="189" t="s">
        <v>45</v>
      </c>
      <c r="O147" s="72"/>
      <c r="P147" s="190">
        <f>O147*H147</f>
        <v>0</v>
      </c>
      <c r="Q147" s="190">
        <v>0</v>
      </c>
      <c r="R147" s="190">
        <f>Q147*H147</f>
        <v>0</v>
      </c>
      <c r="S147" s="190">
        <v>0</v>
      </c>
      <c r="T147" s="191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2" t="s">
        <v>98</v>
      </c>
      <c r="AT147" s="192" t="s">
        <v>204</v>
      </c>
      <c r="AU147" s="192" t="s">
        <v>85</v>
      </c>
      <c r="AY147" s="18" t="s">
        <v>203</v>
      </c>
      <c r="BE147" s="193">
        <f>IF(N147="základní",J147,0)</f>
        <v>0</v>
      </c>
      <c r="BF147" s="193">
        <f>IF(N147="snížená",J147,0)</f>
        <v>0</v>
      </c>
      <c r="BG147" s="193">
        <f>IF(N147="zákl. přenesená",J147,0)</f>
        <v>0</v>
      </c>
      <c r="BH147" s="193">
        <f>IF(N147="sníž. přenesená",J147,0)</f>
        <v>0</v>
      </c>
      <c r="BI147" s="193">
        <f>IF(N147="nulová",J147,0)</f>
        <v>0</v>
      </c>
      <c r="BJ147" s="18" t="s">
        <v>85</v>
      </c>
      <c r="BK147" s="193">
        <f>ROUND(I147*H147,2)</f>
        <v>0</v>
      </c>
      <c r="BL147" s="18" t="s">
        <v>98</v>
      </c>
      <c r="BM147" s="192" t="s">
        <v>4956</v>
      </c>
    </row>
    <row r="148" spans="1:65" s="2" customFormat="1" ht="21.75" customHeight="1">
      <c r="A148" s="35"/>
      <c r="B148" s="36"/>
      <c r="C148" s="180" t="s">
        <v>291</v>
      </c>
      <c r="D148" s="180" t="s">
        <v>204</v>
      </c>
      <c r="E148" s="181" t="s">
        <v>2525</v>
      </c>
      <c r="F148" s="182" t="s">
        <v>2526</v>
      </c>
      <c r="G148" s="183" t="s">
        <v>207</v>
      </c>
      <c r="H148" s="184">
        <v>2.1</v>
      </c>
      <c r="I148" s="185"/>
      <c r="J148" s="186">
        <f>ROUND(I148*H148,2)</f>
        <v>0</v>
      </c>
      <c r="K148" s="187"/>
      <c r="L148" s="40"/>
      <c r="M148" s="188" t="s">
        <v>1</v>
      </c>
      <c r="N148" s="189" t="s">
        <v>45</v>
      </c>
      <c r="O148" s="72"/>
      <c r="P148" s="190">
        <f>O148*H148</f>
        <v>0</v>
      </c>
      <c r="Q148" s="190">
        <v>0</v>
      </c>
      <c r="R148" s="190">
        <f>Q148*H148</f>
        <v>0</v>
      </c>
      <c r="S148" s="190">
        <v>0</v>
      </c>
      <c r="T148" s="191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2" t="s">
        <v>98</v>
      </c>
      <c r="AT148" s="192" t="s">
        <v>204</v>
      </c>
      <c r="AU148" s="192" t="s">
        <v>85</v>
      </c>
      <c r="AY148" s="18" t="s">
        <v>203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8" t="s">
        <v>85</v>
      </c>
      <c r="BK148" s="193">
        <f>ROUND(I148*H148,2)</f>
        <v>0</v>
      </c>
      <c r="BL148" s="18" t="s">
        <v>98</v>
      </c>
      <c r="BM148" s="192" t="s">
        <v>4957</v>
      </c>
    </row>
    <row r="149" spans="2:51" s="12" customFormat="1" ht="12">
      <c r="B149" s="194"/>
      <c r="C149" s="195"/>
      <c r="D149" s="196" t="s">
        <v>209</v>
      </c>
      <c r="E149" s="197" t="s">
        <v>1</v>
      </c>
      <c r="F149" s="198" t="s">
        <v>4958</v>
      </c>
      <c r="G149" s="195"/>
      <c r="H149" s="199">
        <v>2.1</v>
      </c>
      <c r="I149" s="200"/>
      <c r="J149" s="195"/>
      <c r="K149" s="195"/>
      <c r="L149" s="201"/>
      <c r="M149" s="202"/>
      <c r="N149" s="203"/>
      <c r="O149" s="203"/>
      <c r="P149" s="203"/>
      <c r="Q149" s="203"/>
      <c r="R149" s="203"/>
      <c r="S149" s="203"/>
      <c r="T149" s="204"/>
      <c r="AT149" s="205" t="s">
        <v>209</v>
      </c>
      <c r="AU149" s="205" t="s">
        <v>85</v>
      </c>
      <c r="AV149" s="12" t="s">
        <v>89</v>
      </c>
      <c r="AW149" s="12" t="s">
        <v>36</v>
      </c>
      <c r="AX149" s="12" t="s">
        <v>80</v>
      </c>
      <c r="AY149" s="205" t="s">
        <v>203</v>
      </c>
    </row>
    <row r="150" spans="2:51" s="13" customFormat="1" ht="12">
      <c r="B150" s="206"/>
      <c r="C150" s="207"/>
      <c r="D150" s="196" t="s">
        <v>209</v>
      </c>
      <c r="E150" s="208" t="s">
        <v>1</v>
      </c>
      <c r="F150" s="209" t="s">
        <v>211</v>
      </c>
      <c r="G150" s="207"/>
      <c r="H150" s="210">
        <v>2.1</v>
      </c>
      <c r="I150" s="211"/>
      <c r="J150" s="207"/>
      <c r="K150" s="207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209</v>
      </c>
      <c r="AU150" s="216" t="s">
        <v>85</v>
      </c>
      <c r="AV150" s="13" t="s">
        <v>98</v>
      </c>
      <c r="AW150" s="13" t="s">
        <v>36</v>
      </c>
      <c r="AX150" s="13" t="s">
        <v>85</v>
      </c>
      <c r="AY150" s="216" t="s">
        <v>203</v>
      </c>
    </row>
    <row r="151" spans="1:65" s="2" customFormat="1" ht="33" customHeight="1">
      <c r="A151" s="35"/>
      <c r="B151" s="36"/>
      <c r="C151" s="238" t="s">
        <v>299</v>
      </c>
      <c r="D151" s="238" t="s">
        <v>1363</v>
      </c>
      <c r="E151" s="239" t="s">
        <v>2530</v>
      </c>
      <c r="F151" s="240" t="s">
        <v>2531</v>
      </c>
      <c r="G151" s="241" t="s">
        <v>207</v>
      </c>
      <c r="H151" s="242">
        <v>2.415</v>
      </c>
      <c r="I151" s="243"/>
      <c r="J151" s="244">
        <f>ROUND(I151*H151,2)</f>
        <v>0</v>
      </c>
      <c r="K151" s="245"/>
      <c r="L151" s="246"/>
      <c r="M151" s="247" t="s">
        <v>1</v>
      </c>
      <c r="N151" s="248" t="s">
        <v>45</v>
      </c>
      <c r="O151" s="72"/>
      <c r="P151" s="190">
        <f>O151*H151</f>
        <v>0</v>
      </c>
      <c r="Q151" s="190">
        <v>0</v>
      </c>
      <c r="R151" s="190">
        <f>Q151*H151</f>
        <v>0</v>
      </c>
      <c r="S151" s="190">
        <v>0</v>
      </c>
      <c r="T151" s="191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2" t="s">
        <v>122</v>
      </c>
      <c r="AT151" s="192" t="s">
        <v>1363</v>
      </c>
      <c r="AU151" s="192" t="s">
        <v>85</v>
      </c>
      <c r="AY151" s="18" t="s">
        <v>203</v>
      </c>
      <c r="BE151" s="193">
        <f>IF(N151="základní",J151,0)</f>
        <v>0</v>
      </c>
      <c r="BF151" s="193">
        <f>IF(N151="snížená",J151,0)</f>
        <v>0</v>
      </c>
      <c r="BG151" s="193">
        <f>IF(N151="zákl. přenesená",J151,0)</f>
        <v>0</v>
      </c>
      <c r="BH151" s="193">
        <f>IF(N151="sníž. přenesená",J151,0)</f>
        <v>0</v>
      </c>
      <c r="BI151" s="193">
        <f>IF(N151="nulová",J151,0)</f>
        <v>0</v>
      </c>
      <c r="BJ151" s="18" t="s">
        <v>85</v>
      </c>
      <c r="BK151" s="193">
        <f>ROUND(I151*H151,2)</f>
        <v>0</v>
      </c>
      <c r="BL151" s="18" t="s">
        <v>98</v>
      </c>
      <c r="BM151" s="192" t="s">
        <v>4959</v>
      </c>
    </row>
    <row r="152" spans="2:51" s="12" customFormat="1" ht="12">
      <c r="B152" s="194"/>
      <c r="C152" s="195"/>
      <c r="D152" s="196" t="s">
        <v>209</v>
      </c>
      <c r="E152" s="197" t="s">
        <v>1</v>
      </c>
      <c r="F152" s="198" t="s">
        <v>4960</v>
      </c>
      <c r="G152" s="195"/>
      <c r="H152" s="199">
        <v>2.415</v>
      </c>
      <c r="I152" s="200"/>
      <c r="J152" s="195"/>
      <c r="K152" s="195"/>
      <c r="L152" s="201"/>
      <c r="M152" s="202"/>
      <c r="N152" s="203"/>
      <c r="O152" s="203"/>
      <c r="P152" s="203"/>
      <c r="Q152" s="203"/>
      <c r="R152" s="203"/>
      <c r="S152" s="203"/>
      <c r="T152" s="204"/>
      <c r="AT152" s="205" t="s">
        <v>209</v>
      </c>
      <c r="AU152" s="205" t="s">
        <v>85</v>
      </c>
      <c r="AV152" s="12" t="s">
        <v>89</v>
      </c>
      <c r="AW152" s="12" t="s">
        <v>36</v>
      </c>
      <c r="AX152" s="12" t="s">
        <v>80</v>
      </c>
      <c r="AY152" s="205" t="s">
        <v>203</v>
      </c>
    </row>
    <row r="153" spans="2:51" s="13" customFormat="1" ht="12">
      <c r="B153" s="206"/>
      <c r="C153" s="207"/>
      <c r="D153" s="196" t="s">
        <v>209</v>
      </c>
      <c r="E153" s="208" t="s">
        <v>1</v>
      </c>
      <c r="F153" s="209" t="s">
        <v>211</v>
      </c>
      <c r="G153" s="207"/>
      <c r="H153" s="210">
        <v>2.415</v>
      </c>
      <c r="I153" s="211"/>
      <c r="J153" s="207"/>
      <c r="K153" s="207"/>
      <c r="L153" s="212"/>
      <c r="M153" s="213"/>
      <c r="N153" s="214"/>
      <c r="O153" s="214"/>
      <c r="P153" s="214"/>
      <c r="Q153" s="214"/>
      <c r="R153" s="214"/>
      <c r="S153" s="214"/>
      <c r="T153" s="215"/>
      <c r="AT153" s="216" t="s">
        <v>209</v>
      </c>
      <c r="AU153" s="216" t="s">
        <v>85</v>
      </c>
      <c r="AV153" s="13" t="s">
        <v>98</v>
      </c>
      <c r="AW153" s="13" t="s">
        <v>36</v>
      </c>
      <c r="AX153" s="13" t="s">
        <v>85</v>
      </c>
      <c r="AY153" s="216" t="s">
        <v>203</v>
      </c>
    </row>
    <row r="154" spans="1:65" s="2" customFormat="1" ht="33" customHeight="1">
      <c r="A154" s="35"/>
      <c r="B154" s="36"/>
      <c r="C154" s="180" t="s">
        <v>308</v>
      </c>
      <c r="D154" s="180" t="s">
        <v>204</v>
      </c>
      <c r="E154" s="181" t="s">
        <v>4961</v>
      </c>
      <c r="F154" s="182" t="s">
        <v>4962</v>
      </c>
      <c r="G154" s="183" t="s">
        <v>621</v>
      </c>
      <c r="H154" s="184">
        <v>2</v>
      </c>
      <c r="I154" s="185"/>
      <c r="J154" s="186">
        <f>ROUND(I154*H154,2)</f>
        <v>0</v>
      </c>
      <c r="K154" s="187"/>
      <c r="L154" s="40"/>
      <c r="M154" s="188" t="s">
        <v>1</v>
      </c>
      <c r="N154" s="189" t="s">
        <v>45</v>
      </c>
      <c r="O154" s="72"/>
      <c r="P154" s="190">
        <f>O154*H154</f>
        <v>0</v>
      </c>
      <c r="Q154" s="190">
        <v>0</v>
      </c>
      <c r="R154" s="190">
        <f>Q154*H154</f>
        <v>0</v>
      </c>
      <c r="S154" s="190">
        <v>0</v>
      </c>
      <c r="T154" s="191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2" t="s">
        <v>98</v>
      </c>
      <c r="AT154" s="192" t="s">
        <v>204</v>
      </c>
      <c r="AU154" s="192" t="s">
        <v>85</v>
      </c>
      <c r="AY154" s="18" t="s">
        <v>203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18" t="s">
        <v>85</v>
      </c>
      <c r="BK154" s="193">
        <f>ROUND(I154*H154,2)</f>
        <v>0</v>
      </c>
      <c r="BL154" s="18" t="s">
        <v>98</v>
      </c>
      <c r="BM154" s="192" t="s">
        <v>4963</v>
      </c>
    </row>
    <row r="155" spans="1:65" s="2" customFormat="1" ht="33" customHeight="1">
      <c r="A155" s="35"/>
      <c r="B155" s="36"/>
      <c r="C155" s="180" t="s">
        <v>8</v>
      </c>
      <c r="D155" s="180" t="s">
        <v>204</v>
      </c>
      <c r="E155" s="181" t="s">
        <v>4964</v>
      </c>
      <c r="F155" s="182" t="s">
        <v>4965</v>
      </c>
      <c r="G155" s="183" t="s">
        <v>621</v>
      </c>
      <c r="H155" s="184">
        <v>1</v>
      </c>
      <c r="I155" s="185"/>
      <c r="J155" s="186">
        <f>ROUND(I155*H155,2)</f>
        <v>0</v>
      </c>
      <c r="K155" s="187"/>
      <c r="L155" s="40"/>
      <c r="M155" s="188" t="s">
        <v>1</v>
      </c>
      <c r="N155" s="189" t="s">
        <v>45</v>
      </c>
      <c r="O155" s="72"/>
      <c r="P155" s="190">
        <f>O155*H155</f>
        <v>0</v>
      </c>
      <c r="Q155" s="190">
        <v>0</v>
      </c>
      <c r="R155" s="190">
        <f>Q155*H155</f>
        <v>0</v>
      </c>
      <c r="S155" s="190">
        <v>0</v>
      </c>
      <c r="T155" s="191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2" t="s">
        <v>98</v>
      </c>
      <c r="AT155" s="192" t="s">
        <v>204</v>
      </c>
      <c r="AU155" s="192" t="s">
        <v>85</v>
      </c>
      <c r="AY155" s="18" t="s">
        <v>203</v>
      </c>
      <c r="BE155" s="193">
        <f>IF(N155="základní",J155,0)</f>
        <v>0</v>
      </c>
      <c r="BF155" s="193">
        <f>IF(N155="snížená",J155,0)</f>
        <v>0</v>
      </c>
      <c r="BG155" s="193">
        <f>IF(N155="zákl. přenesená",J155,0)</f>
        <v>0</v>
      </c>
      <c r="BH155" s="193">
        <f>IF(N155="sníž. přenesená",J155,0)</f>
        <v>0</v>
      </c>
      <c r="BI155" s="193">
        <f>IF(N155="nulová",J155,0)</f>
        <v>0</v>
      </c>
      <c r="BJ155" s="18" t="s">
        <v>85</v>
      </c>
      <c r="BK155" s="193">
        <f>ROUND(I155*H155,2)</f>
        <v>0</v>
      </c>
      <c r="BL155" s="18" t="s">
        <v>98</v>
      </c>
      <c r="BM155" s="192" t="s">
        <v>4966</v>
      </c>
    </row>
    <row r="156" spans="1:65" s="2" customFormat="1" ht="76.35" customHeight="1">
      <c r="A156" s="35"/>
      <c r="B156" s="36"/>
      <c r="C156" s="180" t="s">
        <v>317</v>
      </c>
      <c r="D156" s="180" t="s">
        <v>204</v>
      </c>
      <c r="E156" s="181" t="s">
        <v>4967</v>
      </c>
      <c r="F156" s="182" t="s">
        <v>4968</v>
      </c>
      <c r="G156" s="183" t="s">
        <v>651</v>
      </c>
      <c r="H156" s="184">
        <v>3.181</v>
      </c>
      <c r="I156" s="185"/>
      <c r="J156" s="186">
        <f>ROUND(I156*H156,2)</f>
        <v>0</v>
      </c>
      <c r="K156" s="187"/>
      <c r="L156" s="40"/>
      <c r="M156" s="188" t="s">
        <v>1</v>
      </c>
      <c r="N156" s="189" t="s">
        <v>45</v>
      </c>
      <c r="O156" s="72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2" t="s">
        <v>98</v>
      </c>
      <c r="AT156" s="192" t="s">
        <v>204</v>
      </c>
      <c r="AU156" s="192" t="s">
        <v>85</v>
      </c>
      <c r="AY156" s="18" t="s">
        <v>203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8" t="s">
        <v>85</v>
      </c>
      <c r="BK156" s="193">
        <f>ROUND(I156*H156,2)</f>
        <v>0</v>
      </c>
      <c r="BL156" s="18" t="s">
        <v>98</v>
      </c>
      <c r="BM156" s="192" t="s">
        <v>4969</v>
      </c>
    </row>
    <row r="157" spans="2:63" s="11" customFormat="1" ht="25.9" customHeight="1">
      <c r="B157" s="166"/>
      <c r="C157" s="167"/>
      <c r="D157" s="168" t="s">
        <v>79</v>
      </c>
      <c r="E157" s="169" t="s">
        <v>4970</v>
      </c>
      <c r="F157" s="169" t="s">
        <v>4971</v>
      </c>
      <c r="G157" s="167"/>
      <c r="H157" s="167"/>
      <c r="I157" s="170"/>
      <c r="J157" s="171">
        <f>BK157</f>
        <v>0</v>
      </c>
      <c r="K157" s="167"/>
      <c r="L157" s="172"/>
      <c r="M157" s="173"/>
      <c r="N157" s="174"/>
      <c r="O157" s="174"/>
      <c r="P157" s="175">
        <f>SUM(P158:P187)</f>
        <v>0</v>
      </c>
      <c r="Q157" s="174"/>
      <c r="R157" s="175">
        <f>SUM(R158:R187)</f>
        <v>0</v>
      </c>
      <c r="S157" s="174"/>
      <c r="T157" s="176">
        <f>SUM(T158:T187)</f>
        <v>0</v>
      </c>
      <c r="AR157" s="177" t="s">
        <v>85</v>
      </c>
      <c r="AT157" s="178" t="s">
        <v>79</v>
      </c>
      <c r="AU157" s="178" t="s">
        <v>80</v>
      </c>
      <c r="AY157" s="177" t="s">
        <v>203</v>
      </c>
      <c r="BK157" s="179">
        <f>SUM(BK158:BK187)</f>
        <v>0</v>
      </c>
    </row>
    <row r="158" spans="1:65" s="2" customFormat="1" ht="24.2" customHeight="1">
      <c r="A158" s="35"/>
      <c r="B158" s="36"/>
      <c r="C158" s="180" t="s">
        <v>341</v>
      </c>
      <c r="D158" s="180" t="s">
        <v>204</v>
      </c>
      <c r="E158" s="181" t="s">
        <v>4972</v>
      </c>
      <c r="F158" s="182" t="s">
        <v>4973</v>
      </c>
      <c r="G158" s="183" t="s">
        <v>621</v>
      </c>
      <c r="H158" s="184">
        <v>2</v>
      </c>
      <c r="I158" s="185"/>
      <c r="J158" s="186">
        <f aca="true" t="shared" si="0" ref="J158:J187">ROUND(I158*H158,2)</f>
        <v>0</v>
      </c>
      <c r="K158" s="187"/>
      <c r="L158" s="40"/>
      <c r="M158" s="188" t="s">
        <v>1</v>
      </c>
      <c r="N158" s="189" t="s">
        <v>45</v>
      </c>
      <c r="O158" s="72"/>
      <c r="P158" s="190">
        <f aca="true" t="shared" si="1" ref="P158:P187">O158*H158</f>
        <v>0</v>
      </c>
      <c r="Q158" s="190">
        <v>0</v>
      </c>
      <c r="R158" s="190">
        <f aca="true" t="shared" si="2" ref="R158:R187">Q158*H158</f>
        <v>0</v>
      </c>
      <c r="S158" s="190">
        <v>0</v>
      </c>
      <c r="T158" s="191">
        <f aca="true" t="shared" si="3" ref="T158:T187"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2" t="s">
        <v>98</v>
      </c>
      <c r="AT158" s="192" t="s">
        <v>204</v>
      </c>
      <c r="AU158" s="192" t="s">
        <v>85</v>
      </c>
      <c r="AY158" s="18" t="s">
        <v>203</v>
      </c>
      <c r="BE158" s="193">
        <f aca="true" t="shared" si="4" ref="BE158:BE187">IF(N158="základní",J158,0)</f>
        <v>0</v>
      </c>
      <c r="BF158" s="193">
        <f aca="true" t="shared" si="5" ref="BF158:BF187">IF(N158="snížená",J158,0)</f>
        <v>0</v>
      </c>
      <c r="BG158" s="193">
        <f aca="true" t="shared" si="6" ref="BG158:BG187">IF(N158="zákl. přenesená",J158,0)</f>
        <v>0</v>
      </c>
      <c r="BH158" s="193">
        <f aca="true" t="shared" si="7" ref="BH158:BH187">IF(N158="sníž. přenesená",J158,0)</f>
        <v>0</v>
      </c>
      <c r="BI158" s="193">
        <f aca="true" t="shared" si="8" ref="BI158:BI187">IF(N158="nulová",J158,0)</f>
        <v>0</v>
      </c>
      <c r="BJ158" s="18" t="s">
        <v>85</v>
      </c>
      <c r="BK158" s="193">
        <f aca="true" t="shared" si="9" ref="BK158:BK187">ROUND(I158*H158,2)</f>
        <v>0</v>
      </c>
      <c r="BL158" s="18" t="s">
        <v>98</v>
      </c>
      <c r="BM158" s="192" t="s">
        <v>4974</v>
      </c>
    </row>
    <row r="159" spans="1:65" s="2" customFormat="1" ht="16.5" customHeight="1">
      <c r="A159" s="35"/>
      <c r="B159" s="36"/>
      <c r="C159" s="180" t="s">
        <v>346</v>
      </c>
      <c r="D159" s="180" t="s">
        <v>204</v>
      </c>
      <c r="E159" s="181" t="s">
        <v>4975</v>
      </c>
      <c r="F159" s="182" t="s">
        <v>4976</v>
      </c>
      <c r="G159" s="183" t="s">
        <v>621</v>
      </c>
      <c r="H159" s="184">
        <v>2</v>
      </c>
      <c r="I159" s="185"/>
      <c r="J159" s="186">
        <f t="shared" si="0"/>
        <v>0</v>
      </c>
      <c r="K159" s="187"/>
      <c r="L159" s="40"/>
      <c r="M159" s="188" t="s">
        <v>1</v>
      </c>
      <c r="N159" s="189" t="s">
        <v>45</v>
      </c>
      <c r="O159" s="72"/>
      <c r="P159" s="190">
        <f t="shared" si="1"/>
        <v>0</v>
      </c>
      <c r="Q159" s="190">
        <v>0</v>
      </c>
      <c r="R159" s="190">
        <f t="shared" si="2"/>
        <v>0</v>
      </c>
      <c r="S159" s="190">
        <v>0</v>
      </c>
      <c r="T159" s="191">
        <f t="shared" si="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2" t="s">
        <v>98</v>
      </c>
      <c r="AT159" s="192" t="s">
        <v>204</v>
      </c>
      <c r="AU159" s="192" t="s">
        <v>85</v>
      </c>
      <c r="AY159" s="18" t="s">
        <v>203</v>
      </c>
      <c r="BE159" s="193">
        <f t="shared" si="4"/>
        <v>0</v>
      </c>
      <c r="BF159" s="193">
        <f t="shared" si="5"/>
        <v>0</v>
      </c>
      <c r="BG159" s="193">
        <f t="shared" si="6"/>
        <v>0</v>
      </c>
      <c r="BH159" s="193">
        <f t="shared" si="7"/>
        <v>0</v>
      </c>
      <c r="BI159" s="193">
        <f t="shared" si="8"/>
        <v>0</v>
      </c>
      <c r="BJ159" s="18" t="s">
        <v>85</v>
      </c>
      <c r="BK159" s="193">
        <f t="shared" si="9"/>
        <v>0</v>
      </c>
      <c r="BL159" s="18" t="s">
        <v>98</v>
      </c>
      <c r="BM159" s="192" t="s">
        <v>4977</v>
      </c>
    </row>
    <row r="160" spans="1:65" s="2" customFormat="1" ht="16.5" customHeight="1">
      <c r="A160" s="35"/>
      <c r="B160" s="36"/>
      <c r="C160" s="180" t="s">
        <v>356</v>
      </c>
      <c r="D160" s="180" t="s">
        <v>204</v>
      </c>
      <c r="E160" s="181" t="s">
        <v>4978</v>
      </c>
      <c r="F160" s="182" t="s">
        <v>4979</v>
      </c>
      <c r="G160" s="183" t="s">
        <v>621</v>
      </c>
      <c r="H160" s="184">
        <v>2</v>
      </c>
      <c r="I160" s="185"/>
      <c r="J160" s="186">
        <f t="shared" si="0"/>
        <v>0</v>
      </c>
      <c r="K160" s="187"/>
      <c r="L160" s="40"/>
      <c r="M160" s="188" t="s">
        <v>1</v>
      </c>
      <c r="N160" s="189" t="s">
        <v>45</v>
      </c>
      <c r="O160" s="72"/>
      <c r="P160" s="190">
        <f t="shared" si="1"/>
        <v>0</v>
      </c>
      <c r="Q160" s="190">
        <v>0</v>
      </c>
      <c r="R160" s="190">
        <f t="shared" si="2"/>
        <v>0</v>
      </c>
      <c r="S160" s="190">
        <v>0</v>
      </c>
      <c r="T160" s="191">
        <f t="shared" si="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2" t="s">
        <v>98</v>
      </c>
      <c r="AT160" s="192" t="s">
        <v>204</v>
      </c>
      <c r="AU160" s="192" t="s">
        <v>85</v>
      </c>
      <c r="AY160" s="18" t="s">
        <v>203</v>
      </c>
      <c r="BE160" s="193">
        <f t="shared" si="4"/>
        <v>0</v>
      </c>
      <c r="BF160" s="193">
        <f t="shared" si="5"/>
        <v>0</v>
      </c>
      <c r="BG160" s="193">
        <f t="shared" si="6"/>
        <v>0</v>
      </c>
      <c r="BH160" s="193">
        <f t="shared" si="7"/>
        <v>0</v>
      </c>
      <c r="BI160" s="193">
        <f t="shared" si="8"/>
        <v>0</v>
      </c>
      <c r="BJ160" s="18" t="s">
        <v>85</v>
      </c>
      <c r="BK160" s="193">
        <f t="shared" si="9"/>
        <v>0</v>
      </c>
      <c r="BL160" s="18" t="s">
        <v>98</v>
      </c>
      <c r="BM160" s="192" t="s">
        <v>4980</v>
      </c>
    </row>
    <row r="161" spans="1:65" s="2" customFormat="1" ht="16.5" customHeight="1">
      <c r="A161" s="35"/>
      <c r="B161" s="36"/>
      <c r="C161" s="180" t="s">
        <v>92</v>
      </c>
      <c r="D161" s="180" t="s">
        <v>204</v>
      </c>
      <c r="E161" s="181" t="s">
        <v>4981</v>
      </c>
      <c r="F161" s="182" t="s">
        <v>4982</v>
      </c>
      <c r="G161" s="183" t="s">
        <v>621</v>
      </c>
      <c r="H161" s="184">
        <v>2</v>
      </c>
      <c r="I161" s="185"/>
      <c r="J161" s="186">
        <f t="shared" si="0"/>
        <v>0</v>
      </c>
      <c r="K161" s="187"/>
      <c r="L161" s="40"/>
      <c r="M161" s="188" t="s">
        <v>1</v>
      </c>
      <c r="N161" s="189" t="s">
        <v>45</v>
      </c>
      <c r="O161" s="72"/>
      <c r="P161" s="190">
        <f t="shared" si="1"/>
        <v>0</v>
      </c>
      <c r="Q161" s="190">
        <v>0</v>
      </c>
      <c r="R161" s="190">
        <f t="shared" si="2"/>
        <v>0</v>
      </c>
      <c r="S161" s="190">
        <v>0</v>
      </c>
      <c r="T161" s="191">
        <f t="shared" si="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2" t="s">
        <v>98</v>
      </c>
      <c r="AT161" s="192" t="s">
        <v>204</v>
      </c>
      <c r="AU161" s="192" t="s">
        <v>85</v>
      </c>
      <c r="AY161" s="18" t="s">
        <v>203</v>
      </c>
      <c r="BE161" s="193">
        <f t="shared" si="4"/>
        <v>0</v>
      </c>
      <c r="BF161" s="193">
        <f t="shared" si="5"/>
        <v>0</v>
      </c>
      <c r="BG161" s="193">
        <f t="shared" si="6"/>
        <v>0</v>
      </c>
      <c r="BH161" s="193">
        <f t="shared" si="7"/>
        <v>0</v>
      </c>
      <c r="BI161" s="193">
        <f t="shared" si="8"/>
        <v>0</v>
      </c>
      <c r="BJ161" s="18" t="s">
        <v>85</v>
      </c>
      <c r="BK161" s="193">
        <f t="shared" si="9"/>
        <v>0</v>
      </c>
      <c r="BL161" s="18" t="s">
        <v>98</v>
      </c>
      <c r="BM161" s="192" t="s">
        <v>4983</v>
      </c>
    </row>
    <row r="162" spans="1:65" s="2" customFormat="1" ht="24.2" customHeight="1">
      <c r="A162" s="35"/>
      <c r="B162" s="36"/>
      <c r="C162" s="180" t="s">
        <v>7</v>
      </c>
      <c r="D162" s="180" t="s">
        <v>204</v>
      </c>
      <c r="E162" s="181" t="s">
        <v>4984</v>
      </c>
      <c r="F162" s="182" t="s">
        <v>4985</v>
      </c>
      <c r="G162" s="183" t="s">
        <v>621</v>
      </c>
      <c r="H162" s="184">
        <v>4</v>
      </c>
      <c r="I162" s="185"/>
      <c r="J162" s="186">
        <f t="shared" si="0"/>
        <v>0</v>
      </c>
      <c r="K162" s="187"/>
      <c r="L162" s="40"/>
      <c r="M162" s="188" t="s">
        <v>1</v>
      </c>
      <c r="N162" s="189" t="s">
        <v>45</v>
      </c>
      <c r="O162" s="72"/>
      <c r="P162" s="190">
        <f t="shared" si="1"/>
        <v>0</v>
      </c>
      <c r="Q162" s="190">
        <v>0</v>
      </c>
      <c r="R162" s="190">
        <f t="shared" si="2"/>
        <v>0</v>
      </c>
      <c r="S162" s="190">
        <v>0</v>
      </c>
      <c r="T162" s="191">
        <f t="shared" si="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2" t="s">
        <v>98</v>
      </c>
      <c r="AT162" s="192" t="s">
        <v>204</v>
      </c>
      <c r="AU162" s="192" t="s">
        <v>85</v>
      </c>
      <c r="AY162" s="18" t="s">
        <v>203</v>
      </c>
      <c r="BE162" s="193">
        <f t="shared" si="4"/>
        <v>0</v>
      </c>
      <c r="BF162" s="193">
        <f t="shared" si="5"/>
        <v>0</v>
      </c>
      <c r="BG162" s="193">
        <f t="shared" si="6"/>
        <v>0</v>
      </c>
      <c r="BH162" s="193">
        <f t="shared" si="7"/>
        <v>0</v>
      </c>
      <c r="BI162" s="193">
        <f t="shared" si="8"/>
        <v>0</v>
      </c>
      <c r="BJ162" s="18" t="s">
        <v>85</v>
      </c>
      <c r="BK162" s="193">
        <f t="shared" si="9"/>
        <v>0</v>
      </c>
      <c r="BL162" s="18" t="s">
        <v>98</v>
      </c>
      <c r="BM162" s="192" t="s">
        <v>4986</v>
      </c>
    </row>
    <row r="163" spans="1:65" s="2" customFormat="1" ht="16.5" customHeight="1">
      <c r="A163" s="35"/>
      <c r="B163" s="36"/>
      <c r="C163" s="180" t="s">
        <v>397</v>
      </c>
      <c r="D163" s="180" t="s">
        <v>204</v>
      </c>
      <c r="E163" s="181" t="s">
        <v>4987</v>
      </c>
      <c r="F163" s="182" t="s">
        <v>3650</v>
      </c>
      <c r="G163" s="183" t="s">
        <v>621</v>
      </c>
      <c r="H163" s="184">
        <v>4</v>
      </c>
      <c r="I163" s="185"/>
      <c r="J163" s="186">
        <f t="shared" si="0"/>
        <v>0</v>
      </c>
      <c r="K163" s="187"/>
      <c r="L163" s="40"/>
      <c r="M163" s="188" t="s">
        <v>1</v>
      </c>
      <c r="N163" s="189" t="s">
        <v>45</v>
      </c>
      <c r="O163" s="72"/>
      <c r="P163" s="190">
        <f t="shared" si="1"/>
        <v>0</v>
      </c>
      <c r="Q163" s="190">
        <v>0</v>
      </c>
      <c r="R163" s="190">
        <f t="shared" si="2"/>
        <v>0</v>
      </c>
      <c r="S163" s="190">
        <v>0</v>
      </c>
      <c r="T163" s="191">
        <f t="shared" si="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2" t="s">
        <v>98</v>
      </c>
      <c r="AT163" s="192" t="s">
        <v>204</v>
      </c>
      <c r="AU163" s="192" t="s">
        <v>85</v>
      </c>
      <c r="AY163" s="18" t="s">
        <v>203</v>
      </c>
      <c r="BE163" s="193">
        <f t="shared" si="4"/>
        <v>0</v>
      </c>
      <c r="BF163" s="193">
        <f t="shared" si="5"/>
        <v>0</v>
      </c>
      <c r="BG163" s="193">
        <f t="shared" si="6"/>
        <v>0</v>
      </c>
      <c r="BH163" s="193">
        <f t="shared" si="7"/>
        <v>0</v>
      </c>
      <c r="BI163" s="193">
        <f t="shared" si="8"/>
        <v>0</v>
      </c>
      <c r="BJ163" s="18" t="s">
        <v>85</v>
      </c>
      <c r="BK163" s="193">
        <f t="shared" si="9"/>
        <v>0</v>
      </c>
      <c r="BL163" s="18" t="s">
        <v>98</v>
      </c>
      <c r="BM163" s="192" t="s">
        <v>4988</v>
      </c>
    </row>
    <row r="164" spans="1:65" s="2" customFormat="1" ht="16.5" customHeight="1">
      <c r="A164" s="35"/>
      <c r="B164" s="36"/>
      <c r="C164" s="180" t="s">
        <v>403</v>
      </c>
      <c r="D164" s="180" t="s">
        <v>204</v>
      </c>
      <c r="E164" s="181" t="s">
        <v>4989</v>
      </c>
      <c r="F164" s="182" t="s">
        <v>4990</v>
      </c>
      <c r="G164" s="183" t="s">
        <v>621</v>
      </c>
      <c r="H164" s="184">
        <v>1</v>
      </c>
      <c r="I164" s="185"/>
      <c r="J164" s="186">
        <f t="shared" si="0"/>
        <v>0</v>
      </c>
      <c r="K164" s="187"/>
      <c r="L164" s="40"/>
      <c r="M164" s="188" t="s">
        <v>1</v>
      </c>
      <c r="N164" s="189" t="s">
        <v>45</v>
      </c>
      <c r="O164" s="72"/>
      <c r="P164" s="190">
        <f t="shared" si="1"/>
        <v>0</v>
      </c>
      <c r="Q164" s="190">
        <v>0</v>
      </c>
      <c r="R164" s="190">
        <f t="shared" si="2"/>
        <v>0</v>
      </c>
      <c r="S164" s="190">
        <v>0</v>
      </c>
      <c r="T164" s="191">
        <f t="shared" si="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2" t="s">
        <v>98</v>
      </c>
      <c r="AT164" s="192" t="s">
        <v>204</v>
      </c>
      <c r="AU164" s="192" t="s">
        <v>85</v>
      </c>
      <c r="AY164" s="18" t="s">
        <v>203</v>
      </c>
      <c r="BE164" s="193">
        <f t="shared" si="4"/>
        <v>0</v>
      </c>
      <c r="BF164" s="193">
        <f t="shared" si="5"/>
        <v>0</v>
      </c>
      <c r="BG164" s="193">
        <f t="shared" si="6"/>
        <v>0</v>
      </c>
      <c r="BH164" s="193">
        <f t="shared" si="7"/>
        <v>0</v>
      </c>
      <c r="BI164" s="193">
        <f t="shared" si="8"/>
        <v>0</v>
      </c>
      <c r="BJ164" s="18" t="s">
        <v>85</v>
      </c>
      <c r="BK164" s="193">
        <f t="shared" si="9"/>
        <v>0</v>
      </c>
      <c r="BL164" s="18" t="s">
        <v>98</v>
      </c>
      <c r="BM164" s="192" t="s">
        <v>4991</v>
      </c>
    </row>
    <row r="165" spans="1:65" s="2" customFormat="1" ht="16.5" customHeight="1">
      <c r="A165" s="35"/>
      <c r="B165" s="36"/>
      <c r="C165" s="180" t="s">
        <v>409</v>
      </c>
      <c r="D165" s="180" t="s">
        <v>204</v>
      </c>
      <c r="E165" s="181" t="s">
        <v>4992</v>
      </c>
      <c r="F165" s="182" t="s">
        <v>4993</v>
      </c>
      <c r="G165" s="183" t="s">
        <v>621</v>
      </c>
      <c r="H165" s="184">
        <v>1</v>
      </c>
      <c r="I165" s="185"/>
      <c r="J165" s="186">
        <f t="shared" si="0"/>
        <v>0</v>
      </c>
      <c r="K165" s="187"/>
      <c r="L165" s="40"/>
      <c r="M165" s="188" t="s">
        <v>1</v>
      </c>
      <c r="N165" s="189" t="s">
        <v>45</v>
      </c>
      <c r="O165" s="72"/>
      <c r="P165" s="190">
        <f t="shared" si="1"/>
        <v>0</v>
      </c>
      <c r="Q165" s="190">
        <v>0</v>
      </c>
      <c r="R165" s="190">
        <f t="shared" si="2"/>
        <v>0</v>
      </c>
      <c r="S165" s="190">
        <v>0</v>
      </c>
      <c r="T165" s="191">
        <f t="shared" si="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2" t="s">
        <v>98</v>
      </c>
      <c r="AT165" s="192" t="s">
        <v>204</v>
      </c>
      <c r="AU165" s="192" t="s">
        <v>85</v>
      </c>
      <c r="AY165" s="18" t="s">
        <v>203</v>
      </c>
      <c r="BE165" s="193">
        <f t="shared" si="4"/>
        <v>0</v>
      </c>
      <c r="BF165" s="193">
        <f t="shared" si="5"/>
        <v>0</v>
      </c>
      <c r="BG165" s="193">
        <f t="shared" si="6"/>
        <v>0</v>
      </c>
      <c r="BH165" s="193">
        <f t="shared" si="7"/>
        <v>0</v>
      </c>
      <c r="BI165" s="193">
        <f t="shared" si="8"/>
        <v>0</v>
      </c>
      <c r="BJ165" s="18" t="s">
        <v>85</v>
      </c>
      <c r="BK165" s="193">
        <f t="shared" si="9"/>
        <v>0</v>
      </c>
      <c r="BL165" s="18" t="s">
        <v>98</v>
      </c>
      <c r="BM165" s="192" t="s">
        <v>4994</v>
      </c>
    </row>
    <row r="166" spans="1:65" s="2" customFormat="1" ht="24.2" customHeight="1">
      <c r="A166" s="35"/>
      <c r="B166" s="36"/>
      <c r="C166" s="180" t="s">
        <v>415</v>
      </c>
      <c r="D166" s="180" t="s">
        <v>204</v>
      </c>
      <c r="E166" s="181" t="s">
        <v>4995</v>
      </c>
      <c r="F166" s="182" t="s">
        <v>4996</v>
      </c>
      <c r="G166" s="183" t="s">
        <v>621</v>
      </c>
      <c r="H166" s="184">
        <v>1</v>
      </c>
      <c r="I166" s="185"/>
      <c r="J166" s="186">
        <f t="shared" si="0"/>
        <v>0</v>
      </c>
      <c r="K166" s="187"/>
      <c r="L166" s="40"/>
      <c r="M166" s="188" t="s">
        <v>1</v>
      </c>
      <c r="N166" s="189" t="s">
        <v>45</v>
      </c>
      <c r="O166" s="72"/>
      <c r="P166" s="190">
        <f t="shared" si="1"/>
        <v>0</v>
      </c>
      <c r="Q166" s="190">
        <v>0</v>
      </c>
      <c r="R166" s="190">
        <f t="shared" si="2"/>
        <v>0</v>
      </c>
      <c r="S166" s="190">
        <v>0</v>
      </c>
      <c r="T166" s="191">
        <f t="shared" si="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2" t="s">
        <v>98</v>
      </c>
      <c r="AT166" s="192" t="s">
        <v>204</v>
      </c>
      <c r="AU166" s="192" t="s">
        <v>85</v>
      </c>
      <c r="AY166" s="18" t="s">
        <v>203</v>
      </c>
      <c r="BE166" s="193">
        <f t="shared" si="4"/>
        <v>0</v>
      </c>
      <c r="BF166" s="193">
        <f t="shared" si="5"/>
        <v>0</v>
      </c>
      <c r="BG166" s="193">
        <f t="shared" si="6"/>
        <v>0</v>
      </c>
      <c r="BH166" s="193">
        <f t="shared" si="7"/>
        <v>0</v>
      </c>
      <c r="BI166" s="193">
        <f t="shared" si="8"/>
        <v>0</v>
      </c>
      <c r="BJ166" s="18" t="s">
        <v>85</v>
      </c>
      <c r="BK166" s="193">
        <f t="shared" si="9"/>
        <v>0</v>
      </c>
      <c r="BL166" s="18" t="s">
        <v>98</v>
      </c>
      <c r="BM166" s="192" t="s">
        <v>4997</v>
      </c>
    </row>
    <row r="167" spans="1:65" s="2" customFormat="1" ht="16.5" customHeight="1">
      <c r="A167" s="35"/>
      <c r="B167" s="36"/>
      <c r="C167" s="180" t="s">
        <v>423</v>
      </c>
      <c r="D167" s="180" t="s">
        <v>204</v>
      </c>
      <c r="E167" s="181" t="s">
        <v>4998</v>
      </c>
      <c r="F167" s="182" t="s">
        <v>3650</v>
      </c>
      <c r="G167" s="183" t="s">
        <v>621</v>
      </c>
      <c r="H167" s="184">
        <v>1</v>
      </c>
      <c r="I167" s="185"/>
      <c r="J167" s="186">
        <f t="shared" si="0"/>
        <v>0</v>
      </c>
      <c r="K167" s="187"/>
      <c r="L167" s="40"/>
      <c r="M167" s="188" t="s">
        <v>1</v>
      </c>
      <c r="N167" s="189" t="s">
        <v>45</v>
      </c>
      <c r="O167" s="72"/>
      <c r="P167" s="190">
        <f t="shared" si="1"/>
        <v>0</v>
      </c>
      <c r="Q167" s="190">
        <v>0</v>
      </c>
      <c r="R167" s="190">
        <f t="shared" si="2"/>
        <v>0</v>
      </c>
      <c r="S167" s="190">
        <v>0</v>
      </c>
      <c r="T167" s="191">
        <f t="shared" si="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2" t="s">
        <v>98</v>
      </c>
      <c r="AT167" s="192" t="s">
        <v>204</v>
      </c>
      <c r="AU167" s="192" t="s">
        <v>85</v>
      </c>
      <c r="AY167" s="18" t="s">
        <v>203</v>
      </c>
      <c r="BE167" s="193">
        <f t="shared" si="4"/>
        <v>0</v>
      </c>
      <c r="BF167" s="193">
        <f t="shared" si="5"/>
        <v>0</v>
      </c>
      <c r="BG167" s="193">
        <f t="shared" si="6"/>
        <v>0</v>
      </c>
      <c r="BH167" s="193">
        <f t="shared" si="7"/>
        <v>0</v>
      </c>
      <c r="BI167" s="193">
        <f t="shared" si="8"/>
        <v>0</v>
      </c>
      <c r="BJ167" s="18" t="s">
        <v>85</v>
      </c>
      <c r="BK167" s="193">
        <f t="shared" si="9"/>
        <v>0</v>
      </c>
      <c r="BL167" s="18" t="s">
        <v>98</v>
      </c>
      <c r="BM167" s="192" t="s">
        <v>4999</v>
      </c>
    </row>
    <row r="168" spans="1:65" s="2" customFormat="1" ht="16.5" customHeight="1">
      <c r="A168" s="35"/>
      <c r="B168" s="36"/>
      <c r="C168" s="180" t="s">
        <v>428</v>
      </c>
      <c r="D168" s="180" t="s">
        <v>204</v>
      </c>
      <c r="E168" s="181" t="s">
        <v>5000</v>
      </c>
      <c r="F168" s="182" t="s">
        <v>5001</v>
      </c>
      <c r="G168" s="183" t="s">
        <v>621</v>
      </c>
      <c r="H168" s="184">
        <v>2</v>
      </c>
      <c r="I168" s="185"/>
      <c r="J168" s="186">
        <f t="shared" si="0"/>
        <v>0</v>
      </c>
      <c r="K168" s="187"/>
      <c r="L168" s="40"/>
      <c r="M168" s="188" t="s">
        <v>1</v>
      </c>
      <c r="N168" s="189" t="s">
        <v>45</v>
      </c>
      <c r="O168" s="72"/>
      <c r="P168" s="190">
        <f t="shared" si="1"/>
        <v>0</v>
      </c>
      <c r="Q168" s="190">
        <v>0</v>
      </c>
      <c r="R168" s="190">
        <f t="shared" si="2"/>
        <v>0</v>
      </c>
      <c r="S168" s="190">
        <v>0</v>
      </c>
      <c r="T168" s="191">
        <f t="shared" si="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2" t="s">
        <v>98</v>
      </c>
      <c r="AT168" s="192" t="s">
        <v>204</v>
      </c>
      <c r="AU168" s="192" t="s">
        <v>85</v>
      </c>
      <c r="AY168" s="18" t="s">
        <v>203</v>
      </c>
      <c r="BE168" s="193">
        <f t="shared" si="4"/>
        <v>0</v>
      </c>
      <c r="BF168" s="193">
        <f t="shared" si="5"/>
        <v>0</v>
      </c>
      <c r="BG168" s="193">
        <f t="shared" si="6"/>
        <v>0</v>
      </c>
      <c r="BH168" s="193">
        <f t="shared" si="7"/>
        <v>0</v>
      </c>
      <c r="BI168" s="193">
        <f t="shared" si="8"/>
        <v>0</v>
      </c>
      <c r="BJ168" s="18" t="s">
        <v>85</v>
      </c>
      <c r="BK168" s="193">
        <f t="shared" si="9"/>
        <v>0</v>
      </c>
      <c r="BL168" s="18" t="s">
        <v>98</v>
      </c>
      <c r="BM168" s="192" t="s">
        <v>5002</v>
      </c>
    </row>
    <row r="169" spans="1:65" s="2" customFormat="1" ht="16.5" customHeight="1">
      <c r="A169" s="35"/>
      <c r="B169" s="36"/>
      <c r="C169" s="180" t="s">
        <v>440</v>
      </c>
      <c r="D169" s="180" t="s">
        <v>204</v>
      </c>
      <c r="E169" s="181" t="s">
        <v>5003</v>
      </c>
      <c r="F169" s="182" t="s">
        <v>5004</v>
      </c>
      <c r="G169" s="183" t="s">
        <v>621</v>
      </c>
      <c r="H169" s="184">
        <v>2</v>
      </c>
      <c r="I169" s="185"/>
      <c r="J169" s="186">
        <f t="shared" si="0"/>
        <v>0</v>
      </c>
      <c r="K169" s="187"/>
      <c r="L169" s="40"/>
      <c r="M169" s="188" t="s">
        <v>1</v>
      </c>
      <c r="N169" s="189" t="s">
        <v>45</v>
      </c>
      <c r="O169" s="72"/>
      <c r="P169" s="190">
        <f t="shared" si="1"/>
        <v>0</v>
      </c>
      <c r="Q169" s="190">
        <v>0</v>
      </c>
      <c r="R169" s="190">
        <f t="shared" si="2"/>
        <v>0</v>
      </c>
      <c r="S169" s="190">
        <v>0</v>
      </c>
      <c r="T169" s="191">
        <f t="shared" si="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2" t="s">
        <v>98</v>
      </c>
      <c r="AT169" s="192" t="s">
        <v>204</v>
      </c>
      <c r="AU169" s="192" t="s">
        <v>85</v>
      </c>
      <c r="AY169" s="18" t="s">
        <v>203</v>
      </c>
      <c r="BE169" s="193">
        <f t="shared" si="4"/>
        <v>0</v>
      </c>
      <c r="BF169" s="193">
        <f t="shared" si="5"/>
        <v>0</v>
      </c>
      <c r="BG169" s="193">
        <f t="shared" si="6"/>
        <v>0</v>
      </c>
      <c r="BH169" s="193">
        <f t="shared" si="7"/>
        <v>0</v>
      </c>
      <c r="BI169" s="193">
        <f t="shared" si="8"/>
        <v>0</v>
      </c>
      <c r="BJ169" s="18" t="s">
        <v>85</v>
      </c>
      <c r="BK169" s="193">
        <f t="shared" si="9"/>
        <v>0</v>
      </c>
      <c r="BL169" s="18" t="s">
        <v>98</v>
      </c>
      <c r="BM169" s="192" t="s">
        <v>5005</v>
      </c>
    </row>
    <row r="170" spans="1:65" s="2" customFormat="1" ht="24.2" customHeight="1">
      <c r="A170" s="35"/>
      <c r="B170" s="36"/>
      <c r="C170" s="180" t="s">
        <v>448</v>
      </c>
      <c r="D170" s="180" t="s">
        <v>204</v>
      </c>
      <c r="E170" s="181" t="s">
        <v>5006</v>
      </c>
      <c r="F170" s="182" t="s">
        <v>5007</v>
      </c>
      <c r="G170" s="183" t="s">
        <v>621</v>
      </c>
      <c r="H170" s="184">
        <v>2</v>
      </c>
      <c r="I170" s="185"/>
      <c r="J170" s="186">
        <f t="shared" si="0"/>
        <v>0</v>
      </c>
      <c r="K170" s="187"/>
      <c r="L170" s="40"/>
      <c r="M170" s="188" t="s">
        <v>1</v>
      </c>
      <c r="N170" s="189" t="s">
        <v>45</v>
      </c>
      <c r="O170" s="72"/>
      <c r="P170" s="190">
        <f t="shared" si="1"/>
        <v>0</v>
      </c>
      <c r="Q170" s="190">
        <v>0</v>
      </c>
      <c r="R170" s="190">
        <f t="shared" si="2"/>
        <v>0</v>
      </c>
      <c r="S170" s="190">
        <v>0</v>
      </c>
      <c r="T170" s="191">
        <f t="shared" si="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2" t="s">
        <v>98</v>
      </c>
      <c r="AT170" s="192" t="s">
        <v>204</v>
      </c>
      <c r="AU170" s="192" t="s">
        <v>85</v>
      </c>
      <c r="AY170" s="18" t="s">
        <v>203</v>
      </c>
      <c r="BE170" s="193">
        <f t="shared" si="4"/>
        <v>0</v>
      </c>
      <c r="BF170" s="193">
        <f t="shared" si="5"/>
        <v>0</v>
      </c>
      <c r="BG170" s="193">
        <f t="shared" si="6"/>
        <v>0</v>
      </c>
      <c r="BH170" s="193">
        <f t="shared" si="7"/>
        <v>0</v>
      </c>
      <c r="BI170" s="193">
        <f t="shared" si="8"/>
        <v>0</v>
      </c>
      <c r="BJ170" s="18" t="s">
        <v>85</v>
      </c>
      <c r="BK170" s="193">
        <f t="shared" si="9"/>
        <v>0</v>
      </c>
      <c r="BL170" s="18" t="s">
        <v>98</v>
      </c>
      <c r="BM170" s="192" t="s">
        <v>5008</v>
      </c>
    </row>
    <row r="171" spans="1:65" s="2" customFormat="1" ht="16.5" customHeight="1">
      <c r="A171" s="35"/>
      <c r="B171" s="36"/>
      <c r="C171" s="180" t="s">
        <v>455</v>
      </c>
      <c r="D171" s="180" t="s">
        <v>204</v>
      </c>
      <c r="E171" s="181" t="s">
        <v>5009</v>
      </c>
      <c r="F171" s="182" t="s">
        <v>5010</v>
      </c>
      <c r="G171" s="183" t="s">
        <v>621</v>
      </c>
      <c r="H171" s="184">
        <v>2</v>
      </c>
      <c r="I171" s="185"/>
      <c r="J171" s="186">
        <f t="shared" si="0"/>
        <v>0</v>
      </c>
      <c r="K171" s="187"/>
      <c r="L171" s="40"/>
      <c r="M171" s="188" t="s">
        <v>1</v>
      </c>
      <c r="N171" s="189" t="s">
        <v>45</v>
      </c>
      <c r="O171" s="72"/>
      <c r="P171" s="190">
        <f t="shared" si="1"/>
        <v>0</v>
      </c>
      <c r="Q171" s="190">
        <v>0</v>
      </c>
      <c r="R171" s="190">
        <f t="shared" si="2"/>
        <v>0</v>
      </c>
      <c r="S171" s="190">
        <v>0</v>
      </c>
      <c r="T171" s="191">
        <f t="shared" si="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2" t="s">
        <v>98</v>
      </c>
      <c r="AT171" s="192" t="s">
        <v>204</v>
      </c>
      <c r="AU171" s="192" t="s">
        <v>85</v>
      </c>
      <c r="AY171" s="18" t="s">
        <v>203</v>
      </c>
      <c r="BE171" s="193">
        <f t="shared" si="4"/>
        <v>0</v>
      </c>
      <c r="BF171" s="193">
        <f t="shared" si="5"/>
        <v>0</v>
      </c>
      <c r="BG171" s="193">
        <f t="shared" si="6"/>
        <v>0</v>
      </c>
      <c r="BH171" s="193">
        <f t="shared" si="7"/>
        <v>0</v>
      </c>
      <c r="BI171" s="193">
        <f t="shared" si="8"/>
        <v>0</v>
      </c>
      <c r="BJ171" s="18" t="s">
        <v>85</v>
      </c>
      <c r="BK171" s="193">
        <f t="shared" si="9"/>
        <v>0</v>
      </c>
      <c r="BL171" s="18" t="s">
        <v>98</v>
      </c>
      <c r="BM171" s="192" t="s">
        <v>5011</v>
      </c>
    </row>
    <row r="172" spans="1:65" s="2" customFormat="1" ht="24.2" customHeight="1">
      <c r="A172" s="35"/>
      <c r="B172" s="36"/>
      <c r="C172" s="180" t="s">
        <v>460</v>
      </c>
      <c r="D172" s="180" t="s">
        <v>204</v>
      </c>
      <c r="E172" s="181" t="s">
        <v>5012</v>
      </c>
      <c r="F172" s="182" t="s">
        <v>5013</v>
      </c>
      <c r="G172" s="183" t="s">
        <v>621</v>
      </c>
      <c r="H172" s="184">
        <v>4</v>
      </c>
      <c r="I172" s="185"/>
      <c r="J172" s="186">
        <f t="shared" si="0"/>
        <v>0</v>
      </c>
      <c r="K172" s="187"/>
      <c r="L172" s="40"/>
      <c r="M172" s="188" t="s">
        <v>1</v>
      </c>
      <c r="N172" s="189" t="s">
        <v>45</v>
      </c>
      <c r="O172" s="72"/>
      <c r="P172" s="190">
        <f t="shared" si="1"/>
        <v>0</v>
      </c>
      <c r="Q172" s="190">
        <v>0</v>
      </c>
      <c r="R172" s="190">
        <f t="shared" si="2"/>
        <v>0</v>
      </c>
      <c r="S172" s="190">
        <v>0</v>
      </c>
      <c r="T172" s="191">
        <f t="shared" si="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2" t="s">
        <v>98</v>
      </c>
      <c r="AT172" s="192" t="s">
        <v>204</v>
      </c>
      <c r="AU172" s="192" t="s">
        <v>85</v>
      </c>
      <c r="AY172" s="18" t="s">
        <v>203</v>
      </c>
      <c r="BE172" s="193">
        <f t="shared" si="4"/>
        <v>0</v>
      </c>
      <c r="BF172" s="193">
        <f t="shared" si="5"/>
        <v>0</v>
      </c>
      <c r="BG172" s="193">
        <f t="shared" si="6"/>
        <v>0</v>
      </c>
      <c r="BH172" s="193">
        <f t="shared" si="7"/>
        <v>0</v>
      </c>
      <c r="BI172" s="193">
        <f t="shared" si="8"/>
        <v>0</v>
      </c>
      <c r="BJ172" s="18" t="s">
        <v>85</v>
      </c>
      <c r="BK172" s="193">
        <f t="shared" si="9"/>
        <v>0</v>
      </c>
      <c r="BL172" s="18" t="s">
        <v>98</v>
      </c>
      <c r="BM172" s="192" t="s">
        <v>5014</v>
      </c>
    </row>
    <row r="173" spans="1:65" s="2" customFormat="1" ht="16.5" customHeight="1">
      <c r="A173" s="35"/>
      <c r="B173" s="36"/>
      <c r="C173" s="180" t="s">
        <v>465</v>
      </c>
      <c r="D173" s="180" t="s">
        <v>204</v>
      </c>
      <c r="E173" s="181" t="s">
        <v>5015</v>
      </c>
      <c r="F173" s="182" t="s">
        <v>5010</v>
      </c>
      <c r="G173" s="183" t="s">
        <v>621</v>
      </c>
      <c r="H173" s="184">
        <v>4</v>
      </c>
      <c r="I173" s="185"/>
      <c r="J173" s="186">
        <f t="shared" si="0"/>
        <v>0</v>
      </c>
      <c r="K173" s="187"/>
      <c r="L173" s="40"/>
      <c r="M173" s="188" t="s">
        <v>1</v>
      </c>
      <c r="N173" s="189" t="s">
        <v>45</v>
      </c>
      <c r="O173" s="72"/>
      <c r="P173" s="190">
        <f t="shared" si="1"/>
        <v>0</v>
      </c>
      <c r="Q173" s="190">
        <v>0</v>
      </c>
      <c r="R173" s="190">
        <f t="shared" si="2"/>
        <v>0</v>
      </c>
      <c r="S173" s="190">
        <v>0</v>
      </c>
      <c r="T173" s="191">
        <f t="shared" si="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2" t="s">
        <v>98</v>
      </c>
      <c r="AT173" s="192" t="s">
        <v>204</v>
      </c>
      <c r="AU173" s="192" t="s">
        <v>85</v>
      </c>
      <c r="AY173" s="18" t="s">
        <v>203</v>
      </c>
      <c r="BE173" s="193">
        <f t="shared" si="4"/>
        <v>0</v>
      </c>
      <c r="BF173" s="193">
        <f t="shared" si="5"/>
        <v>0</v>
      </c>
      <c r="BG173" s="193">
        <f t="shared" si="6"/>
        <v>0</v>
      </c>
      <c r="BH173" s="193">
        <f t="shared" si="7"/>
        <v>0</v>
      </c>
      <c r="BI173" s="193">
        <f t="shared" si="8"/>
        <v>0</v>
      </c>
      <c r="BJ173" s="18" t="s">
        <v>85</v>
      </c>
      <c r="BK173" s="193">
        <f t="shared" si="9"/>
        <v>0</v>
      </c>
      <c r="BL173" s="18" t="s">
        <v>98</v>
      </c>
      <c r="BM173" s="192" t="s">
        <v>5016</v>
      </c>
    </row>
    <row r="174" spans="1:65" s="2" customFormat="1" ht="24.2" customHeight="1">
      <c r="A174" s="35"/>
      <c r="B174" s="36"/>
      <c r="C174" s="180" t="s">
        <v>474</v>
      </c>
      <c r="D174" s="180" t="s">
        <v>204</v>
      </c>
      <c r="E174" s="181" t="s">
        <v>5017</v>
      </c>
      <c r="F174" s="182" t="s">
        <v>5018</v>
      </c>
      <c r="G174" s="183" t="s">
        <v>207</v>
      </c>
      <c r="H174" s="184">
        <v>35</v>
      </c>
      <c r="I174" s="185"/>
      <c r="J174" s="186">
        <f t="shared" si="0"/>
        <v>0</v>
      </c>
      <c r="K174" s="187"/>
      <c r="L174" s="40"/>
      <c r="M174" s="188" t="s">
        <v>1</v>
      </c>
      <c r="N174" s="189" t="s">
        <v>45</v>
      </c>
      <c r="O174" s="72"/>
      <c r="P174" s="190">
        <f t="shared" si="1"/>
        <v>0</v>
      </c>
      <c r="Q174" s="190">
        <v>0</v>
      </c>
      <c r="R174" s="190">
        <f t="shared" si="2"/>
        <v>0</v>
      </c>
      <c r="S174" s="190">
        <v>0</v>
      </c>
      <c r="T174" s="191">
        <f t="shared" si="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2" t="s">
        <v>98</v>
      </c>
      <c r="AT174" s="192" t="s">
        <v>204</v>
      </c>
      <c r="AU174" s="192" t="s">
        <v>85</v>
      </c>
      <c r="AY174" s="18" t="s">
        <v>203</v>
      </c>
      <c r="BE174" s="193">
        <f t="shared" si="4"/>
        <v>0</v>
      </c>
      <c r="BF174" s="193">
        <f t="shared" si="5"/>
        <v>0</v>
      </c>
      <c r="BG174" s="193">
        <f t="shared" si="6"/>
        <v>0</v>
      </c>
      <c r="BH174" s="193">
        <f t="shared" si="7"/>
        <v>0</v>
      </c>
      <c r="BI174" s="193">
        <f t="shared" si="8"/>
        <v>0</v>
      </c>
      <c r="BJ174" s="18" t="s">
        <v>85</v>
      </c>
      <c r="BK174" s="193">
        <f t="shared" si="9"/>
        <v>0</v>
      </c>
      <c r="BL174" s="18" t="s">
        <v>98</v>
      </c>
      <c r="BM174" s="192" t="s">
        <v>5019</v>
      </c>
    </row>
    <row r="175" spans="1:65" s="2" customFormat="1" ht="16.5" customHeight="1">
      <c r="A175" s="35"/>
      <c r="B175" s="36"/>
      <c r="C175" s="180" t="s">
        <v>479</v>
      </c>
      <c r="D175" s="180" t="s">
        <v>204</v>
      </c>
      <c r="E175" s="181" t="s">
        <v>5020</v>
      </c>
      <c r="F175" s="182" t="s">
        <v>5021</v>
      </c>
      <c r="G175" s="183" t="s">
        <v>207</v>
      </c>
      <c r="H175" s="184">
        <v>35</v>
      </c>
      <c r="I175" s="185"/>
      <c r="J175" s="186">
        <f t="shared" si="0"/>
        <v>0</v>
      </c>
      <c r="K175" s="187"/>
      <c r="L175" s="40"/>
      <c r="M175" s="188" t="s">
        <v>1</v>
      </c>
      <c r="N175" s="189" t="s">
        <v>45</v>
      </c>
      <c r="O175" s="72"/>
      <c r="P175" s="190">
        <f t="shared" si="1"/>
        <v>0</v>
      </c>
      <c r="Q175" s="190">
        <v>0</v>
      </c>
      <c r="R175" s="190">
        <f t="shared" si="2"/>
        <v>0</v>
      </c>
      <c r="S175" s="190">
        <v>0</v>
      </c>
      <c r="T175" s="191">
        <f t="shared" si="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2" t="s">
        <v>98</v>
      </c>
      <c r="AT175" s="192" t="s">
        <v>204</v>
      </c>
      <c r="AU175" s="192" t="s">
        <v>85</v>
      </c>
      <c r="AY175" s="18" t="s">
        <v>203</v>
      </c>
      <c r="BE175" s="193">
        <f t="shared" si="4"/>
        <v>0</v>
      </c>
      <c r="BF175" s="193">
        <f t="shared" si="5"/>
        <v>0</v>
      </c>
      <c r="BG175" s="193">
        <f t="shared" si="6"/>
        <v>0</v>
      </c>
      <c r="BH175" s="193">
        <f t="shared" si="7"/>
        <v>0</v>
      </c>
      <c r="BI175" s="193">
        <f t="shared" si="8"/>
        <v>0</v>
      </c>
      <c r="BJ175" s="18" t="s">
        <v>85</v>
      </c>
      <c r="BK175" s="193">
        <f t="shared" si="9"/>
        <v>0</v>
      </c>
      <c r="BL175" s="18" t="s">
        <v>98</v>
      </c>
      <c r="BM175" s="192" t="s">
        <v>5022</v>
      </c>
    </row>
    <row r="176" spans="1:65" s="2" customFormat="1" ht="21.75" customHeight="1">
      <c r="A176" s="35"/>
      <c r="B176" s="36"/>
      <c r="C176" s="180" t="s">
        <v>485</v>
      </c>
      <c r="D176" s="180" t="s">
        <v>204</v>
      </c>
      <c r="E176" s="181" t="s">
        <v>5023</v>
      </c>
      <c r="F176" s="182" t="s">
        <v>5024</v>
      </c>
      <c r="G176" s="183" t="s">
        <v>207</v>
      </c>
      <c r="H176" s="184">
        <v>4</v>
      </c>
      <c r="I176" s="185"/>
      <c r="J176" s="186">
        <f t="shared" si="0"/>
        <v>0</v>
      </c>
      <c r="K176" s="187"/>
      <c r="L176" s="40"/>
      <c r="M176" s="188" t="s">
        <v>1</v>
      </c>
      <c r="N176" s="189" t="s">
        <v>45</v>
      </c>
      <c r="O176" s="72"/>
      <c r="P176" s="190">
        <f t="shared" si="1"/>
        <v>0</v>
      </c>
      <c r="Q176" s="190">
        <v>0</v>
      </c>
      <c r="R176" s="190">
        <f t="shared" si="2"/>
        <v>0</v>
      </c>
      <c r="S176" s="190">
        <v>0</v>
      </c>
      <c r="T176" s="191">
        <f t="shared" si="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2" t="s">
        <v>98</v>
      </c>
      <c r="AT176" s="192" t="s">
        <v>204</v>
      </c>
      <c r="AU176" s="192" t="s">
        <v>85</v>
      </c>
      <c r="AY176" s="18" t="s">
        <v>203</v>
      </c>
      <c r="BE176" s="193">
        <f t="shared" si="4"/>
        <v>0</v>
      </c>
      <c r="BF176" s="193">
        <f t="shared" si="5"/>
        <v>0</v>
      </c>
      <c r="BG176" s="193">
        <f t="shared" si="6"/>
        <v>0</v>
      </c>
      <c r="BH176" s="193">
        <f t="shared" si="7"/>
        <v>0</v>
      </c>
      <c r="BI176" s="193">
        <f t="shared" si="8"/>
        <v>0</v>
      </c>
      <c r="BJ176" s="18" t="s">
        <v>85</v>
      </c>
      <c r="BK176" s="193">
        <f t="shared" si="9"/>
        <v>0</v>
      </c>
      <c r="BL176" s="18" t="s">
        <v>98</v>
      </c>
      <c r="BM176" s="192" t="s">
        <v>5025</v>
      </c>
    </row>
    <row r="177" spans="1:65" s="2" customFormat="1" ht="16.5" customHeight="1">
      <c r="A177" s="35"/>
      <c r="B177" s="36"/>
      <c r="C177" s="180" t="s">
        <v>490</v>
      </c>
      <c r="D177" s="180" t="s">
        <v>204</v>
      </c>
      <c r="E177" s="181" t="s">
        <v>5026</v>
      </c>
      <c r="F177" s="182" t="s">
        <v>5027</v>
      </c>
      <c r="G177" s="183" t="s">
        <v>207</v>
      </c>
      <c r="H177" s="184">
        <v>4</v>
      </c>
      <c r="I177" s="185"/>
      <c r="J177" s="186">
        <f t="shared" si="0"/>
        <v>0</v>
      </c>
      <c r="K177" s="187"/>
      <c r="L177" s="40"/>
      <c r="M177" s="188" t="s">
        <v>1</v>
      </c>
      <c r="N177" s="189" t="s">
        <v>45</v>
      </c>
      <c r="O177" s="72"/>
      <c r="P177" s="190">
        <f t="shared" si="1"/>
        <v>0</v>
      </c>
      <c r="Q177" s="190">
        <v>0</v>
      </c>
      <c r="R177" s="190">
        <f t="shared" si="2"/>
        <v>0</v>
      </c>
      <c r="S177" s="190">
        <v>0</v>
      </c>
      <c r="T177" s="191">
        <f t="shared" si="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2" t="s">
        <v>98</v>
      </c>
      <c r="AT177" s="192" t="s">
        <v>204</v>
      </c>
      <c r="AU177" s="192" t="s">
        <v>85</v>
      </c>
      <c r="AY177" s="18" t="s">
        <v>203</v>
      </c>
      <c r="BE177" s="193">
        <f t="shared" si="4"/>
        <v>0</v>
      </c>
      <c r="BF177" s="193">
        <f t="shared" si="5"/>
        <v>0</v>
      </c>
      <c r="BG177" s="193">
        <f t="shared" si="6"/>
        <v>0</v>
      </c>
      <c r="BH177" s="193">
        <f t="shared" si="7"/>
        <v>0</v>
      </c>
      <c r="BI177" s="193">
        <f t="shared" si="8"/>
        <v>0</v>
      </c>
      <c r="BJ177" s="18" t="s">
        <v>85</v>
      </c>
      <c r="BK177" s="193">
        <f t="shared" si="9"/>
        <v>0</v>
      </c>
      <c r="BL177" s="18" t="s">
        <v>98</v>
      </c>
      <c r="BM177" s="192" t="s">
        <v>5028</v>
      </c>
    </row>
    <row r="178" spans="1:65" s="2" customFormat="1" ht="24.2" customHeight="1">
      <c r="A178" s="35"/>
      <c r="B178" s="36"/>
      <c r="C178" s="180" t="s">
        <v>502</v>
      </c>
      <c r="D178" s="180" t="s">
        <v>204</v>
      </c>
      <c r="E178" s="181" t="s">
        <v>5029</v>
      </c>
      <c r="F178" s="182" t="s">
        <v>5030</v>
      </c>
      <c r="G178" s="183" t="s">
        <v>207</v>
      </c>
      <c r="H178" s="184">
        <v>39</v>
      </c>
      <c r="I178" s="185"/>
      <c r="J178" s="186">
        <f t="shared" si="0"/>
        <v>0</v>
      </c>
      <c r="K178" s="187"/>
      <c r="L178" s="40"/>
      <c r="M178" s="188" t="s">
        <v>1</v>
      </c>
      <c r="N178" s="189" t="s">
        <v>45</v>
      </c>
      <c r="O178" s="72"/>
      <c r="P178" s="190">
        <f t="shared" si="1"/>
        <v>0</v>
      </c>
      <c r="Q178" s="190">
        <v>0</v>
      </c>
      <c r="R178" s="190">
        <f t="shared" si="2"/>
        <v>0</v>
      </c>
      <c r="S178" s="190">
        <v>0</v>
      </c>
      <c r="T178" s="191">
        <f t="shared" si="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2" t="s">
        <v>98</v>
      </c>
      <c r="AT178" s="192" t="s">
        <v>204</v>
      </c>
      <c r="AU178" s="192" t="s">
        <v>85</v>
      </c>
      <c r="AY178" s="18" t="s">
        <v>203</v>
      </c>
      <c r="BE178" s="193">
        <f t="shared" si="4"/>
        <v>0</v>
      </c>
      <c r="BF178" s="193">
        <f t="shared" si="5"/>
        <v>0</v>
      </c>
      <c r="BG178" s="193">
        <f t="shared" si="6"/>
        <v>0</v>
      </c>
      <c r="BH178" s="193">
        <f t="shared" si="7"/>
        <v>0</v>
      </c>
      <c r="BI178" s="193">
        <f t="shared" si="8"/>
        <v>0</v>
      </c>
      <c r="BJ178" s="18" t="s">
        <v>85</v>
      </c>
      <c r="BK178" s="193">
        <f t="shared" si="9"/>
        <v>0</v>
      </c>
      <c r="BL178" s="18" t="s">
        <v>98</v>
      </c>
      <c r="BM178" s="192" t="s">
        <v>5031</v>
      </c>
    </row>
    <row r="179" spans="1:65" s="2" customFormat="1" ht="16.5" customHeight="1">
      <c r="A179" s="35"/>
      <c r="B179" s="36"/>
      <c r="C179" s="180" t="s">
        <v>508</v>
      </c>
      <c r="D179" s="180" t="s">
        <v>204</v>
      </c>
      <c r="E179" s="181" t="s">
        <v>5032</v>
      </c>
      <c r="F179" s="182" t="s">
        <v>3609</v>
      </c>
      <c r="G179" s="183" t="s">
        <v>207</v>
      </c>
      <c r="H179" s="184">
        <v>39</v>
      </c>
      <c r="I179" s="185"/>
      <c r="J179" s="186">
        <f t="shared" si="0"/>
        <v>0</v>
      </c>
      <c r="K179" s="187"/>
      <c r="L179" s="40"/>
      <c r="M179" s="188" t="s">
        <v>1</v>
      </c>
      <c r="N179" s="189" t="s">
        <v>45</v>
      </c>
      <c r="O179" s="72"/>
      <c r="P179" s="190">
        <f t="shared" si="1"/>
        <v>0</v>
      </c>
      <c r="Q179" s="190">
        <v>0</v>
      </c>
      <c r="R179" s="190">
        <f t="shared" si="2"/>
        <v>0</v>
      </c>
      <c r="S179" s="190">
        <v>0</v>
      </c>
      <c r="T179" s="191">
        <f t="shared" si="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2" t="s">
        <v>98</v>
      </c>
      <c r="AT179" s="192" t="s">
        <v>204</v>
      </c>
      <c r="AU179" s="192" t="s">
        <v>85</v>
      </c>
      <c r="AY179" s="18" t="s">
        <v>203</v>
      </c>
      <c r="BE179" s="193">
        <f t="shared" si="4"/>
        <v>0</v>
      </c>
      <c r="BF179" s="193">
        <f t="shared" si="5"/>
        <v>0</v>
      </c>
      <c r="BG179" s="193">
        <f t="shared" si="6"/>
        <v>0</v>
      </c>
      <c r="BH179" s="193">
        <f t="shared" si="7"/>
        <v>0</v>
      </c>
      <c r="BI179" s="193">
        <f t="shared" si="8"/>
        <v>0</v>
      </c>
      <c r="BJ179" s="18" t="s">
        <v>85</v>
      </c>
      <c r="BK179" s="193">
        <f t="shared" si="9"/>
        <v>0</v>
      </c>
      <c r="BL179" s="18" t="s">
        <v>98</v>
      </c>
      <c r="BM179" s="192" t="s">
        <v>5033</v>
      </c>
    </row>
    <row r="180" spans="1:65" s="2" customFormat="1" ht="16.5" customHeight="1">
      <c r="A180" s="35"/>
      <c r="B180" s="36"/>
      <c r="C180" s="180" t="s">
        <v>515</v>
      </c>
      <c r="D180" s="180" t="s">
        <v>204</v>
      </c>
      <c r="E180" s="181" t="s">
        <v>5034</v>
      </c>
      <c r="F180" s="182" t="s">
        <v>5035</v>
      </c>
      <c r="G180" s="183" t="s">
        <v>621</v>
      </c>
      <c r="H180" s="184">
        <v>2</v>
      </c>
      <c r="I180" s="185"/>
      <c r="J180" s="186">
        <f t="shared" si="0"/>
        <v>0</v>
      </c>
      <c r="K180" s="187"/>
      <c r="L180" s="40"/>
      <c r="M180" s="188" t="s">
        <v>1</v>
      </c>
      <c r="N180" s="189" t="s">
        <v>45</v>
      </c>
      <c r="O180" s="72"/>
      <c r="P180" s="190">
        <f t="shared" si="1"/>
        <v>0</v>
      </c>
      <c r="Q180" s="190">
        <v>0</v>
      </c>
      <c r="R180" s="190">
        <f t="shared" si="2"/>
        <v>0</v>
      </c>
      <c r="S180" s="190">
        <v>0</v>
      </c>
      <c r="T180" s="191">
        <f t="shared" si="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2" t="s">
        <v>98</v>
      </c>
      <c r="AT180" s="192" t="s">
        <v>204</v>
      </c>
      <c r="AU180" s="192" t="s">
        <v>85</v>
      </c>
      <c r="AY180" s="18" t="s">
        <v>203</v>
      </c>
      <c r="BE180" s="193">
        <f t="shared" si="4"/>
        <v>0</v>
      </c>
      <c r="BF180" s="193">
        <f t="shared" si="5"/>
        <v>0</v>
      </c>
      <c r="BG180" s="193">
        <f t="shared" si="6"/>
        <v>0</v>
      </c>
      <c r="BH180" s="193">
        <f t="shared" si="7"/>
        <v>0</v>
      </c>
      <c r="BI180" s="193">
        <f t="shared" si="8"/>
        <v>0</v>
      </c>
      <c r="BJ180" s="18" t="s">
        <v>85</v>
      </c>
      <c r="BK180" s="193">
        <f t="shared" si="9"/>
        <v>0</v>
      </c>
      <c r="BL180" s="18" t="s">
        <v>98</v>
      </c>
      <c r="BM180" s="192" t="s">
        <v>5036</v>
      </c>
    </row>
    <row r="181" spans="1:65" s="2" customFormat="1" ht="24.2" customHeight="1">
      <c r="A181" s="35"/>
      <c r="B181" s="36"/>
      <c r="C181" s="180" t="s">
        <v>523</v>
      </c>
      <c r="D181" s="180" t="s">
        <v>204</v>
      </c>
      <c r="E181" s="181" t="s">
        <v>5037</v>
      </c>
      <c r="F181" s="182" t="s">
        <v>5038</v>
      </c>
      <c r="G181" s="183" t="s">
        <v>621</v>
      </c>
      <c r="H181" s="184">
        <v>4</v>
      </c>
      <c r="I181" s="185"/>
      <c r="J181" s="186">
        <f t="shared" si="0"/>
        <v>0</v>
      </c>
      <c r="K181" s="187"/>
      <c r="L181" s="40"/>
      <c r="M181" s="188" t="s">
        <v>1</v>
      </c>
      <c r="N181" s="189" t="s">
        <v>45</v>
      </c>
      <c r="O181" s="72"/>
      <c r="P181" s="190">
        <f t="shared" si="1"/>
        <v>0</v>
      </c>
      <c r="Q181" s="190">
        <v>0</v>
      </c>
      <c r="R181" s="190">
        <f t="shared" si="2"/>
        <v>0</v>
      </c>
      <c r="S181" s="190">
        <v>0</v>
      </c>
      <c r="T181" s="191">
        <f t="shared" si="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2" t="s">
        <v>98</v>
      </c>
      <c r="AT181" s="192" t="s">
        <v>204</v>
      </c>
      <c r="AU181" s="192" t="s">
        <v>85</v>
      </c>
      <c r="AY181" s="18" t="s">
        <v>203</v>
      </c>
      <c r="BE181" s="193">
        <f t="shared" si="4"/>
        <v>0</v>
      </c>
      <c r="BF181" s="193">
        <f t="shared" si="5"/>
        <v>0</v>
      </c>
      <c r="BG181" s="193">
        <f t="shared" si="6"/>
        <v>0</v>
      </c>
      <c r="BH181" s="193">
        <f t="shared" si="7"/>
        <v>0</v>
      </c>
      <c r="BI181" s="193">
        <f t="shared" si="8"/>
        <v>0</v>
      </c>
      <c r="BJ181" s="18" t="s">
        <v>85</v>
      </c>
      <c r="BK181" s="193">
        <f t="shared" si="9"/>
        <v>0</v>
      </c>
      <c r="BL181" s="18" t="s">
        <v>98</v>
      </c>
      <c r="BM181" s="192" t="s">
        <v>5039</v>
      </c>
    </row>
    <row r="182" spans="1:65" s="2" customFormat="1" ht="16.5" customHeight="1">
      <c r="A182" s="35"/>
      <c r="B182" s="36"/>
      <c r="C182" s="180" t="s">
        <v>531</v>
      </c>
      <c r="D182" s="180" t="s">
        <v>204</v>
      </c>
      <c r="E182" s="181" t="s">
        <v>85</v>
      </c>
      <c r="F182" s="182" t="s">
        <v>3855</v>
      </c>
      <c r="G182" s="183" t="s">
        <v>2174</v>
      </c>
      <c r="H182" s="184">
        <v>1</v>
      </c>
      <c r="I182" s="185"/>
      <c r="J182" s="186">
        <f t="shared" si="0"/>
        <v>0</v>
      </c>
      <c r="K182" s="187"/>
      <c r="L182" s="40"/>
      <c r="M182" s="188" t="s">
        <v>1</v>
      </c>
      <c r="N182" s="189" t="s">
        <v>45</v>
      </c>
      <c r="O182" s="72"/>
      <c r="P182" s="190">
        <f t="shared" si="1"/>
        <v>0</v>
      </c>
      <c r="Q182" s="190">
        <v>0</v>
      </c>
      <c r="R182" s="190">
        <f t="shared" si="2"/>
        <v>0</v>
      </c>
      <c r="S182" s="190">
        <v>0</v>
      </c>
      <c r="T182" s="191">
        <f t="shared" si="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2" t="s">
        <v>98</v>
      </c>
      <c r="AT182" s="192" t="s">
        <v>204</v>
      </c>
      <c r="AU182" s="192" t="s">
        <v>85</v>
      </c>
      <c r="AY182" s="18" t="s">
        <v>203</v>
      </c>
      <c r="BE182" s="193">
        <f t="shared" si="4"/>
        <v>0</v>
      </c>
      <c r="BF182" s="193">
        <f t="shared" si="5"/>
        <v>0</v>
      </c>
      <c r="BG182" s="193">
        <f t="shared" si="6"/>
        <v>0</v>
      </c>
      <c r="BH182" s="193">
        <f t="shared" si="7"/>
        <v>0</v>
      </c>
      <c r="BI182" s="193">
        <f t="shared" si="8"/>
        <v>0</v>
      </c>
      <c r="BJ182" s="18" t="s">
        <v>85</v>
      </c>
      <c r="BK182" s="193">
        <f t="shared" si="9"/>
        <v>0</v>
      </c>
      <c r="BL182" s="18" t="s">
        <v>98</v>
      </c>
      <c r="BM182" s="192" t="s">
        <v>5040</v>
      </c>
    </row>
    <row r="183" spans="1:65" s="2" customFormat="1" ht="16.5" customHeight="1">
      <c r="A183" s="35"/>
      <c r="B183" s="36"/>
      <c r="C183" s="180" t="s">
        <v>536</v>
      </c>
      <c r="D183" s="180" t="s">
        <v>204</v>
      </c>
      <c r="E183" s="181" t="s">
        <v>89</v>
      </c>
      <c r="F183" s="182" t="s">
        <v>5041</v>
      </c>
      <c r="G183" s="183" t="s">
        <v>2174</v>
      </c>
      <c r="H183" s="184">
        <v>1</v>
      </c>
      <c r="I183" s="185"/>
      <c r="J183" s="186">
        <f t="shared" si="0"/>
        <v>0</v>
      </c>
      <c r="K183" s="187"/>
      <c r="L183" s="40"/>
      <c r="M183" s="188" t="s">
        <v>1</v>
      </c>
      <c r="N183" s="189" t="s">
        <v>45</v>
      </c>
      <c r="O183" s="72"/>
      <c r="P183" s="190">
        <f t="shared" si="1"/>
        <v>0</v>
      </c>
      <c r="Q183" s="190">
        <v>0</v>
      </c>
      <c r="R183" s="190">
        <f t="shared" si="2"/>
        <v>0</v>
      </c>
      <c r="S183" s="190">
        <v>0</v>
      </c>
      <c r="T183" s="191">
        <f t="shared" si="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2" t="s">
        <v>98</v>
      </c>
      <c r="AT183" s="192" t="s">
        <v>204</v>
      </c>
      <c r="AU183" s="192" t="s">
        <v>85</v>
      </c>
      <c r="AY183" s="18" t="s">
        <v>203</v>
      </c>
      <c r="BE183" s="193">
        <f t="shared" si="4"/>
        <v>0</v>
      </c>
      <c r="BF183" s="193">
        <f t="shared" si="5"/>
        <v>0</v>
      </c>
      <c r="BG183" s="193">
        <f t="shared" si="6"/>
        <v>0</v>
      </c>
      <c r="BH183" s="193">
        <f t="shared" si="7"/>
        <v>0</v>
      </c>
      <c r="BI183" s="193">
        <f t="shared" si="8"/>
        <v>0</v>
      </c>
      <c r="BJ183" s="18" t="s">
        <v>85</v>
      </c>
      <c r="BK183" s="193">
        <f t="shared" si="9"/>
        <v>0</v>
      </c>
      <c r="BL183" s="18" t="s">
        <v>98</v>
      </c>
      <c r="BM183" s="192" t="s">
        <v>5042</v>
      </c>
    </row>
    <row r="184" spans="1:65" s="2" customFormat="1" ht="16.5" customHeight="1">
      <c r="A184" s="35"/>
      <c r="B184" s="36"/>
      <c r="C184" s="180" t="s">
        <v>541</v>
      </c>
      <c r="D184" s="180" t="s">
        <v>204</v>
      </c>
      <c r="E184" s="181" t="s">
        <v>95</v>
      </c>
      <c r="F184" s="182" t="s">
        <v>3859</v>
      </c>
      <c r="G184" s="183" t="s">
        <v>2174</v>
      </c>
      <c r="H184" s="184">
        <v>1</v>
      </c>
      <c r="I184" s="185"/>
      <c r="J184" s="186">
        <f t="shared" si="0"/>
        <v>0</v>
      </c>
      <c r="K184" s="187"/>
      <c r="L184" s="40"/>
      <c r="M184" s="188" t="s">
        <v>1</v>
      </c>
      <c r="N184" s="189" t="s">
        <v>45</v>
      </c>
      <c r="O184" s="72"/>
      <c r="P184" s="190">
        <f t="shared" si="1"/>
        <v>0</v>
      </c>
      <c r="Q184" s="190">
        <v>0</v>
      </c>
      <c r="R184" s="190">
        <f t="shared" si="2"/>
        <v>0</v>
      </c>
      <c r="S184" s="190">
        <v>0</v>
      </c>
      <c r="T184" s="191">
        <f t="shared" si="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2" t="s">
        <v>98</v>
      </c>
      <c r="AT184" s="192" t="s">
        <v>204</v>
      </c>
      <c r="AU184" s="192" t="s">
        <v>85</v>
      </c>
      <c r="AY184" s="18" t="s">
        <v>203</v>
      </c>
      <c r="BE184" s="193">
        <f t="shared" si="4"/>
        <v>0</v>
      </c>
      <c r="BF184" s="193">
        <f t="shared" si="5"/>
        <v>0</v>
      </c>
      <c r="BG184" s="193">
        <f t="shared" si="6"/>
        <v>0</v>
      </c>
      <c r="BH184" s="193">
        <f t="shared" si="7"/>
        <v>0</v>
      </c>
      <c r="BI184" s="193">
        <f t="shared" si="8"/>
        <v>0</v>
      </c>
      <c r="BJ184" s="18" t="s">
        <v>85</v>
      </c>
      <c r="BK184" s="193">
        <f t="shared" si="9"/>
        <v>0</v>
      </c>
      <c r="BL184" s="18" t="s">
        <v>98</v>
      </c>
      <c r="BM184" s="192" t="s">
        <v>5043</v>
      </c>
    </row>
    <row r="185" spans="1:65" s="2" customFormat="1" ht="16.5" customHeight="1">
      <c r="A185" s="35"/>
      <c r="B185" s="36"/>
      <c r="C185" s="180" t="s">
        <v>546</v>
      </c>
      <c r="D185" s="180" t="s">
        <v>204</v>
      </c>
      <c r="E185" s="181" t="s">
        <v>98</v>
      </c>
      <c r="F185" s="182" t="s">
        <v>3861</v>
      </c>
      <c r="G185" s="183" t="s">
        <v>2174</v>
      </c>
      <c r="H185" s="184">
        <v>1</v>
      </c>
      <c r="I185" s="185"/>
      <c r="J185" s="186">
        <f t="shared" si="0"/>
        <v>0</v>
      </c>
      <c r="K185" s="187"/>
      <c r="L185" s="40"/>
      <c r="M185" s="188" t="s">
        <v>1</v>
      </c>
      <c r="N185" s="189" t="s">
        <v>45</v>
      </c>
      <c r="O185" s="72"/>
      <c r="P185" s="190">
        <f t="shared" si="1"/>
        <v>0</v>
      </c>
      <c r="Q185" s="190">
        <v>0</v>
      </c>
      <c r="R185" s="190">
        <f t="shared" si="2"/>
        <v>0</v>
      </c>
      <c r="S185" s="190">
        <v>0</v>
      </c>
      <c r="T185" s="191">
        <f t="shared" si="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2" t="s">
        <v>98</v>
      </c>
      <c r="AT185" s="192" t="s">
        <v>204</v>
      </c>
      <c r="AU185" s="192" t="s">
        <v>85</v>
      </c>
      <c r="AY185" s="18" t="s">
        <v>203</v>
      </c>
      <c r="BE185" s="193">
        <f t="shared" si="4"/>
        <v>0</v>
      </c>
      <c r="BF185" s="193">
        <f t="shared" si="5"/>
        <v>0</v>
      </c>
      <c r="BG185" s="193">
        <f t="shared" si="6"/>
        <v>0</v>
      </c>
      <c r="BH185" s="193">
        <f t="shared" si="7"/>
        <v>0</v>
      </c>
      <c r="BI185" s="193">
        <f t="shared" si="8"/>
        <v>0</v>
      </c>
      <c r="BJ185" s="18" t="s">
        <v>85</v>
      </c>
      <c r="BK185" s="193">
        <f t="shared" si="9"/>
        <v>0</v>
      </c>
      <c r="BL185" s="18" t="s">
        <v>98</v>
      </c>
      <c r="BM185" s="192" t="s">
        <v>5044</v>
      </c>
    </row>
    <row r="186" spans="1:65" s="2" customFormat="1" ht="16.5" customHeight="1">
      <c r="A186" s="35"/>
      <c r="B186" s="36"/>
      <c r="C186" s="180" t="s">
        <v>550</v>
      </c>
      <c r="D186" s="180" t="s">
        <v>204</v>
      </c>
      <c r="E186" s="181" t="s">
        <v>101</v>
      </c>
      <c r="F186" s="182" t="s">
        <v>3863</v>
      </c>
      <c r="G186" s="183" t="s">
        <v>2174</v>
      </c>
      <c r="H186" s="184">
        <v>1</v>
      </c>
      <c r="I186" s="185"/>
      <c r="J186" s="186">
        <f t="shared" si="0"/>
        <v>0</v>
      </c>
      <c r="K186" s="187"/>
      <c r="L186" s="40"/>
      <c r="M186" s="188" t="s">
        <v>1</v>
      </c>
      <c r="N186" s="189" t="s">
        <v>45</v>
      </c>
      <c r="O186" s="72"/>
      <c r="P186" s="190">
        <f t="shared" si="1"/>
        <v>0</v>
      </c>
      <c r="Q186" s="190">
        <v>0</v>
      </c>
      <c r="R186" s="190">
        <f t="shared" si="2"/>
        <v>0</v>
      </c>
      <c r="S186" s="190">
        <v>0</v>
      </c>
      <c r="T186" s="191">
        <f t="shared" si="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2" t="s">
        <v>98</v>
      </c>
      <c r="AT186" s="192" t="s">
        <v>204</v>
      </c>
      <c r="AU186" s="192" t="s">
        <v>85</v>
      </c>
      <c r="AY186" s="18" t="s">
        <v>203</v>
      </c>
      <c r="BE186" s="193">
        <f t="shared" si="4"/>
        <v>0</v>
      </c>
      <c r="BF186" s="193">
        <f t="shared" si="5"/>
        <v>0</v>
      </c>
      <c r="BG186" s="193">
        <f t="shared" si="6"/>
        <v>0</v>
      </c>
      <c r="BH186" s="193">
        <f t="shared" si="7"/>
        <v>0</v>
      </c>
      <c r="BI186" s="193">
        <f t="shared" si="8"/>
        <v>0</v>
      </c>
      <c r="BJ186" s="18" t="s">
        <v>85</v>
      </c>
      <c r="BK186" s="193">
        <f t="shared" si="9"/>
        <v>0</v>
      </c>
      <c r="BL186" s="18" t="s">
        <v>98</v>
      </c>
      <c r="BM186" s="192" t="s">
        <v>5045</v>
      </c>
    </row>
    <row r="187" spans="1:65" s="2" customFormat="1" ht="16.5" customHeight="1">
      <c r="A187" s="35"/>
      <c r="B187" s="36"/>
      <c r="C187" s="180" t="s">
        <v>555</v>
      </c>
      <c r="D187" s="180" t="s">
        <v>204</v>
      </c>
      <c r="E187" s="181" t="s">
        <v>104</v>
      </c>
      <c r="F187" s="182" t="s">
        <v>3865</v>
      </c>
      <c r="G187" s="183" t="s">
        <v>2174</v>
      </c>
      <c r="H187" s="184">
        <v>1</v>
      </c>
      <c r="I187" s="185"/>
      <c r="J187" s="186">
        <f t="shared" si="0"/>
        <v>0</v>
      </c>
      <c r="K187" s="187"/>
      <c r="L187" s="40"/>
      <c r="M187" s="261" t="s">
        <v>1</v>
      </c>
      <c r="N187" s="262" t="s">
        <v>45</v>
      </c>
      <c r="O187" s="263"/>
      <c r="P187" s="264">
        <f t="shared" si="1"/>
        <v>0</v>
      </c>
      <c r="Q187" s="264">
        <v>0</v>
      </c>
      <c r="R187" s="264">
        <f t="shared" si="2"/>
        <v>0</v>
      </c>
      <c r="S187" s="264">
        <v>0</v>
      </c>
      <c r="T187" s="265">
        <f t="shared" si="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2" t="s">
        <v>98</v>
      </c>
      <c r="AT187" s="192" t="s">
        <v>204</v>
      </c>
      <c r="AU187" s="192" t="s">
        <v>85</v>
      </c>
      <c r="AY187" s="18" t="s">
        <v>203</v>
      </c>
      <c r="BE187" s="193">
        <f t="shared" si="4"/>
        <v>0</v>
      </c>
      <c r="BF187" s="193">
        <f t="shared" si="5"/>
        <v>0</v>
      </c>
      <c r="BG187" s="193">
        <f t="shared" si="6"/>
        <v>0</v>
      </c>
      <c r="BH187" s="193">
        <f t="shared" si="7"/>
        <v>0</v>
      </c>
      <c r="BI187" s="193">
        <f t="shared" si="8"/>
        <v>0</v>
      </c>
      <c r="BJ187" s="18" t="s">
        <v>85</v>
      </c>
      <c r="BK187" s="193">
        <f t="shared" si="9"/>
        <v>0</v>
      </c>
      <c r="BL187" s="18" t="s">
        <v>98</v>
      </c>
      <c r="BM187" s="192" t="s">
        <v>5046</v>
      </c>
    </row>
    <row r="188" spans="1:31" s="2" customFormat="1" ht="6.95" customHeight="1">
      <c r="A188" s="35"/>
      <c r="B188" s="55"/>
      <c r="C188" s="56"/>
      <c r="D188" s="56"/>
      <c r="E188" s="56"/>
      <c r="F188" s="56"/>
      <c r="G188" s="56"/>
      <c r="H188" s="56"/>
      <c r="I188" s="56"/>
      <c r="J188" s="56"/>
      <c r="K188" s="56"/>
      <c r="L188" s="40"/>
      <c r="M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</row>
  </sheetData>
  <sheetProtection algorithmName="SHA-512" hashValue="4PihyR6WXSg+v4SEknAZNDmlnHoXn6dpGFO7MrQTsqVJfj3sg8Q7qoz1SX4cmBXqPsjr7aiHNiAkoKBJguDVVw==" saltValue="qDFgd8ikTJRO8dQrbXFW5X/2WWNrP/8b1xy7Yn58851rVOM33lA276DK3PkeB7w7L4mMbGwmdpLcBSHnudhmtg==" spinCount="100000" sheet="1" objects="1" scenarios="1" formatColumns="0" formatRows="0" autoFilter="0"/>
  <autoFilter ref="C117:K187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BM1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18" t="s">
        <v>139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154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155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5047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ROUND(J118,2)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ROUND((SUM(BE118:BE126)),2)</f>
        <v>0</v>
      </c>
      <c r="G33" s="35"/>
      <c r="H33" s="35"/>
      <c r="I33" s="125">
        <v>0.21</v>
      </c>
      <c r="J33" s="124">
        <f>ROUND(((SUM(BE118:BE126))*I33),2)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ROUND((SUM(BF118:BF126)),2)</f>
        <v>0</v>
      </c>
      <c r="G34" s="35"/>
      <c r="H34" s="35"/>
      <c r="I34" s="125">
        <v>0.15</v>
      </c>
      <c r="J34" s="124">
        <f>ROUND(((SUM(BF118:BF126))*I34),2)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ROUND((SUM(BG118:BG126)),2)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ROUND((SUM(BH118:BH126)),2)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ROUND((SUM(BI118:BI126)),2)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155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267" t="str">
        <f>E9</f>
        <v>h - Hasicí přístroje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158</v>
      </c>
      <c r="D94" s="145"/>
      <c r="E94" s="145"/>
      <c r="F94" s="145"/>
      <c r="G94" s="145"/>
      <c r="H94" s="145"/>
      <c r="I94" s="145"/>
      <c r="J94" s="146" t="s">
        <v>159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160</v>
      </c>
      <c r="D96" s="37"/>
      <c r="E96" s="37"/>
      <c r="F96" s="37"/>
      <c r="G96" s="37"/>
      <c r="H96" s="37"/>
      <c r="I96" s="37"/>
      <c r="J96" s="85">
        <f>J118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161</v>
      </c>
    </row>
    <row r="97" spans="2:12" s="9" customFormat="1" ht="24.95" customHeight="1" hidden="1">
      <c r="B97" s="148"/>
      <c r="C97" s="149"/>
      <c r="D97" s="150" t="s">
        <v>1193</v>
      </c>
      <c r="E97" s="151"/>
      <c r="F97" s="151"/>
      <c r="G97" s="151"/>
      <c r="H97" s="151"/>
      <c r="I97" s="151"/>
      <c r="J97" s="152">
        <f>J119</f>
        <v>0</v>
      </c>
      <c r="K97" s="149"/>
      <c r="L97" s="153"/>
    </row>
    <row r="98" spans="2:12" s="14" customFormat="1" ht="19.9" customHeight="1" hidden="1">
      <c r="B98" s="220"/>
      <c r="C98" s="221"/>
      <c r="D98" s="222" t="s">
        <v>1206</v>
      </c>
      <c r="E98" s="223"/>
      <c r="F98" s="223"/>
      <c r="G98" s="223"/>
      <c r="H98" s="223"/>
      <c r="I98" s="223"/>
      <c r="J98" s="224">
        <f>J120</f>
        <v>0</v>
      </c>
      <c r="K98" s="221"/>
      <c r="L98" s="225"/>
    </row>
    <row r="99" spans="1:31" s="2" customFormat="1" ht="21.75" customHeight="1" hidden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 hidden="1">
      <c r="A100" s="35"/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ht="12" hidden="1"/>
    <row r="102" ht="12" hidden="1"/>
    <row r="103" ht="12" hidden="1"/>
    <row r="104" spans="1:31" s="2" customFormat="1" ht="6.95" customHeight="1">
      <c r="A104" s="35"/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4" t="s">
        <v>189</v>
      </c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30" t="s">
        <v>16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308" t="str">
        <f>E7</f>
        <v>Revitalizace objektu kolejí Baarova 36, Plzeň (1)</v>
      </c>
      <c r="F108" s="309"/>
      <c r="G108" s="309"/>
      <c r="H108" s="309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155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267" t="str">
        <f>E9</f>
        <v>h - Hasicí přístroje</v>
      </c>
      <c r="F110" s="307"/>
      <c r="G110" s="307"/>
      <c r="H110" s="30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20</v>
      </c>
      <c r="D112" s="37"/>
      <c r="E112" s="37"/>
      <c r="F112" s="28" t="str">
        <f>F12</f>
        <v>Baarova 36, Plzeň</v>
      </c>
      <c r="G112" s="37"/>
      <c r="H112" s="37"/>
      <c r="I112" s="30" t="s">
        <v>22</v>
      </c>
      <c r="J112" s="67" t="str">
        <f>IF(J12="","",J12)</f>
        <v>21. 8. 2023</v>
      </c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2" customHeight="1">
      <c r="A114" s="35"/>
      <c r="B114" s="36"/>
      <c r="C114" s="30" t="s">
        <v>24</v>
      </c>
      <c r="D114" s="37"/>
      <c r="E114" s="37"/>
      <c r="F114" s="28" t="str">
        <f>E15</f>
        <v>Západočeská univerzita v Plzni, Univerzitní 8</v>
      </c>
      <c r="G114" s="37"/>
      <c r="H114" s="37"/>
      <c r="I114" s="30" t="s">
        <v>32</v>
      </c>
      <c r="J114" s="33" t="str">
        <f>E21</f>
        <v>AREA group s.r.o.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2" customHeight="1">
      <c r="A115" s="35"/>
      <c r="B115" s="36"/>
      <c r="C115" s="30" t="s">
        <v>30</v>
      </c>
      <c r="D115" s="37"/>
      <c r="E115" s="37"/>
      <c r="F115" s="28" t="str">
        <f>IF(E18="","",E18)</f>
        <v>Vyplň údaj</v>
      </c>
      <c r="G115" s="37"/>
      <c r="H115" s="37"/>
      <c r="I115" s="30" t="s">
        <v>37</v>
      </c>
      <c r="J115" s="33" t="str">
        <f>E24</f>
        <v xml:space="preserve"> 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0.3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10" customFormat="1" ht="29.25" customHeight="1">
      <c r="A117" s="154"/>
      <c r="B117" s="155"/>
      <c r="C117" s="156" t="s">
        <v>190</v>
      </c>
      <c r="D117" s="157" t="s">
        <v>65</v>
      </c>
      <c r="E117" s="157" t="s">
        <v>61</v>
      </c>
      <c r="F117" s="157" t="s">
        <v>62</v>
      </c>
      <c r="G117" s="157" t="s">
        <v>191</v>
      </c>
      <c r="H117" s="157" t="s">
        <v>192</v>
      </c>
      <c r="I117" s="157" t="s">
        <v>193</v>
      </c>
      <c r="J117" s="158" t="s">
        <v>159</v>
      </c>
      <c r="K117" s="159" t="s">
        <v>194</v>
      </c>
      <c r="L117" s="160"/>
      <c r="M117" s="76" t="s">
        <v>1</v>
      </c>
      <c r="N117" s="77" t="s">
        <v>44</v>
      </c>
      <c r="O117" s="77" t="s">
        <v>195</v>
      </c>
      <c r="P117" s="77" t="s">
        <v>196</v>
      </c>
      <c r="Q117" s="77" t="s">
        <v>197</v>
      </c>
      <c r="R117" s="77" t="s">
        <v>198</v>
      </c>
      <c r="S117" s="77" t="s">
        <v>199</v>
      </c>
      <c r="T117" s="78" t="s">
        <v>200</v>
      </c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</row>
    <row r="118" spans="1:63" s="2" customFormat="1" ht="22.9" customHeight="1">
      <c r="A118" s="35"/>
      <c r="B118" s="36"/>
      <c r="C118" s="83" t="s">
        <v>201</v>
      </c>
      <c r="D118" s="37"/>
      <c r="E118" s="37"/>
      <c r="F118" s="37"/>
      <c r="G118" s="37"/>
      <c r="H118" s="37"/>
      <c r="I118" s="37"/>
      <c r="J118" s="161">
        <f>BK118</f>
        <v>0</v>
      </c>
      <c r="K118" s="37"/>
      <c r="L118" s="40"/>
      <c r="M118" s="79"/>
      <c r="N118" s="162"/>
      <c r="O118" s="80"/>
      <c r="P118" s="163">
        <f>P119</f>
        <v>0</v>
      </c>
      <c r="Q118" s="80"/>
      <c r="R118" s="163">
        <f>R119</f>
        <v>0</v>
      </c>
      <c r="S118" s="80"/>
      <c r="T118" s="164">
        <f>T119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79</v>
      </c>
      <c r="AU118" s="18" t="s">
        <v>161</v>
      </c>
      <c r="BK118" s="165">
        <f>BK119</f>
        <v>0</v>
      </c>
    </row>
    <row r="119" spans="2:63" s="11" customFormat="1" ht="25.9" customHeight="1">
      <c r="B119" s="166"/>
      <c r="C119" s="167"/>
      <c r="D119" s="168" t="s">
        <v>79</v>
      </c>
      <c r="E119" s="169" t="s">
        <v>1228</v>
      </c>
      <c r="F119" s="169" t="s">
        <v>1229</v>
      </c>
      <c r="G119" s="167"/>
      <c r="H119" s="167"/>
      <c r="I119" s="170"/>
      <c r="J119" s="171">
        <f>BK119</f>
        <v>0</v>
      </c>
      <c r="K119" s="167"/>
      <c r="L119" s="172"/>
      <c r="M119" s="173"/>
      <c r="N119" s="174"/>
      <c r="O119" s="174"/>
      <c r="P119" s="175">
        <f>P120</f>
        <v>0</v>
      </c>
      <c r="Q119" s="174"/>
      <c r="R119" s="175">
        <f>R120</f>
        <v>0</v>
      </c>
      <c r="S119" s="174"/>
      <c r="T119" s="176">
        <f>T120</f>
        <v>0</v>
      </c>
      <c r="AR119" s="177" t="s">
        <v>85</v>
      </c>
      <c r="AT119" s="178" t="s">
        <v>79</v>
      </c>
      <c r="AU119" s="178" t="s">
        <v>80</v>
      </c>
      <c r="AY119" s="177" t="s">
        <v>203</v>
      </c>
      <c r="BK119" s="179">
        <f>BK120</f>
        <v>0</v>
      </c>
    </row>
    <row r="120" spans="2:63" s="11" customFormat="1" ht="22.9" customHeight="1">
      <c r="B120" s="166"/>
      <c r="C120" s="167"/>
      <c r="D120" s="168" t="s">
        <v>79</v>
      </c>
      <c r="E120" s="226" t="s">
        <v>814</v>
      </c>
      <c r="F120" s="226" t="s">
        <v>2163</v>
      </c>
      <c r="G120" s="167"/>
      <c r="H120" s="167"/>
      <c r="I120" s="170"/>
      <c r="J120" s="227">
        <f>BK120</f>
        <v>0</v>
      </c>
      <c r="K120" s="167"/>
      <c r="L120" s="172"/>
      <c r="M120" s="173"/>
      <c r="N120" s="174"/>
      <c r="O120" s="174"/>
      <c r="P120" s="175">
        <f>SUM(P121:P126)</f>
        <v>0</v>
      </c>
      <c r="Q120" s="174"/>
      <c r="R120" s="175">
        <f>SUM(R121:R126)</f>
        <v>0</v>
      </c>
      <c r="S120" s="174"/>
      <c r="T120" s="176">
        <f>SUM(T121:T126)</f>
        <v>0</v>
      </c>
      <c r="AR120" s="177" t="s">
        <v>85</v>
      </c>
      <c r="AT120" s="178" t="s">
        <v>79</v>
      </c>
      <c r="AU120" s="178" t="s">
        <v>85</v>
      </c>
      <c r="AY120" s="177" t="s">
        <v>203</v>
      </c>
      <c r="BK120" s="179">
        <f>SUM(BK121:BK126)</f>
        <v>0</v>
      </c>
    </row>
    <row r="121" spans="1:65" s="2" customFormat="1" ht="24.2" customHeight="1">
      <c r="A121" s="35"/>
      <c r="B121" s="36"/>
      <c r="C121" s="180" t="s">
        <v>85</v>
      </c>
      <c r="D121" s="180" t="s">
        <v>204</v>
      </c>
      <c r="E121" s="181" t="s">
        <v>5048</v>
      </c>
      <c r="F121" s="182" t="s">
        <v>5049</v>
      </c>
      <c r="G121" s="183" t="s">
        <v>621</v>
      </c>
      <c r="H121" s="184">
        <v>44</v>
      </c>
      <c r="I121" s="185"/>
      <c r="J121" s="186">
        <f>ROUND(I121*H121,2)</f>
        <v>0</v>
      </c>
      <c r="K121" s="187"/>
      <c r="L121" s="40"/>
      <c r="M121" s="188" t="s">
        <v>1</v>
      </c>
      <c r="N121" s="189" t="s">
        <v>45</v>
      </c>
      <c r="O121" s="72"/>
      <c r="P121" s="190">
        <f>O121*H121</f>
        <v>0</v>
      </c>
      <c r="Q121" s="190">
        <v>0</v>
      </c>
      <c r="R121" s="190">
        <f>Q121*H121</f>
        <v>0</v>
      </c>
      <c r="S121" s="190">
        <v>0</v>
      </c>
      <c r="T121" s="191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2" t="s">
        <v>98</v>
      </c>
      <c r="AT121" s="192" t="s">
        <v>204</v>
      </c>
      <c r="AU121" s="192" t="s">
        <v>89</v>
      </c>
      <c r="AY121" s="18" t="s">
        <v>203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18" t="s">
        <v>85</v>
      </c>
      <c r="BK121" s="193">
        <f>ROUND(I121*H121,2)</f>
        <v>0</v>
      </c>
      <c r="BL121" s="18" t="s">
        <v>98</v>
      </c>
      <c r="BM121" s="192" t="s">
        <v>5050</v>
      </c>
    </row>
    <row r="122" spans="2:51" s="12" customFormat="1" ht="12">
      <c r="B122" s="194"/>
      <c r="C122" s="195"/>
      <c r="D122" s="196" t="s">
        <v>209</v>
      </c>
      <c r="E122" s="197" t="s">
        <v>1</v>
      </c>
      <c r="F122" s="198" t="s">
        <v>5051</v>
      </c>
      <c r="G122" s="195"/>
      <c r="H122" s="199">
        <v>44</v>
      </c>
      <c r="I122" s="200"/>
      <c r="J122" s="195"/>
      <c r="K122" s="195"/>
      <c r="L122" s="201"/>
      <c r="M122" s="202"/>
      <c r="N122" s="203"/>
      <c r="O122" s="203"/>
      <c r="P122" s="203"/>
      <c r="Q122" s="203"/>
      <c r="R122" s="203"/>
      <c r="S122" s="203"/>
      <c r="T122" s="204"/>
      <c r="AT122" s="205" t="s">
        <v>209</v>
      </c>
      <c r="AU122" s="205" t="s">
        <v>89</v>
      </c>
      <c r="AV122" s="12" t="s">
        <v>89</v>
      </c>
      <c r="AW122" s="12" t="s">
        <v>36</v>
      </c>
      <c r="AX122" s="12" t="s">
        <v>80</v>
      </c>
      <c r="AY122" s="205" t="s">
        <v>203</v>
      </c>
    </row>
    <row r="123" spans="2:51" s="13" customFormat="1" ht="12">
      <c r="B123" s="206"/>
      <c r="C123" s="207"/>
      <c r="D123" s="196" t="s">
        <v>209</v>
      </c>
      <c r="E123" s="208" t="s">
        <v>1</v>
      </c>
      <c r="F123" s="209" t="s">
        <v>211</v>
      </c>
      <c r="G123" s="207"/>
      <c r="H123" s="210">
        <v>44</v>
      </c>
      <c r="I123" s="211"/>
      <c r="J123" s="207"/>
      <c r="K123" s="207"/>
      <c r="L123" s="212"/>
      <c r="M123" s="213"/>
      <c r="N123" s="214"/>
      <c r="O123" s="214"/>
      <c r="P123" s="214"/>
      <c r="Q123" s="214"/>
      <c r="R123" s="214"/>
      <c r="S123" s="214"/>
      <c r="T123" s="215"/>
      <c r="AT123" s="216" t="s">
        <v>209</v>
      </c>
      <c r="AU123" s="216" t="s">
        <v>89</v>
      </c>
      <c r="AV123" s="13" t="s">
        <v>98</v>
      </c>
      <c r="AW123" s="13" t="s">
        <v>36</v>
      </c>
      <c r="AX123" s="13" t="s">
        <v>85</v>
      </c>
      <c r="AY123" s="216" t="s">
        <v>203</v>
      </c>
    </row>
    <row r="124" spans="1:65" s="2" customFormat="1" ht="24.2" customHeight="1">
      <c r="A124" s="35"/>
      <c r="B124" s="36"/>
      <c r="C124" s="180" t="s">
        <v>89</v>
      </c>
      <c r="D124" s="180" t="s">
        <v>204</v>
      </c>
      <c r="E124" s="181" t="s">
        <v>5052</v>
      </c>
      <c r="F124" s="182" t="s">
        <v>5053</v>
      </c>
      <c r="G124" s="183" t="s">
        <v>621</v>
      </c>
      <c r="H124" s="184">
        <v>2</v>
      </c>
      <c r="I124" s="185"/>
      <c r="J124" s="186">
        <f>ROUND(I124*H124,2)</f>
        <v>0</v>
      </c>
      <c r="K124" s="187"/>
      <c r="L124" s="40"/>
      <c r="M124" s="188" t="s">
        <v>1</v>
      </c>
      <c r="N124" s="189" t="s">
        <v>45</v>
      </c>
      <c r="O124" s="72"/>
      <c r="P124" s="190">
        <f>O124*H124</f>
        <v>0</v>
      </c>
      <c r="Q124" s="190">
        <v>0</v>
      </c>
      <c r="R124" s="190">
        <f>Q124*H124</f>
        <v>0</v>
      </c>
      <c r="S124" s="190">
        <v>0</v>
      </c>
      <c r="T124" s="191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2" t="s">
        <v>98</v>
      </c>
      <c r="AT124" s="192" t="s">
        <v>204</v>
      </c>
      <c r="AU124" s="192" t="s">
        <v>89</v>
      </c>
      <c r="AY124" s="18" t="s">
        <v>203</v>
      </c>
      <c r="BE124" s="193">
        <f>IF(N124="základní",J124,0)</f>
        <v>0</v>
      </c>
      <c r="BF124" s="193">
        <f>IF(N124="snížená",J124,0)</f>
        <v>0</v>
      </c>
      <c r="BG124" s="193">
        <f>IF(N124="zákl. přenesená",J124,0)</f>
        <v>0</v>
      </c>
      <c r="BH124" s="193">
        <f>IF(N124="sníž. přenesená",J124,0)</f>
        <v>0</v>
      </c>
      <c r="BI124" s="193">
        <f>IF(N124="nulová",J124,0)</f>
        <v>0</v>
      </c>
      <c r="BJ124" s="18" t="s">
        <v>85</v>
      </c>
      <c r="BK124" s="193">
        <f>ROUND(I124*H124,2)</f>
        <v>0</v>
      </c>
      <c r="BL124" s="18" t="s">
        <v>98</v>
      </c>
      <c r="BM124" s="192" t="s">
        <v>5054</v>
      </c>
    </row>
    <row r="125" spans="2:51" s="12" customFormat="1" ht="12">
      <c r="B125" s="194"/>
      <c r="C125" s="195"/>
      <c r="D125" s="196" t="s">
        <v>209</v>
      </c>
      <c r="E125" s="197" t="s">
        <v>1</v>
      </c>
      <c r="F125" s="198" t="s">
        <v>5055</v>
      </c>
      <c r="G125" s="195"/>
      <c r="H125" s="199">
        <v>2</v>
      </c>
      <c r="I125" s="200"/>
      <c r="J125" s="195"/>
      <c r="K125" s="195"/>
      <c r="L125" s="201"/>
      <c r="M125" s="202"/>
      <c r="N125" s="203"/>
      <c r="O125" s="203"/>
      <c r="P125" s="203"/>
      <c r="Q125" s="203"/>
      <c r="R125" s="203"/>
      <c r="S125" s="203"/>
      <c r="T125" s="204"/>
      <c r="AT125" s="205" t="s">
        <v>209</v>
      </c>
      <c r="AU125" s="205" t="s">
        <v>89</v>
      </c>
      <c r="AV125" s="12" t="s">
        <v>89</v>
      </c>
      <c r="AW125" s="12" t="s">
        <v>36</v>
      </c>
      <c r="AX125" s="12" t="s">
        <v>80</v>
      </c>
      <c r="AY125" s="205" t="s">
        <v>203</v>
      </c>
    </row>
    <row r="126" spans="2:51" s="13" customFormat="1" ht="12">
      <c r="B126" s="206"/>
      <c r="C126" s="207"/>
      <c r="D126" s="196" t="s">
        <v>209</v>
      </c>
      <c r="E126" s="208" t="s">
        <v>1</v>
      </c>
      <c r="F126" s="209" t="s">
        <v>211</v>
      </c>
      <c r="G126" s="207"/>
      <c r="H126" s="210">
        <v>2</v>
      </c>
      <c r="I126" s="211"/>
      <c r="J126" s="207"/>
      <c r="K126" s="207"/>
      <c r="L126" s="212"/>
      <c r="M126" s="217"/>
      <c r="N126" s="218"/>
      <c r="O126" s="218"/>
      <c r="P126" s="218"/>
      <c r="Q126" s="218"/>
      <c r="R126" s="218"/>
      <c r="S126" s="218"/>
      <c r="T126" s="219"/>
      <c r="AT126" s="216" t="s">
        <v>209</v>
      </c>
      <c r="AU126" s="216" t="s">
        <v>89</v>
      </c>
      <c r="AV126" s="13" t="s">
        <v>98</v>
      </c>
      <c r="AW126" s="13" t="s">
        <v>36</v>
      </c>
      <c r="AX126" s="13" t="s">
        <v>85</v>
      </c>
      <c r="AY126" s="216" t="s">
        <v>203</v>
      </c>
    </row>
    <row r="127" spans="1:31" s="2" customFormat="1" ht="6.95" customHeight="1">
      <c r="A127" s="35"/>
      <c r="B127" s="55"/>
      <c r="C127" s="56"/>
      <c r="D127" s="56"/>
      <c r="E127" s="56"/>
      <c r="F127" s="56"/>
      <c r="G127" s="56"/>
      <c r="H127" s="56"/>
      <c r="I127" s="56"/>
      <c r="J127" s="56"/>
      <c r="K127" s="56"/>
      <c r="L127" s="40"/>
      <c r="M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</sheetData>
  <sheetProtection algorithmName="SHA-512" hashValue="G0FMtkdtC6uC1xoAkhk2Xz1mqcSyAsrYwF6CtVuNaMgJFGoksiDnAMIdpwXV5voC0pgrBJ8DIlqHEpzy8mlcFA==" saltValue="icWs3v0yOTyxTjtGI5GgxlF0m6SWQRq+1PHSyA7yIQHdxRBnafvgIzC0TPL30PvY2KQV1fIF6YgfIrUceRBjtQ==" spinCount="100000" sheet="1" objects="1" scenarios="1" formatColumns="0" formatRows="0" autoFilter="0"/>
  <autoFilter ref="C117:K126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804"/>
  <sheetViews>
    <sheetView showGridLines="0" workbookViewId="0" topLeftCell="A582">
      <selection activeCell="I606" sqref="I606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18" t="s">
        <v>88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154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155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156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ROUND(J143,2)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ROUND((SUM(BE143:BE803)),2)</f>
        <v>0</v>
      </c>
      <c r="G33" s="35"/>
      <c r="H33" s="35"/>
      <c r="I33" s="125">
        <v>0.21</v>
      </c>
      <c r="J33" s="124">
        <f>ROUND(((SUM(BE143:BE803))*I33),2)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ROUND((SUM(BF143:BF803)),2)</f>
        <v>0</v>
      </c>
      <c r="G34" s="35"/>
      <c r="H34" s="35"/>
      <c r="I34" s="125">
        <v>0.15</v>
      </c>
      <c r="J34" s="124">
        <f>ROUND(((SUM(BF143:BF803))*I34),2)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ROUND((SUM(BG143:BG803)),2)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ROUND((SUM(BH143:BH803)),2)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ROUND((SUM(BI143:BI803)),2)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155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267" t="str">
        <f>E9</f>
        <v>1 - Bourací práce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158</v>
      </c>
      <c r="D94" s="145"/>
      <c r="E94" s="145"/>
      <c r="F94" s="145"/>
      <c r="G94" s="145"/>
      <c r="H94" s="145"/>
      <c r="I94" s="145"/>
      <c r="J94" s="146" t="s">
        <v>159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160</v>
      </c>
      <c r="D96" s="37"/>
      <c r="E96" s="37"/>
      <c r="F96" s="37"/>
      <c r="G96" s="37"/>
      <c r="H96" s="37"/>
      <c r="I96" s="37"/>
      <c r="J96" s="85">
        <f>J143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161</v>
      </c>
    </row>
    <row r="97" spans="2:12" s="9" customFormat="1" ht="24.95" customHeight="1" hidden="1">
      <c r="B97" s="148"/>
      <c r="C97" s="149"/>
      <c r="D97" s="150" t="s">
        <v>162</v>
      </c>
      <c r="E97" s="151"/>
      <c r="F97" s="151"/>
      <c r="G97" s="151"/>
      <c r="H97" s="151"/>
      <c r="I97" s="151"/>
      <c r="J97" s="152">
        <f>J144</f>
        <v>0</v>
      </c>
      <c r="K97" s="149"/>
      <c r="L97" s="153"/>
    </row>
    <row r="98" spans="2:12" s="9" customFormat="1" ht="24.95" customHeight="1" hidden="1">
      <c r="B98" s="148"/>
      <c r="C98" s="149"/>
      <c r="D98" s="150" t="s">
        <v>163</v>
      </c>
      <c r="E98" s="151"/>
      <c r="F98" s="151"/>
      <c r="G98" s="151"/>
      <c r="H98" s="151"/>
      <c r="I98" s="151"/>
      <c r="J98" s="152">
        <f>J155</f>
        <v>0</v>
      </c>
      <c r="K98" s="149"/>
      <c r="L98" s="153"/>
    </row>
    <row r="99" spans="2:12" s="9" customFormat="1" ht="24.95" customHeight="1" hidden="1">
      <c r="B99" s="148"/>
      <c r="C99" s="149"/>
      <c r="D99" s="150" t="s">
        <v>164</v>
      </c>
      <c r="E99" s="151"/>
      <c r="F99" s="151"/>
      <c r="G99" s="151"/>
      <c r="H99" s="151"/>
      <c r="I99" s="151"/>
      <c r="J99" s="152">
        <f>J181</f>
        <v>0</v>
      </c>
      <c r="K99" s="149"/>
      <c r="L99" s="153"/>
    </row>
    <row r="100" spans="2:12" s="9" customFormat="1" ht="24.95" customHeight="1" hidden="1">
      <c r="B100" s="148"/>
      <c r="C100" s="149"/>
      <c r="D100" s="150" t="s">
        <v>165</v>
      </c>
      <c r="E100" s="151"/>
      <c r="F100" s="151"/>
      <c r="G100" s="151"/>
      <c r="H100" s="151"/>
      <c r="I100" s="151"/>
      <c r="J100" s="152">
        <f>J187</f>
        <v>0</v>
      </c>
      <c r="K100" s="149"/>
      <c r="L100" s="153"/>
    </row>
    <row r="101" spans="2:12" s="9" customFormat="1" ht="24.95" customHeight="1" hidden="1">
      <c r="B101" s="148"/>
      <c r="C101" s="149"/>
      <c r="D101" s="150" t="s">
        <v>166</v>
      </c>
      <c r="E101" s="151"/>
      <c r="F101" s="151"/>
      <c r="G101" s="151"/>
      <c r="H101" s="151"/>
      <c r="I101" s="151"/>
      <c r="J101" s="152">
        <f>J233</f>
        <v>0</v>
      </c>
      <c r="K101" s="149"/>
      <c r="L101" s="153"/>
    </row>
    <row r="102" spans="2:12" s="9" customFormat="1" ht="24.95" customHeight="1" hidden="1">
      <c r="B102" s="148"/>
      <c r="C102" s="149"/>
      <c r="D102" s="150" t="s">
        <v>167</v>
      </c>
      <c r="E102" s="151"/>
      <c r="F102" s="151"/>
      <c r="G102" s="151"/>
      <c r="H102" s="151"/>
      <c r="I102" s="151"/>
      <c r="J102" s="152">
        <f>J467</f>
        <v>0</v>
      </c>
      <c r="K102" s="149"/>
      <c r="L102" s="153"/>
    </row>
    <row r="103" spans="2:12" s="9" customFormat="1" ht="24.95" customHeight="1" hidden="1">
      <c r="B103" s="148"/>
      <c r="C103" s="149"/>
      <c r="D103" s="150" t="s">
        <v>168</v>
      </c>
      <c r="E103" s="151"/>
      <c r="F103" s="151"/>
      <c r="G103" s="151"/>
      <c r="H103" s="151"/>
      <c r="I103" s="151"/>
      <c r="J103" s="152">
        <f>J510</f>
        <v>0</v>
      </c>
      <c r="K103" s="149"/>
      <c r="L103" s="153"/>
    </row>
    <row r="104" spans="2:12" s="9" customFormat="1" ht="24.95" customHeight="1" hidden="1">
      <c r="B104" s="148"/>
      <c r="C104" s="149"/>
      <c r="D104" s="150" t="s">
        <v>169</v>
      </c>
      <c r="E104" s="151"/>
      <c r="F104" s="151"/>
      <c r="G104" s="151"/>
      <c r="H104" s="151"/>
      <c r="I104" s="151"/>
      <c r="J104" s="152">
        <f>J512</f>
        <v>0</v>
      </c>
      <c r="K104" s="149"/>
      <c r="L104" s="153"/>
    </row>
    <row r="105" spans="2:12" s="9" customFormat="1" ht="24.95" customHeight="1" hidden="1">
      <c r="B105" s="148"/>
      <c r="C105" s="149"/>
      <c r="D105" s="150" t="s">
        <v>170</v>
      </c>
      <c r="E105" s="151"/>
      <c r="F105" s="151"/>
      <c r="G105" s="151"/>
      <c r="H105" s="151"/>
      <c r="I105" s="151"/>
      <c r="J105" s="152">
        <f>J518</f>
        <v>0</v>
      </c>
      <c r="K105" s="149"/>
      <c r="L105" s="153"/>
    </row>
    <row r="106" spans="2:12" s="9" customFormat="1" ht="24.95" customHeight="1" hidden="1">
      <c r="B106" s="148"/>
      <c r="C106" s="149"/>
      <c r="D106" s="150" t="s">
        <v>171</v>
      </c>
      <c r="E106" s="151"/>
      <c r="F106" s="151"/>
      <c r="G106" s="151"/>
      <c r="H106" s="151"/>
      <c r="I106" s="151"/>
      <c r="J106" s="152">
        <f>J523</f>
        <v>0</v>
      </c>
      <c r="K106" s="149"/>
      <c r="L106" s="153"/>
    </row>
    <row r="107" spans="2:12" s="9" customFormat="1" ht="24.95" customHeight="1" hidden="1">
      <c r="B107" s="148"/>
      <c r="C107" s="149"/>
      <c r="D107" s="150" t="s">
        <v>172</v>
      </c>
      <c r="E107" s="151"/>
      <c r="F107" s="151"/>
      <c r="G107" s="151"/>
      <c r="H107" s="151"/>
      <c r="I107" s="151"/>
      <c r="J107" s="152">
        <f>J531</f>
        <v>0</v>
      </c>
      <c r="K107" s="149"/>
      <c r="L107" s="153"/>
    </row>
    <row r="108" spans="2:12" s="9" customFormat="1" ht="24.95" customHeight="1" hidden="1">
      <c r="B108" s="148"/>
      <c r="C108" s="149"/>
      <c r="D108" s="150" t="s">
        <v>173</v>
      </c>
      <c r="E108" s="151"/>
      <c r="F108" s="151"/>
      <c r="G108" s="151"/>
      <c r="H108" s="151"/>
      <c r="I108" s="151"/>
      <c r="J108" s="152">
        <f>J544</f>
        <v>0</v>
      </c>
      <c r="K108" s="149"/>
      <c r="L108" s="153"/>
    </row>
    <row r="109" spans="2:12" s="9" customFormat="1" ht="24.95" customHeight="1" hidden="1">
      <c r="B109" s="148"/>
      <c r="C109" s="149"/>
      <c r="D109" s="150" t="s">
        <v>174</v>
      </c>
      <c r="E109" s="151"/>
      <c r="F109" s="151"/>
      <c r="G109" s="151"/>
      <c r="H109" s="151"/>
      <c r="I109" s="151"/>
      <c r="J109" s="152">
        <f>J549</f>
        <v>0</v>
      </c>
      <c r="K109" s="149"/>
      <c r="L109" s="153"/>
    </row>
    <row r="110" spans="2:12" s="9" customFormat="1" ht="24.95" customHeight="1" hidden="1">
      <c r="B110" s="148"/>
      <c r="C110" s="149"/>
      <c r="D110" s="150" t="s">
        <v>175</v>
      </c>
      <c r="E110" s="151"/>
      <c r="F110" s="151"/>
      <c r="G110" s="151"/>
      <c r="H110" s="151"/>
      <c r="I110" s="151"/>
      <c r="J110" s="152">
        <f>J558</f>
        <v>0</v>
      </c>
      <c r="K110" s="149"/>
      <c r="L110" s="153"/>
    </row>
    <row r="111" spans="2:12" s="9" customFormat="1" ht="24.95" customHeight="1" hidden="1">
      <c r="B111" s="148"/>
      <c r="C111" s="149"/>
      <c r="D111" s="150" t="s">
        <v>176</v>
      </c>
      <c r="E111" s="151"/>
      <c r="F111" s="151"/>
      <c r="G111" s="151"/>
      <c r="H111" s="151"/>
      <c r="I111" s="151"/>
      <c r="J111" s="152">
        <f>J590</f>
        <v>0</v>
      </c>
      <c r="K111" s="149"/>
      <c r="L111" s="153"/>
    </row>
    <row r="112" spans="2:12" s="9" customFormat="1" ht="24.95" customHeight="1" hidden="1">
      <c r="B112" s="148"/>
      <c r="C112" s="149"/>
      <c r="D112" s="150" t="s">
        <v>177</v>
      </c>
      <c r="E112" s="151"/>
      <c r="F112" s="151"/>
      <c r="G112" s="151"/>
      <c r="H112" s="151"/>
      <c r="I112" s="151"/>
      <c r="J112" s="152">
        <f>J595</f>
        <v>0</v>
      </c>
      <c r="K112" s="149"/>
      <c r="L112" s="153"/>
    </row>
    <row r="113" spans="2:12" s="9" customFormat="1" ht="24.95" customHeight="1" hidden="1">
      <c r="B113" s="148"/>
      <c r="C113" s="149"/>
      <c r="D113" s="150" t="s">
        <v>178</v>
      </c>
      <c r="E113" s="151"/>
      <c r="F113" s="151"/>
      <c r="G113" s="151"/>
      <c r="H113" s="151"/>
      <c r="I113" s="151"/>
      <c r="J113" s="152">
        <f>J597</f>
        <v>0</v>
      </c>
      <c r="K113" s="149"/>
      <c r="L113" s="153"/>
    </row>
    <row r="114" spans="2:12" s="9" customFormat="1" ht="24.95" customHeight="1" hidden="1">
      <c r="B114" s="148"/>
      <c r="C114" s="149"/>
      <c r="D114" s="150" t="s">
        <v>179</v>
      </c>
      <c r="E114" s="151"/>
      <c r="F114" s="151"/>
      <c r="G114" s="151"/>
      <c r="H114" s="151"/>
      <c r="I114" s="151"/>
      <c r="J114" s="152">
        <f>J609</f>
        <v>0</v>
      </c>
      <c r="K114" s="149"/>
      <c r="L114" s="153"/>
    </row>
    <row r="115" spans="2:12" s="9" customFormat="1" ht="24.95" customHeight="1" hidden="1">
      <c r="B115" s="148"/>
      <c r="C115" s="149"/>
      <c r="D115" s="150" t="s">
        <v>180</v>
      </c>
      <c r="E115" s="151"/>
      <c r="F115" s="151"/>
      <c r="G115" s="151"/>
      <c r="H115" s="151"/>
      <c r="I115" s="151"/>
      <c r="J115" s="152">
        <f>J621</f>
        <v>0</v>
      </c>
      <c r="K115" s="149"/>
      <c r="L115" s="153"/>
    </row>
    <row r="116" spans="2:12" s="9" customFormat="1" ht="24.95" customHeight="1" hidden="1">
      <c r="B116" s="148"/>
      <c r="C116" s="149"/>
      <c r="D116" s="150" t="s">
        <v>181</v>
      </c>
      <c r="E116" s="151"/>
      <c r="F116" s="151"/>
      <c r="G116" s="151"/>
      <c r="H116" s="151"/>
      <c r="I116" s="151"/>
      <c r="J116" s="152">
        <f>J659</f>
        <v>0</v>
      </c>
      <c r="K116" s="149"/>
      <c r="L116" s="153"/>
    </row>
    <row r="117" spans="2:12" s="9" customFormat="1" ht="24.95" customHeight="1" hidden="1">
      <c r="B117" s="148"/>
      <c r="C117" s="149"/>
      <c r="D117" s="150" t="s">
        <v>182</v>
      </c>
      <c r="E117" s="151"/>
      <c r="F117" s="151"/>
      <c r="G117" s="151"/>
      <c r="H117" s="151"/>
      <c r="I117" s="151"/>
      <c r="J117" s="152">
        <f>J696</f>
        <v>0</v>
      </c>
      <c r="K117" s="149"/>
      <c r="L117" s="153"/>
    </row>
    <row r="118" spans="2:12" s="9" customFormat="1" ht="24.95" customHeight="1" hidden="1">
      <c r="B118" s="148"/>
      <c r="C118" s="149"/>
      <c r="D118" s="150" t="s">
        <v>183</v>
      </c>
      <c r="E118" s="151"/>
      <c r="F118" s="151"/>
      <c r="G118" s="151"/>
      <c r="H118" s="151"/>
      <c r="I118" s="151"/>
      <c r="J118" s="152">
        <f>J739</f>
        <v>0</v>
      </c>
      <c r="K118" s="149"/>
      <c r="L118" s="153"/>
    </row>
    <row r="119" spans="2:12" s="9" customFormat="1" ht="24.95" customHeight="1" hidden="1">
      <c r="B119" s="148"/>
      <c r="C119" s="149"/>
      <c r="D119" s="150" t="s">
        <v>184</v>
      </c>
      <c r="E119" s="151"/>
      <c r="F119" s="151"/>
      <c r="G119" s="151"/>
      <c r="H119" s="151"/>
      <c r="I119" s="151"/>
      <c r="J119" s="152">
        <f>J752</f>
        <v>0</v>
      </c>
      <c r="K119" s="149"/>
      <c r="L119" s="153"/>
    </row>
    <row r="120" spans="2:12" s="9" customFormat="1" ht="24.95" customHeight="1" hidden="1">
      <c r="B120" s="148"/>
      <c r="C120" s="149"/>
      <c r="D120" s="150" t="s">
        <v>185</v>
      </c>
      <c r="E120" s="151"/>
      <c r="F120" s="151"/>
      <c r="G120" s="151"/>
      <c r="H120" s="151"/>
      <c r="I120" s="151"/>
      <c r="J120" s="152">
        <f>J757</f>
        <v>0</v>
      </c>
      <c r="K120" s="149"/>
      <c r="L120" s="153"/>
    </row>
    <row r="121" spans="2:12" s="9" customFormat="1" ht="24.95" customHeight="1" hidden="1">
      <c r="B121" s="148"/>
      <c r="C121" s="149"/>
      <c r="D121" s="150" t="s">
        <v>186</v>
      </c>
      <c r="E121" s="151"/>
      <c r="F121" s="151"/>
      <c r="G121" s="151"/>
      <c r="H121" s="151"/>
      <c r="I121" s="151"/>
      <c r="J121" s="152">
        <f>J774</f>
        <v>0</v>
      </c>
      <c r="K121" s="149"/>
      <c r="L121" s="153"/>
    </row>
    <row r="122" spans="2:12" s="9" customFormat="1" ht="24.95" customHeight="1" hidden="1">
      <c r="B122" s="148"/>
      <c r="C122" s="149"/>
      <c r="D122" s="150" t="s">
        <v>187</v>
      </c>
      <c r="E122" s="151"/>
      <c r="F122" s="151"/>
      <c r="G122" s="151"/>
      <c r="H122" s="151"/>
      <c r="I122" s="151"/>
      <c r="J122" s="152">
        <f>J779</f>
        <v>0</v>
      </c>
      <c r="K122" s="149"/>
      <c r="L122" s="153"/>
    </row>
    <row r="123" spans="2:12" s="9" customFormat="1" ht="24.95" customHeight="1" hidden="1">
      <c r="B123" s="148"/>
      <c r="C123" s="149"/>
      <c r="D123" s="150" t="s">
        <v>188</v>
      </c>
      <c r="E123" s="151"/>
      <c r="F123" s="151"/>
      <c r="G123" s="151"/>
      <c r="H123" s="151"/>
      <c r="I123" s="151"/>
      <c r="J123" s="152">
        <f>J788</f>
        <v>0</v>
      </c>
      <c r="K123" s="149"/>
      <c r="L123" s="153"/>
    </row>
    <row r="124" spans="1:31" s="2" customFormat="1" ht="21.75" customHeight="1" hidden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5" customHeight="1" hidden="1">
      <c r="A125" s="35"/>
      <c r="B125" s="55"/>
      <c r="C125" s="56"/>
      <c r="D125" s="56"/>
      <c r="E125" s="56"/>
      <c r="F125" s="56"/>
      <c r="G125" s="56"/>
      <c r="H125" s="56"/>
      <c r="I125" s="56"/>
      <c r="J125" s="56"/>
      <c r="K125" s="56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ht="12" hidden="1"/>
    <row r="127" ht="12" hidden="1"/>
    <row r="128" ht="12" hidden="1"/>
    <row r="129" spans="1:31" s="2" customFormat="1" ht="6.95" customHeight="1">
      <c r="A129" s="35"/>
      <c r="B129" s="57"/>
      <c r="C129" s="58"/>
      <c r="D129" s="58"/>
      <c r="E129" s="58"/>
      <c r="F129" s="58"/>
      <c r="G129" s="58"/>
      <c r="H129" s="58"/>
      <c r="I129" s="58"/>
      <c r="J129" s="58"/>
      <c r="K129" s="58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24.95" customHeight="1">
      <c r="A130" s="35"/>
      <c r="B130" s="36"/>
      <c r="C130" s="24" t="s">
        <v>189</v>
      </c>
      <c r="D130" s="37"/>
      <c r="E130" s="37"/>
      <c r="F130" s="37"/>
      <c r="G130" s="37"/>
      <c r="H130" s="37"/>
      <c r="I130" s="37"/>
      <c r="J130" s="37"/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2" customFormat="1" ht="6.95" customHeight="1">
      <c r="A131" s="35"/>
      <c r="B131" s="36"/>
      <c r="C131" s="37"/>
      <c r="D131" s="37"/>
      <c r="E131" s="37"/>
      <c r="F131" s="37"/>
      <c r="G131" s="37"/>
      <c r="H131" s="37"/>
      <c r="I131" s="37"/>
      <c r="J131" s="37"/>
      <c r="K131" s="37"/>
      <c r="L131" s="52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pans="1:31" s="2" customFormat="1" ht="12" customHeight="1">
      <c r="A132" s="35"/>
      <c r="B132" s="36"/>
      <c r="C132" s="30" t="s">
        <v>16</v>
      </c>
      <c r="D132" s="37"/>
      <c r="E132" s="37"/>
      <c r="F132" s="37"/>
      <c r="G132" s="37"/>
      <c r="H132" s="37"/>
      <c r="I132" s="37"/>
      <c r="J132" s="37"/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16.5" customHeight="1">
      <c r="A133" s="35"/>
      <c r="B133" s="36"/>
      <c r="C133" s="37"/>
      <c r="D133" s="37"/>
      <c r="E133" s="308" t="str">
        <f>E7</f>
        <v>Revitalizace objektu kolejí Baarova 36, Plzeň (1)</v>
      </c>
      <c r="F133" s="309"/>
      <c r="G133" s="309"/>
      <c r="H133" s="309"/>
      <c r="I133" s="37"/>
      <c r="J133" s="37"/>
      <c r="K133" s="37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pans="1:31" s="2" customFormat="1" ht="12" customHeight="1">
      <c r="A134" s="35"/>
      <c r="B134" s="36"/>
      <c r="C134" s="30" t="s">
        <v>155</v>
      </c>
      <c r="D134" s="37"/>
      <c r="E134" s="37"/>
      <c r="F134" s="37"/>
      <c r="G134" s="37"/>
      <c r="H134" s="37"/>
      <c r="I134" s="37"/>
      <c r="J134" s="37"/>
      <c r="K134" s="37"/>
      <c r="L134" s="52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pans="1:31" s="2" customFormat="1" ht="16.5" customHeight="1">
      <c r="A135" s="35"/>
      <c r="B135" s="36"/>
      <c r="C135" s="37"/>
      <c r="D135" s="37"/>
      <c r="E135" s="267" t="str">
        <f>E9</f>
        <v>1 - Bourací práce</v>
      </c>
      <c r="F135" s="307"/>
      <c r="G135" s="307"/>
      <c r="H135" s="307"/>
      <c r="I135" s="37"/>
      <c r="J135" s="37"/>
      <c r="K135" s="37"/>
      <c r="L135" s="52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pans="1:31" s="2" customFormat="1" ht="6.95" customHeight="1">
      <c r="A136" s="35"/>
      <c r="B136" s="36"/>
      <c r="C136" s="37"/>
      <c r="D136" s="37"/>
      <c r="E136" s="37"/>
      <c r="F136" s="37"/>
      <c r="G136" s="37"/>
      <c r="H136" s="37"/>
      <c r="I136" s="37"/>
      <c r="J136" s="37"/>
      <c r="K136" s="37"/>
      <c r="L136" s="52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pans="1:31" s="2" customFormat="1" ht="12" customHeight="1">
      <c r="A137" s="35"/>
      <c r="B137" s="36"/>
      <c r="C137" s="30" t="s">
        <v>20</v>
      </c>
      <c r="D137" s="37"/>
      <c r="E137" s="37"/>
      <c r="F137" s="28" t="str">
        <f>F12</f>
        <v>Baarova 36, Plzeň</v>
      </c>
      <c r="G137" s="37"/>
      <c r="H137" s="37"/>
      <c r="I137" s="30" t="s">
        <v>22</v>
      </c>
      <c r="J137" s="67" t="str">
        <f>IF(J12="","",J12)</f>
        <v>21. 8. 2023</v>
      </c>
      <c r="K137" s="37"/>
      <c r="L137" s="52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31" s="2" customFormat="1" ht="6.95" customHeight="1">
      <c r="A138" s="35"/>
      <c r="B138" s="36"/>
      <c r="C138" s="37"/>
      <c r="D138" s="37"/>
      <c r="E138" s="37"/>
      <c r="F138" s="37"/>
      <c r="G138" s="37"/>
      <c r="H138" s="37"/>
      <c r="I138" s="37"/>
      <c r="J138" s="37"/>
      <c r="K138" s="37"/>
      <c r="L138" s="52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pans="1:31" s="2" customFormat="1" ht="15.2" customHeight="1">
      <c r="A139" s="35"/>
      <c r="B139" s="36"/>
      <c r="C139" s="30" t="s">
        <v>24</v>
      </c>
      <c r="D139" s="37"/>
      <c r="E139" s="37"/>
      <c r="F139" s="28" t="str">
        <f>E15</f>
        <v>Západočeská univerzita v Plzni, Univerzitní 8</v>
      </c>
      <c r="G139" s="37"/>
      <c r="H139" s="37"/>
      <c r="I139" s="30" t="s">
        <v>32</v>
      </c>
      <c r="J139" s="33" t="str">
        <f>E21</f>
        <v>AREA group s.r.o.</v>
      </c>
      <c r="K139" s="37"/>
      <c r="L139" s="52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pans="1:31" s="2" customFormat="1" ht="15.2" customHeight="1">
      <c r="A140" s="35"/>
      <c r="B140" s="36"/>
      <c r="C140" s="30" t="s">
        <v>30</v>
      </c>
      <c r="D140" s="37"/>
      <c r="E140" s="37"/>
      <c r="F140" s="28" t="str">
        <f>IF(E18="","",E18)</f>
        <v>Vyplň údaj</v>
      </c>
      <c r="G140" s="37"/>
      <c r="H140" s="37"/>
      <c r="I140" s="30" t="s">
        <v>37</v>
      </c>
      <c r="J140" s="33" t="str">
        <f>E24</f>
        <v xml:space="preserve"> </v>
      </c>
      <c r="K140" s="37"/>
      <c r="L140" s="52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  <row r="141" spans="1:31" s="2" customFormat="1" ht="10.35" customHeight="1">
      <c r="A141" s="35"/>
      <c r="B141" s="36"/>
      <c r="C141" s="37"/>
      <c r="D141" s="37"/>
      <c r="E141" s="37"/>
      <c r="F141" s="37"/>
      <c r="G141" s="37"/>
      <c r="H141" s="37"/>
      <c r="I141" s="37"/>
      <c r="J141" s="37"/>
      <c r="K141" s="37"/>
      <c r="L141" s="52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  <row r="142" spans="1:31" s="10" customFormat="1" ht="29.25" customHeight="1">
      <c r="A142" s="154"/>
      <c r="B142" s="155"/>
      <c r="C142" s="156" t="s">
        <v>190</v>
      </c>
      <c r="D142" s="157" t="s">
        <v>65</v>
      </c>
      <c r="E142" s="157" t="s">
        <v>61</v>
      </c>
      <c r="F142" s="157" t="s">
        <v>62</v>
      </c>
      <c r="G142" s="157" t="s">
        <v>191</v>
      </c>
      <c r="H142" s="157" t="s">
        <v>192</v>
      </c>
      <c r="I142" s="157" t="s">
        <v>193</v>
      </c>
      <c r="J142" s="158" t="s">
        <v>159</v>
      </c>
      <c r="K142" s="159" t="s">
        <v>194</v>
      </c>
      <c r="L142" s="160"/>
      <c r="M142" s="76" t="s">
        <v>1</v>
      </c>
      <c r="N142" s="77" t="s">
        <v>44</v>
      </c>
      <c r="O142" s="77" t="s">
        <v>195</v>
      </c>
      <c r="P142" s="77" t="s">
        <v>196</v>
      </c>
      <c r="Q142" s="77" t="s">
        <v>197</v>
      </c>
      <c r="R142" s="77" t="s">
        <v>198</v>
      </c>
      <c r="S142" s="77" t="s">
        <v>199</v>
      </c>
      <c r="T142" s="78" t="s">
        <v>200</v>
      </c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</row>
    <row r="143" spans="1:63" s="2" customFormat="1" ht="22.9" customHeight="1">
      <c r="A143" s="35"/>
      <c r="B143" s="36"/>
      <c r="C143" s="83" t="s">
        <v>201</v>
      </c>
      <c r="D143" s="37"/>
      <c r="E143" s="37"/>
      <c r="F143" s="37"/>
      <c r="G143" s="37"/>
      <c r="H143" s="37"/>
      <c r="I143" s="37"/>
      <c r="J143" s="161">
        <f>BK143</f>
        <v>0</v>
      </c>
      <c r="K143" s="37"/>
      <c r="L143" s="40"/>
      <c r="M143" s="79"/>
      <c r="N143" s="162"/>
      <c r="O143" s="80"/>
      <c r="P143" s="163">
        <f>P144+P155+P181+P187+P233+P467+P510+P512+P518+P523+P531+P544+P549+P558+P590+P595+P597+P609+P621+P659+P696+P739+P752+P757+P774+P779+P788</f>
        <v>0</v>
      </c>
      <c r="Q143" s="80"/>
      <c r="R143" s="163">
        <f>R144+R155+R181+R187+R233+R467+R510+R512+R518+R523+R531+R544+R549+R558+R590+R595+R597+R609+R621+R659+R696+R739+R752+R757+R774+R779+R788</f>
        <v>0</v>
      </c>
      <c r="S143" s="80"/>
      <c r="T143" s="164">
        <f>T144+T155+T181+T187+T233+T467+T510+T512+T518+T523+T531+T544+T549+T558+T590+T595+T597+T609+T621+T659+T696+T739+T752+T757+T774+T779+T788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8" t="s">
        <v>79</v>
      </c>
      <c r="AU143" s="18" t="s">
        <v>161</v>
      </c>
      <c r="BK143" s="165">
        <f>BK144+BK155+BK181+BK187+BK233+BK467+BK510+BK512+BK518+BK523+BK531+BK544+BK549+BK558+BK590+BK595+BK597+BK609+BK621+BK659+BK696+BK739+BK752+BK757+BK774+BK779+BK788</f>
        <v>0</v>
      </c>
    </row>
    <row r="144" spans="2:63" s="11" customFormat="1" ht="25.9" customHeight="1">
      <c r="B144" s="166"/>
      <c r="C144" s="167"/>
      <c r="D144" s="168" t="s">
        <v>79</v>
      </c>
      <c r="E144" s="169" t="s">
        <v>85</v>
      </c>
      <c r="F144" s="169" t="s">
        <v>202</v>
      </c>
      <c r="G144" s="167"/>
      <c r="H144" s="167"/>
      <c r="I144" s="170"/>
      <c r="J144" s="171">
        <f>BK144</f>
        <v>0</v>
      </c>
      <c r="K144" s="167"/>
      <c r="L144" s="172"/>
      <c r="M144" s="173"/>
      <c r="N144" s="174"/>
      <c r="O144" s="174"/>
      <c r="P144" s="175">
        <f>SUM(P145:P154)</f>
        <v>0</v>
      </c>
      <c r="Q144" s="174"/>
      <c r="R144" s="175">
        <f>SUM(R145:R154)</f>
        <v>0</v>
      </c>
      <c r="S144" s="174"/>
      <c r="T144" s="176">
        <f>SUM(T145:T154)</f>
        <v>0</v>
      </c>
      <c r="AR144" s="177" t="s">
        <v>85</v>
      </c>
      <c r="AT144" s="178" t="s">
        <v>79</v>
      </c>
      <c r="AU144" s="178" t="s">
        <v>80</v>
      </c>
      <c r="AY144" s="177" t="s">
        <v>203</v>
      </c>
      <c r="BK144" s="179">
        <f>SUM(BK145:BK154)</f>
        <v>0</v>
      </c>
    </row>
    <row r="145" spans="1:65" s="2" customFormat="1" ht="76.35" customHeight="1">
      <c r="A145" s="35"/>
      <c r="B145" s="36"/>
      <c r="C145" s="180" t="s">
        <v>85</v>
      </c>
      <c r="D145" s="180" t="s">
        <v>204</v>
      </c>
      <c r="E145" s="181" t="s">
        <v>205</v>
      </c>
      <c r="F145" s="182" t="s">
        <v>206</v>
      </c>
      <c r="G145" s="183" t="s">
        <v>207</v>
      </c>
      <c r="H145" s="184">
        <v>357.82</v>
      </c>
      <c r="I145" s="185"/>
      <c r="J145" s="186">
        <f>ROUND(I145*H145,2)</f>
        <v>0</v>
      </c>
      <c r="K145" s="187"/>
      <c r="L145" s="40"/>
      <c r="M145" s="188" t="s">
        <v>1</v>
      </c>
      <c r="N145" s="189" t="s">
        <v>45</v>
      </c>
      <c r="O145" s="72"/>
      <c r="P145" s="190">
        <f>O145*H145</f>
        <v>0</v>
      </c>
      <c r="Q145" s="190">
        <v>0</v>
      </c>
      <c r="R145" s="190">
        <f>Q145*H145</f>
        <v>0</v>
      </c>
      <c r="S145" s="190">
        <v>0</v>
      </c>
      <c r="T145" s="191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2" t="s">
        <v>98</v>
      </c>
      <c r="AT145" s="192" t="s">
        <v>204</v>
      </c>
      <c r="AU145" s="192" t="s">
        <v>85</v>
      </c>
      <c r="AY145" s="18" t="s">
        <v>203</v>
      </c>
      <c r="BE145" s="193">
        <f>IF(N145="základní",J145,0)</f>
        <v>0</v>
      </c>
      <c r="BF145" s="193">
        <f>IF(N145="snížená",J145,0)</f>
        <v>0</v>
      </c>
      <c r="BG145" s="193">
        <f>IF(N145="zákl. přenesená",J145,0)</f>
        <v>0</v>
      </c>
      <c r="BH145" s="193">
        <f>IF(N145="sníž. přenesená",J145,0)</f>
        <v>0</v>
      </c>
      <c r="BI145" s="193">
        <f>IF(N145="nulová",J145,0)</f>
        <v>0</v>
      </c>
      <c r="BJ145" s="18" t="s">
        <v>85</v>
      </c>
      <c r="BK145" s="193">
        <f>ROUND(I145*H145,2)</f>
        <v>0</v>
      </c>
      <c r="BL145" s="18" t="s">
        <v>98</v>
      </c>
      <c r="BM145" s="192" t="s">
        <v>208</v>
      </c>
    </row>
    <row r="146" spans="2:51" s="12" customFormat="1" ht="12">
      <c r="B146" s="194"/>
      <c r="C146" s="195"/>
      <c r="D146" s="196" t="s">
        <v>209</v>
      </c>
      <c r="E146" s="197" t="s">
        <v>1</v>
      </c>
      <c r="F146" s="198" t="s">
        <v>210</v>
      </c>
      <c r="G146" s="195"/>
      <c r="H146" s="199">
        <v>357.82</v>
      </c>
      <c r="I146" s="200"/>
      <c r="J146" s="195"/>
      <c r="K146" s="195"/>
      <c r="L146" s="201"/>
      <c r="M146" s="202"/>
      <c r="N146" s="203"/>
      <c r="O146" s="203"/>
      <c r="P146" s="203"/>
      <c r="Q146" s="203"/>
      <c r="R146" s="203"/>
      <c r="S146" s="203"/>
      <c r="T146" s="204"/>
      <c r="AT146" s="205" t="s">
        <v>209</v>
      </c>
      <c r="AU146" s="205" t="s">
        <v>85</v>
      </c>
      <c r="AV146" s="12" t="s">
        <v>89</v>
      </c>
      <c r="AW146" s="12" t="s">
        <v>36</v>
      </c>
      <c r="AX146" s="12" t="s">
        <v>80</v>
      </c>
      <c r="AY146" s="205" t="s">
        <v>203</v>
      </c>
    </row>
    <row r="147" spans="2:51" s="13" customFormat="1" ht="12">
      <c r="B147" s="206"/>
      <c r="C147" s="207"/>
      <c r="D147" s="196" t="s">
        <v>209</v>
      </c>
      <c r="E147" s="208" t="s">
        <v>1</v>
      </c>
      <c r="F147" s="209" t="s">
        <v>211</v>
      </c>
      <c r="G147" s="207"/>
      <c r="H147" s="210">
        <v>357.82</v>
      </c>
      <c r="I147" s="211"/>
      <c r="J147" s="207"/>
      <c r="K147" s="207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209</v>
      </c>
      <c r="AU147" s="216" t="s">
        <v>85</v>
      </c>
      <c r="AV147" s="13" t="s">
        <v>98</v>
      </c>
      <c r="AW147" s="13" t="s">
        <v>36</v>
      </c>
      <c r="AX147" s="13" t="s">
        <v>85</v>
      </c>
      <c r="AY147" s="216" t="s">
        <v>203</v>
      </c>
    </row>
    <row r="148" spans="1:65" s="2" customFormat="1" ht="49.15" customHeight="1">
      <c r="A148" s="35"/>
      <c r="B148" s="36"/>
      <c r="C148" s="180" t="s">
        <v>89</v>
      </c>
      <c r="D148" s="180" t="s">
        <v>204</v>
      </c>
      <c r="E148" s="181" t="s">
        <v>212</v>
      </c>
      <c r="F148" s="182" t="s">
        <v>213</v>
      </c>
      <c r="G148" s="183" t="s">
        <v>207</v>
      </c>
      <c r="H148" s="184">
        <v>10</v>
      </c>
      <c r="I148" s="185"/>
      <c r="J148" s="186">
        <f>ROUND(I148*H148,2)</f>
        <v>0</v>
      </c>
      <c r="K148" s="187"/>
      <c r="L148" s="40"/>
      <c r="M148" s="188" t="s">
        <v>1</v>
      </c>
      <c r="N148" s="189" t="s">
        <v>45</v>
      </c>
      <c r="O148" s="72"/>
      <c r="P148" s="190">
        <f>O148*H148</f>
        <v>0</v>
      </c>
      <c r="Q148" s="190">
        <v>0</v>
      </c>
      <c r="R148" s="190">
        <f>Q148*H148</f>
        <v>0</v>
      </c>
      <c r="S148" s="190">
        <v>0</v>
      </c>
      <c r="T148" s="191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2" t="s">
        <v>98</v>
      </c>
      <c r="AT148" s="192" t="s">
        <v>204</v>
      </c>
      <c r="AU148" s="192" t="s">
        <v>85</v>
      </c>
      <c r="AY148" s="18" t="s">
        <v>203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8" t="s">
        <v>85</v>
      </c>
      <c r="BK148" s="193">
        <f>ROUND(I148*H148,2)</f>
        <v>0</v>
      </c>
      <c r="BL148" s="18" t="s">
        <v>98</v>
      </c>
      <c r="BM148" s="192" t="s">
        <v>214</v>
      </c>
    </row>
    <row r="149" spans="1:65" s="2" customFormat="1" ht="66.75" customHeight="1">
      <c r="A149" s="35"/>
      <c r="B149" s="36"/>
      <c r="C149" s="180" t="s">
        <v>95</v>
      </c>
      <c r="D149" s="180" t="s">
        <v>204</v>
      </c>
      <c r="E149" s="181" t="s">
        <v>215</v>
      </c>
      <c r="F149" s="182" t="s">
        <v>216</v>
      </c>
      <c r="G149" s="183" t="s">
        <v>207</v>
      </c>
      <c r="H149" s="184">
        <v>357.82</v>
      </c>
      <c r="I149" s="185"/>
      <c r="J149" s="186">
        <f>ROUND(I149*H149,2)</f>
        <v>0</v>
      </c>
      <c r="K149" s="187"/>
      <c r="L149" s="40"/>
      <c r="M149" s="188" t="s">
        <v>1</v>
      </c>
      <c r="N149" s="189" t="s">
        <v>45</v>
      </c>
      <c r="O149" s="72"/>
      <c r="P149" s="190">
        <f>O149*H149</f>
        <v>0</v>
      </c>
      <c r="Q149" s="190">
        <v>0</v>
      </c>
      <c r="R149" s="190">
        <f>Q149*H149</f>
        <v>0</v>
      </c>
      <c r="S149" s="190">
        <v>0</v>
      </c>
      <c r="T149" s="191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2" t="s">
        <v>98</v>
      </c>
      <c r="AT149" s="192" t="s">
        <v>204</v>
      </c>
      <c r="AU149" s="192" t="s">
        <v>85</v>
      </c>
      <c r="AY149" s="18" t="s">
        <v>203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18" t="s">
        <v>85</v>
      </c>
      <c r="BK149" s="193">
        <f>ROUND(I149*H149,2)</f>
        <v>0</v>
      </c>
      <c r="BL149" s="18" t="s">
        <v>98</v>
      </c>
      <c r="BM149" s="192" t="s">
        <v>217</v>
      </c>
    </row>
    <row r="150" spans="2:51" s="12" customFormat="1" ht="12">
      <c r="B150" s="194"/>
      <c r="C150" s="195"/>
      <c r="D150" s="196" t="s">
        <v>209</v>
      </c>
      <c r="E150" s="197" t="s">
        <v>1</v>
      </c>
      <c r="F150" s="198" t="s">
        <v>218</v>
      </c>
      <c r="G150" s="195"/>
      <c r="H150" s="199">
        <v>357.82</v>
      </c>
      <c r="I150" s="200"/>
      <c r="J150" s="195"/>
      <c r="K150" s="195"/>
      <c r="L150" s="201"/>
      <c r="M150" s="202"/>
      <c r="N150" s="203"/>
      <c r="O150" s="203"/>
      <c r="P150" s="203"/>
      <c r="Q150" s="203"/>
      <c r="R150" s="203"/>
      <c r="S150" s="203"/>
      <c r="T150" s="204"/>
      <c r="AT150" s="205" t="s">
        <v>209</v>
      </c>
      <c r="AU150" s="205" t="s">
        <v>85</v>
      </c>
      <c r="AV150" s="12" t="s">
        <v>89</v>
      </c>
      <c r="AW150" s="12" t="s">
        <v>36</v>
      </c>
      <c r="AX150" s="12" t="s">
        <v>80</v>
      </c>
      <c r="AY150" s="205" t="s">
        <v>203</v>
      </c>
    </row>
    <row r="151" spans="2:51" s="13" customFormat="1" ht="12">
      <c r="B151" s="206"/>
      <c r="C151" s="207"/>
      <c r="D151" s="196" t="s">
        <v>209</v>
      </c>
      <c r="E151" s="208" t="s">
        <v>1</v>
      </c>
      <c r="F151" s="209" t="s">
        <v>211</v>
      </c>
      <c r="G151" s="207"/>
      <c r="H151" s="210">
        <v>357.82</v>
      </c>
      <c r="I151" s="211"/>
      <c r="J151" s="207"/>
      <c r="K151" s="207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209</v>
      </c>
      <c r="AU151" s="216" t="s">
        <v>85</v>
      </c>
      <c r="AV151" s="13" t="s">
        <v>98</v>
      </c>
      <c r="AW151" s="13" t="s">
        <v>36</v>
      </c>
      <c r="AX151" s="13" t="s">
        <v>85</v>
      </c>
      <c r="AY151" s="216" t="s">
        <v>203</v>
      </c>
    </row>
    <row r="152" spans="1:65" s="2" customFormat="1" ht="49.15" customHeight="1">
      <c r="A152" s="35"/>
      <c r="B152" s="36"/>
      <c r="C152" s="180" t="s">
        <v>98</v>
      </c>
      <c r="D152" s="180" t="s">
        <v>204</v>
      </c>
      <c r="E152" s="181" t="s">
        <v>219</v>
      </c>
      <c r="F152" s="182" t="s">
        <v>220</v>
      </c>
      <c r="G152" s="183" t="s">
        <v>221</v>
      </c>
      <c r="H152" s="184">
        <v>15</v>
      </c>
      <c r="I152" s="185"/>
      <c r="J152" s="186">
        <f>ROUND(I152*H152,2)</f>
        <v>0</v>
      </c>
      <c r="K152" s="187"/>
      <c r="L152" s="40"/>
      <c r="M152" s="188" t="s">
        <v>1</v>
      </c>
      <c r="N152" s="189" t="s">
        <v>45</v>
      </c>
      <c r="O152" s="72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2" t="s">
        <v>98</v>
      </c>
      <c r="AT152" s="192" t="s">
        <v>204</v>
      </c>
      <c r="AU152" s="192" t="s">
        <v>85</v>
      </c>
      <c r="AY152" s="18" t="s">
        <v>203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8" t="s">
        <v>85</v>
      </c>
      <c r="BK152" s="193">
        <f>ROUND(I152*H152,2)</f>
        <v>0</v>
      </c>
      <c r="BL152" s="18" t="s">
        <v>98</v>
      </c>
      <c r="BM152" s="192" t="s">
        <v>222</v>
      </c>
    </row>
    <row r="153" spans="2:51" s="12" customFormat="1" ht="12">
      <c r="B153" s="194"/>
      <c r="C153" s="195"/>
      <c r="D153" s="196" t="s">
        <v>209</v>
      </c>
      <c r="E153" s="197" t="s">
        <v>1</v>
      </c>
      <c r="F153" s="198" t="s">
        <v>223</v>
      </c>
      <c r="G153" s="195"/>
      <c r="H153" s="199">
        <v>15</v>
      </c>
      <c r="I153" s="200"/>
      <c r="J153" s="195"/>
      <c r="K153" s="195"/>
      <c r="L153" s="201"/>
      <c r="M153" s="202"/>
      <c r="N153" s="203"/>
      <c r="O153" s="203"/>
      <c r="P153" s="203"/>
      <c r="Q153" s="203"/>
      <c r="R153" s="203"/>
      <c r="S153" s="203"/>
      <c r="T153" s="204"/>
      <c r="AT153" s="205" t="s">
        <v>209</v>
      </c>
      <c r="AU153" s="205" t="s">
        <v>85</v>
      </c>
      <c r="AV153" s="12" t="s">
        <v>89</v>
      </c>
      <c r="AW153" s="12" t="s">
        <v>36</v>
      </c>
      <c r="AX153" s="12" t="s">
        <v>80</v>
      </c>
      <c r="AY153" s="205" t="s">
        <v>203</v>
      </c>
    </row>
    <row r="154" spans="2:51" s="13" customFormat="1" ht="12">
      <c r="B154" s="206"/>
      <c r="C154" s="207"/>
      <c r="D154" s="196" t="s">
        <v>209</v>
      </c>
      <c r="E154" s="208" t="s">
        <v>1</v>
      </c>
      <c r="F154" s="209" t="s">
        <v>211</v>
      </c>
      <c r="G154" s="207"/>
      <c r="H154" s="210">
        <v>15</v>
      </c>
      <c r="I154" s="211"/>
      <c r="J154" s="207"/>
      <c r="K154" s="207"/>
      <c r="L154" s="212"/>
      <c r="M154" s="213"/>
      <c r="N154" s="214"/>
      <c r="O154" s="214"/>
      <c r="P154" s="214"/>
      <c r="Q154" s="214"/>
      <c r="R154" s="214"/>
      <c r="S154" s="214"/>
      <c r="T154" s="215"/>
      <c r="AT154" s="216" t="s">
        <v>209</v>
      </c>
      <c r="AU154" s="216" t="s">
        <v>85</v>
      </c>
      <c r="AV154" s="13" t="s">
        <v>98</v>
      </c>
      <c r="AW154" s="13" t="s">
        <v>36</v>
      </c>
      <c r="AX154" s="13" t="s">
        <v>85</v>
      </c>
      <c r="AY154" s="216" t="s">
        <v>203</v>
      </c>
    </row>
    <row r="155" spans="2:63" s="11" customFormat="1" ht="25.9" customHeight="1">
      <c r="B155" s="166"/>
      <c r="C155" s="167"/>
      <c r="D155" s="168" t="s">
        <v>79</v>
      </c>
      <c r="E155" s="169" t="s">
        <v>95</v>
      </c>
      <c r="F155" s="169" t="s">
        <v>224</v>
      </c>
      <c r="G155" s="167"/>
      <c r="H155" s="167"/>
      <c r="I155" s="170"/>
      <c r="J155" s="171">
        <f>BK155</f>
        <v>0</v>
      </c>
      <c r="K155" s="167"/>
      <c r="L155" s="172"/>
      <c r="M155" s="173"/>
      <c r="N155" s="174"/>
      <c r="O155" s="174"/>
      <c r="P155" s="175">
        <f>SUM(P156:P180)</f>
        <v>0</v>
      </c>
      <c r="Q155" s="174"/>
      <c r="R155" s="175">
        <f>SUM(R156:R180)</f>
        <v>0</v>
      </c>
      <c r="S155" s="174"/>
      <c r="T155" s="176">
        <f>SUM(T156:T180)</f>
        <v>0</v>
      </c>
      <c r="AR155" s="177" t="s">
        <v>85</v>
      </c>
      <c r="AT155" s="178" t="s">
        <v>79</v>
      </c>
      <c r="AU155" s="178" t="s">
        <v>80</v>
      </c>
      <c r="AY155" s="177" t="s">
        <v>203</v>
      </c>
      <c r="BK155" s="179">
        <f>SUM(BK156:BK180)</f>
        <v>0</v>
      </c>
    </row>
    <row r="156" spans="1:65" s="2" customFormat="1" ht="37.9" customHeight="1">
      <c r="A156" s="35"/>
      <c r="B156" s="36"/>
      <c r="C156" s="180" t="s">
        <v>101</v>
      </c>
      <c r="D156" s="180" t="s">
        <v>204</v>
      </c>
      <c r="E156" s="181" t="s">
        <v>225</v>
      </c>
      <c r="F156" s="182" t="s">
        <v>226</v>
      </c>
      <c r="G156" s="183" t="s">
        <v>221</v>
      </c>
      <c r="H156" s="184">
        <v>156</v>
      </c>
      <c r="I156" s="185"/>
      <c r="J156" s="186">
        <f>ROUND(I156*H156,2)</f>
        <v>0</v>
      </c>
      <c r="K156" s="187"/>
      <c r="L156" s="40"/>
      <c r="M156" s="188" t="s">
        <v>1</v>
      </c>
      <c r="N156" s="189" t="s">
        <v>45</v>
      </c>
      <c r="O156" s="72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2" t="s">
        <v>98</v>
      </c>
      <c r="AT156" s="192" t="s">
        <v>204</v>
      </c>
      <c r="AU156" s="192" t="s">
        <v>85</v>
      </c>
      <c r="AY156" s="18" t="s">
        <v>203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8" t="s">
        <v>85</v>
      </c>
      <c r="BK156" s="193">
        <f>ROUND(I156*H156,2)</f>
        <v>0</v>
      </c>
      <c r="BL156" s="18" t="s">
        <v>98</v>
      </c>
      <c r="BM156" s="192" t="s">
        <v>227</v>
      </c>
    </row>
    <row r="157" spans="2:51" s="12" customFormat="1" ht="12">
      <c r="B157" s="194"/>
      <c r="C157" s="195"/>
      <c r="D157" s="196" t="s">
        <v>209</v>
      </c>
      <c r="E157" s="197" t="s">
        <v>1</v>
      </c>
      <c r="F157" s="198" t="s">
        <v>228</v>
      </c>
      <c r="G157" s="195"/>
      <c r="H157" s="199">
        <v>1</v>
      </c>
      <c r="I157" s="200"/>
      <c r="J157" s="195"/>
      <c r="K157" s="195"/>
      <c r="L157" s="201"/>
      <c r="M157" s="202"/>
      <c r="N157" s="203"/>
      <c r="O157" s="203"/>
      <c r="P157" s="203"/>
      <c r="Q157" s="203"/>
      <c r="R157" s="203"/>
      <c r="S157" s="203"/>
      <c r="T157" s="204"/>
      <c r="AT157" s="205" t="s">
        <v>209</v>
      </c>
      <c r="AU157" s="205" t="s">
        <v>85</v>
      </c>
      <c r="AV157" s="12" t="s">
        <v>89</v>
      </c>
      <c r="AW157" s="12" t="s">
        <v>36</v>
      </c>
      <c r="AX157" s="12" t="s">
        <v>80</v>
      </c>
      <c r="AY157" s="205" t="s">
        <v>203</v>
      </c>
    </row>
    <row r="158" spans="2:51" s="12" customFormat="1" ht="12">
      <c r="B158" s="194"/>
      <c r="C158" s="195"/>
      <c r="D158" s="196" t="s">
        <v>209</v>
      </c>
      <c r="E158" s="197" t="s">
        <v>1</v>
      </c>
      <c r="F158" s="198" t="s">
        <v>229</v>
      </c>
      <c r="G158" s="195"/>
      <c r="H158" s="199">
        <v>149</v>
      </c>
      <c r="I158" s="200"/>
      <c r="J158" s="195"/>
      <c r="K158" s="195"/>
      <c r="L158" s="201"/>
      <c r="M158" s="202"/>
      <c r="N158" s="203"/>
      <c r="O158" s="203"/>
      <c r="P158" s="203"/>
      <c r="Q158" s="203"/>
      <c r="R158" s="203"/>
      <c r="S158" s="203"/>
      <c r="T158" s="204"/>
      <c r="AT158" s="205" t="s">
        <v>209</v>
      </c>
      <c r="AU158" s="205" t="s">
        <v>85</v>
      </c>
      <c r="AV158" s="12" t="s">
        <v>89</v>
      </c>
      <c r="AW158" s="12" t="s">
        <v>36</v>
      </c>
      <c r="AX158" s="12" t="s">
        <v>80</v>
      </c>
      <c r="AY158" s="205" t="s">
        <v>203</v>
      </c>
    </row>
    <row r="159" spans="2:51" s="12" customFormat="1" ht="12">
      <c r="B159" s="194"/>
      <c r="C159" s="195"/>
      <c r="D159" s="196" t="s">
        <v>209</v>
      </c>
      <c r="E159" s="197" t="s">
        <v>1</v>
      </c>
      <c r="F159" s="198" t="s">
        <v>230</v>
      </c>
      <c r="G159" s="195"/>
      <c r="H159" s="199">
        <v>2</v>
      </c>
      <c r="I159" s="200"/>
      <c r="J159" s="195"/>
      <c r="K159" s="195"/>
      <c r="L159" s="201"/>
      <c r="M159" s="202"/>
      <c r="N159" s="203"/>
      <c r="O159" s="203"/>
      <c r="P159" s="203"/>
      <c r="Q159" s="203"/>
      <c r="R159" s="203"/>
      <c r="S159" s="203"/>
      <c r="T159" s="204"/>
      <c r="AT159" s="205" t="s">
        <v>209</v>
      </c>
      <c r="AU159" s="205" t="s">
        <v>85</v>
      </c>
      <c r="AV159" s="12" t="s">
        <v>89</v>
      </c>
      <c r="AW159" s="12" t="s">
        <v>36</v>
      </c>
      <c r="AX159" s="12" t="s">
        <v>80</v>
      </c>
      <c r="AY159" s="205" t="s">
        <v>203</v>
      </c>
    </row>
    <row r="160" spans="2:51" s="12" customFormat="1" ht="12">
      <c r="B160" s="194"/>
      <c r="C160" s="195"/>
      <c r="D160" s="196" t="s">
        <v>209</v>
      </c>
      <c r="E160" s="197" t="s">
        <v>1</v>
      </c>
      <c r="F160" s="198" t="s">
        <v>231</v>
      </c>
      <c r="G160" s="195"/>
      <c r="H160" s="199">
        <v>4</v>
      </c>
      <c r="I160" s="200"/>
      <c r="J160" s="195"/>
      <c r="K160" s="195"/>
      <c r="L160" s="201"/>
      <c r="M160" s="202"/>
      <c r="N160" s="203"/>
      <c r="O160" s="203"/>
      <c r="P160" s="203"/>
      <c r="Q160" s="203"/>
      <c r="R160" s="203"/>
      <c r="S160" s="203"/>
      <c r="T160" s="204"/>
      <c r="AT160" s="205" t="s">
        <v>209</v>
      </c>
      <c r="AU160" s="205" t="s">
        <v>85</v>
      </c>
      <c r="AV160" s="12" t="s">
        <v>89</v>
      </c>
      <c r="AW160" s="12" t="s">
        <v>36</v>
      </c>
      <c r="AX160" s="12" t="s">
        <v>80</v>
      </c>
      <c r="AY160" s="205" t="s">
        <v>203</v>
      </c>
    </row>
    <row r="161" spans="2:51" s="13" customFormat="1" ht="12">
      <c r="B161" s="206"/>
      <c r="C161" s="207"/>
      <c r="D161" s="196" t="s">
        <v>209</v>
      </c>
      <c r="E161" s="208" t="s">
        <v>1</v>
      </c>
      <c r="F161" s="209" t="s">
        <v>211</v>
      </c>
      <c r="G161" s="207"/>
      <c r="H161" s="210">
        <v>156</v>
      </c>
      <c r="I161" s="211"/>
      <c r="J161" s="207"/>
      <c r="K161" s="207"/>
      <c r="L161" s="212"/>
      <c r="M161" s="213"/>
      <c r="N161" s="214"/>
      <c r="O161" s="214"/>
      <c r="P161" s="214"/>
      <c r="Q161" s="214"/>
      <c r="R161" s="214"/>
      <c r="S161" s="214"/>
      <c r="T161" s="215"/>
      <c r="AT161" s="216" t="s">
        <v>209</v>
      </c>
      <c r="AU161" s="216" t="s">
        <v>85</v>
      </c>
      <c r="AV161" s="13" t="s">
        <v>98</v>
      </c>
      <c r="AW161" s="13" t="s">
        <v>36</v>
      </c>
      <c r="AX161" s="13" t="s">
        <v>85</v>
      </c>
      <c r="AY161" s="216" t="s">
        <v>203</v>
      </c>
    </row>
    <row r="162" spans="1:65" s="2" customFormat="1" ht="37.9" customHeight="1">
      <c r="A162" s="35"/>
      <c r="B162" s="36"/>
      <c r="C162" s="180" t="s">
        <v>104</v>
      </c>
      <c r="D162" s="180" t="s">
        <v>204</v>
      </c>
      <c r="E162" s="181" t="s">
        <v>232</v>
      </c>
      <c r="F162" s="182" t="s">
        <v>233</v>
      </c>
      <c r="G162" s="183" t="s">
        <v>207</v>
      </c>
      <c r="H162" s="184">
        <v>17.593</v>
      </c>
      <c r="I162" s="185"/>
      <c r="J162" s="186">
        <f>ROUND(I162*H162,2)</f>
        <v>0</v>
      </c>
      <c r="K162" s="187"/>
      <c r="L162" s="40"/>
      <c r="M162" s="188" t="s">
        <v>1</v>
      </c>
      <c r="N162" s="189" t="s">
        <v>45</v>
      </c>
      <c r="O162" s="72"/>
      <c r="P162" s="190">
        <f>O162*H162</f>
        <v>0</v>
      </c>
      <c r="Q162" s="190">
        <v>0</v>
      </c>
      <c r="R162" s="190">
        <f>Q162*H162</f>
        <v>0</v>
      </c>
      <c r="S162" s="190">
        <v>0</v>
      </c>
      <c r="T162" s="191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2" t="s">
        <v>98</v>
      </c>
      <c r="AT162" s="192" t="s">
        <v>204</v>
      </c>
      <c r="AU162" s="192" t="s">
        <v>85</v>
      </c>
      <c r="AY162" s="18" t="s">
        <v>203</v>
      </c>
      <c r="BE162" s="193">
        <f>IF(N162="základní",J162,0)</f>
        <v>0</v>
      </c>
      <c r="BF162" s="193">
        <f>IF(N162="snížená",J162,0)</f>
        <v>0</v>
      </c>
      <c r="BG162" s="193">
        <f>IF(N162="zákl. přenesená",J162,0)</f>
        <v>0</v>
      </c>
      <c r="BH162" s="193">
        <f>IF(N162="sníž. přenesená",J162,0)</f>
        <v>0</v>
      </c>
      <c r="BI162" s="193">
        <f>IF(N162="nulová",J162,0)</f>
        <v>0</v>
      </c>
      <c r="BJ162" s="18" t="s">
        <v>85</v>
      </c>
      <c r="BK162" s="193">
        <f>ROUND(I162*H162,2)</f>
        <v>0</v>
      </c>
      <c r="BL162" s="18" t="s">
        <v>98</v>
      </c>
      <c r="BM162" s="192" t="s">
        <v>234</v>
      </c>
    </row>
    <row r="163" spans="2:51" s="12" customFormat="1" ht="12">
      <c r="B163" s="194"/>
      <c r="C163" s="195"/>
      <c r="D163" s="196" t="s">
        <v>209</v>
      </c>
      <c r="E163" s="197" t="s">
        <v>1</v>
      </c>
      <c r="F163" s="198" t="s">
        <v>235</v>
      </c>
      <c r="G163" s="195"/>
      <c r="H163" s="199">
        <v>1.213</v>
      </c>
      <c r="I163" s="200"/>
      <c r="J163" s="195"/>
      <c r="K163" s="195"/>
      <c r="L163" s="201"/>
      <c r="M163" s="202"/>
      <c r="N163" s="203"/>
      <c r="O163" s="203"/>
      <c r="P163" s="203"/>
      <c r="Q163" s="203"/>
      <c r="R163" s="203"/>
      <c r="S163" s="203"/>
      <c r="T163" s="204"/>
      <c r="AT163" s="205" t="s">
        <v>209</v>
      </c>
      <c r="AU163" s="205" t="s">
        <v>85</v>
      </c>
      <c r="AV163" s="12" t="s">
        <v>89</v>
      </c>
      <c r="AW163" s="12" t="s">
        <v>36</v>
      </c>
      <c r="AX163" s="12" t="s">
        <v>80</v>
      </c>
      <c r="AY163" s="205" t="s">
        <v>203</v>
      </c>
    </row>
    <row r="164" spans="2:51" s="12" customFormat="1" ht="12">
      <c r="B164" s="194"/>
      <c r="C164" s="195"/>
      <c r="D164" s="196" t="s">
        <v>209</v>
      </c>
      <c r="E164" s="197" t="s">
        <v>1</v>
      </c>
      <c r="F164" s="198" t="s">
        <v>236</v>
      </c>
      <c r="G164" s="195"/>
      <c r="H164" s="199">
        <v>3.6</v>
      </c>
      <c r="I164" s="200"/>
      <c r="J164" s="195"/>
      <c r="K164" s="195"/>
      <c r="L164" s="201"/>
      <c r="M164" s="202"/>
      <c r="N164" s="203"/>
      <c r="O164" s="203"/>
      <c r="P164" s="203"/>
      <c r="Q164" s="203"/>
      <c r="R164" s="203"/>
      <c r="S164" s="203"/>
      <c r="T164" s="204"/>
      <c r="AT164" s="205" t="s">
        <v>209</v>
      </c>
      <c r="AU164" s="205" t="s">
        <v>85</v>
      </c>
      <c r="AV164" s="12" t="s">
        <v>89</v>
      </c>
      <c r="AW164" s="12" t="s">
        <v>36</v>
      </c>
      <c r="AX164" s="12" t="s">
        <v>80</v>
      </c>
      <c r="AY164" s="205" t="s">
        <v>203</v>
      </c>
    </row>
    <row r="165" spans="2:51" s="12" customFormat="1" ht="12">
      <c r="B165" s="194"/>
      <c r="C165" s="195"/>
      <c r="D165" s="196" t="s">
        <v>209</v>
      </c>
      <c r="E165" s="197" t="s">
        <v>1</v>
      </c>
      <c r="F165" s="198" t="s">
        <v>237</v>
      </c>
      <c r="G165" s="195"/>
      <c r="H165" s="199">
        <v>4.5</v>
      </c>
      <c r="I165" s="200"/>
      <c r="J165" s="195"/>
      <c r="K165" s="195"/>
      <c r="L165" s="201"/>
      <c r="M165" s="202"/>
      <c r="N165" s="203"/>
      <c r="O165" s="203"/>
      <c r="P165" s="203"/>
      <c r="Q165" s="203"/>
      <c r="R165" s="203"/>
      <c r="S165" s="203"/>
      <c r="T165" s="204"/>
      <c r="AT165" s="205" t="s">
        <v>209</v>
      </c>
      <c r="AU165" s="205" t="s">
        <v>85</v>
      </c>
      <c r="AV165" s="12" t="s">
        <v>89</v>
      </c>
      <c r="AW165" s="12" t="s">
        <v>36</v>
      </c>
      <c r="AX165" s="12" t="s">
        <v>80</v>
      </c>
      <c r="AY165" s="205" t="s">
        <v>203</v>
      </c>
    </row>
    <row r="166" spans="2:51" s="12" customFormat="1" ht="12">
      <c r="B166" s="194"/>
      <c r="C166" s="195"/>
      <c r="D166" s="196" t="s">
        <v>209</v>
      </c>
      <c r="E166" s="197" t="s">
        <v>1</v>
      </c>
      <c r="F166" s="198" t="s">
        <v>238</v>
      </c>
      <c r="G166" s="195"/>
      <c r="H166" s="199">
        <v>0.72</v>
      </c>
      <c r="I166" s="200"/>
      <c r="J166" s="195"/>
      <c r="K166" s="195"/>
      <c r="L166" s="201"/>
      <c r="M166" s="202"/>
      <c r="N166" s="203"/>
      <c r="O166" s="203"/>
      <c r="P166" s="203"/>
      <c r="Q166" s="203"/>
      <c r="R166" s="203"/>
      <c r="S166" s="203"/>
      <c r="T166" s="204"/>
      <c r="AT166" s="205" t="s">
        <v>209</v>
      </c>
      <c r="AU166" s="205" t="s">
        <v>85</v>
      </c>
      <c r="AV166" s="12" t="s">
        <v>89</v>
      </c>
      <c r="AW166" s="12" t="s">
        <v>36</v>
      </c>
      <c r="AX166" s="12" t="s">
        <v>80</v>
      </c>
      <c r="AY166" s="205" t="s">
        <v>203</v>
      </c>
    </row>
    <row r="167" spans="2:51" s="12" customFormat="1" ht="12">
      <c r="B167" s="194"/>
      <c r="C167" s="195"/>
      <c r="D167" s="196" t="s">
        <v>209</v>
      </c>
      <c r="E167" s="197" t="s">
        <v>1</v>
      </c>
      <c r="F167" s="198" t="s">
        <v>239</v>
      </c>
      <c r="G167" s="195"/>
      <c r="H167" s="199">
        <v>7.56</v>
      </c>
      <c r="I167" s="200"/>
      <c r="J167" s="195"/>
      <c r="K167" s="195"/>
      <c r="L167" s="201"/>
      <c r="M167" s="202"/>
      <c r="N167" s="203"/>
      <c r="O167" s="203"/>
      <c r="P167" s="203"/>
      <c r="Q167" s="203"/>
      <c r="R167" s="203"/>
      <c r="S167" s="203"/>
      <c r="T167" s="204"/>
      <c r="AT167" s="205" t="s">
        <v>209</v>
      </c>
      <c r="AU167" s="205" t="s">
        <v>85</v>
      </c>
      <c r="AV167" s="12" t="s">
        <v>89</v>
      </c>
      <c r="AW167" s="12" t="s">
        <v>36</v>
      </c>
      <c r="AX167" s="12" t="s">
        <v>80</v>
      </c>
      <c r="AY167" s="205" t="s">
        <v>203</v>
      </c>
    </row>
    <row r="168" spans="2:51" s="13" customFormat="1" ht="12">
      <c r="B168" s="206"/>
      <c r="C168" s="207"/>
      <c r="D168" s="196" t="s">
        <v>209</v>
      </c>
      <c r="E168" s="208" t="s">
        <v>1</v>
      </c>
      <c r="F168" s="209" t="s">
        <v>211</v>
      </c>
      <c r="G168" s="207"/>
      <c r="H168" s="210">
        <v>17.593</v>
      </c>
      <c r="I168" s="211"/>
      <c r="J168" s="207"/>
      <c r="K168" s="207"/>
      <c r="L168" s="212"/>
      <c r="M168" s="213"/>
      <c r="N168" s="214"/>
      <c r="O168" s="214"/>
      <c r="P168" s="214"/>
      <c r="Q168" s="214"/>
      <c r="R168" s="214"/>
      <c r="S168" s="214"/>
      <c r="T168" s="215"/>
      <c r="AT168" s="216" t="s">
        <v>209</v>
      </c>
      <c r="AU168" s="216" t="s">
        <v>85</v>
      </c>
      <c r="AV168" s="13" t="s">
        <v>98</v>
      </c>
      <c r="AW168" s="13" t="s">
        <v>36</v>
      </c>
      <c r="AX168" s="13" t="s">
        <v>85</v>
      </c>
      <c r="AY168" s="216" t="s">
        <v>203</v>
      </c>
    </row>
    <row r="169" spans="1:65" s="2" customFormat="1" ht="33" customHeight="1">
      <c r="A169" s="35"/>
      <c r="B169" s="36"/>
      <c r="C169" s="180" t="s">
        <v>110</v>
      </c>
      <c r="D169" s="180" t="s">
        <v>204</v>
      </c>
      <c r="E169" s="181" t="s">
        <v>240</v>
      </c>
      <c r="F169" s="182" t="s">
        <v>241</v>
      </c>
      <c r="G169" s="183" t="s">
        <v>221</v>
      </c>
      <c r="H169" s="184">
        <v>153</v>
      </c>
      <c r="I169" s="185"/>
      <c r="J169" s="186">
        <f>ROUND(I169*H169,2)</f>
        <v>0</v>
      </c>
      <c r="K169" s="187"/>
      <c r="L169" s="40"/>
      <c r="M169" s="188" t="s">
        <v>1</v>
      </c>
      <c r="N169" s="189" t="s">
        <v>45</v>
      </c>
      <c r="O169" s="72"/>
      <c r="P169" s="190">
        <f>O169*H169</f>
        <v>0</v>
      </c>
      <c r="Q169" s="190">
        <v>0</v>
      </c>
      <c r="R169" s="190">
        <f>Q169*H169</f>
        <v>0</v>
      </c>
      <c r="S169" s="190">
        <v>0</v>
      </c>
      <c r="T169" s="191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2" t="s">
        <v>98</v>
      </c>
      <c r="AT169" s="192" t="s">
        <v>204</v>
      </c>
      <c r="AU169" s="192" t="s">
        <v>85</v>
      </c>
      <c r="AY169" s="18" t="s">
        <v>203</v>
      </c>
      <c r="BE169" s="193">
        <f>IF(N169="základní",J169,0)</f>
        <v>0</v>
      </c>
      <c r="BF169" s="193">
        <f>IF(N169="snížená",J169,0)</f>
        <v>0</v>
      </c>
      <c r="BG169" s="193">
        <f>IF(N169="zákl. přenesená",J169,0)</f>
        <v>0</v>
      </c>
      <c r="BH169" s="193">
        <f>IF(N169="sníž. přenesená",J169,0)</f>
        <v>0</v>
      </c>
      <c r="BI169" s="193">
        <f>IF(N169="nulová",J169,0)</f>
        <v>0</v>
      </c>
      <c r="BJ169" s="18" t="s">
        <v>85</v>
      </c>
      <c r="BK169" s="193">
        <f>ROUND(I169*H169,2)</f>
        <v>0</v>
      </c>
      <c r="BL169" s="18" t="s">
        <v>98</v>
      </c>
      <c r="BM169" s="192" t="s">
        <v>242</v>
      </c>
    </row>
    <row r="170" spans="2:51" s="12" customFormat="1" ht="12">
      <c r="B170" s="194"/>
      <c r="C170" s="195"/>
      <c r="D170" s="196" t="s">
        <v>209</v>
      </c>
      <c r="E170" s="197" t="s">
        <v>1</v>
      </c>
      <c r="F170" s="198" t="s">
        <v>243</v>
      </c>
      <c r="G170" s="195"/>
      <c r="H170" s="199">
        <v>149</v>
      </c>
      <c r="I170" s="200"/>
      <c r="J170" s="195"/>
      <c r="K170" s="195"/>
      <c r="L170" s="201"/>
      <c r="M170" s="202"/>
      <c r="N170" s="203"/>
      <c r="O170" s="203"/>
      <c r="P170" s="203"/>
      <c r="Q170" s="203"/>
      <c r="R170" s="203"/>
      <c r="S170" s="203"/>
      <c r="T170" s="204"/>
      <c r="AT170" s="205" t="s">
        <v>209</v>
      </c>
      <c r="AU170" s="205" t="s">
        <v>85</v>
      </c>
      <c r="AV170" s="12" t="s">
        <v>89</v>
      </c>
      <c r="AW170" s="12" t="s">
        <v>36</v>
      </c>
      <c r="AX170" s="12" t="s">
        <v>80</v>
      </c>
      <c r="AY170" s="205" t="s">
        <v>203</v>
      </c>
    </row>
    <row r="171" spans="2:51" s="12" customFormat="1" ht="12">
      <c r="B171" s="194"/>
      <c r="C171" s="195"/>
      <c r="D171" s="196" t="s">
        <v>209</v>
      </c>
      <c r="E171" s="197" t="s">
        <v>1</v>
      </c>
      <c r="F171" s="198" t="s">
        <v>244</v>
      </c>
      <c r="G171" s="195"/>
      <c r="H171" s="199">
        <v>4</v>
      </c>
      <c r="I171" s="200"/>
      <c r="J171" s="195"/>
      <c r="K171" s="195"/>
      <c r="L171" s="201"/>
      <c r="M171" s="202"/>
      <c r="N171" s="203"/>
      <c r="O171" s="203"/>
      <c r="P171" s="203"/>
      <c r="Q171" s="203"/>
      <c r="R171" s="203"/>
      <c r="S171" s="203"/>
      <c r="T171" s="204"/>
      <c r="AT171" s="205" t="s">
        <v>209</v>
      </c>
      <c r="AU171" s="205" t="s">
        <v>85</v>
      </c>
      <c r="AV171" s="12" t="s">
        <v>89</v>
      </c>
      <c r="AW171" s="12" t="s">
        <v>36</v>
      </c>
      <c r="AX171" s="12" t="s">
        <v>80</v>
      </c>
      <c r="AY171" s="205" t="s">
        <v>203</v>
      </c>
    </row>
    <row r="172" spans="2:51" s="13" customFormat="1" ht="12">
      <c r="B172" s="206"/>
      <c r="C172" s="207"/>
      <c r="D172" s="196" t="s">
        <v>209</v>
      </c>
      <c r="E172" s="208" t="s">
        <v>1</v>
      </c>
      <c r="F172" s="209" t="s">
        <v>211</v>
      </c>
      <c r="G172" s="207"/>
      <c r="H172" s="210">
        <v>153</v>
      </c>
      <c r="I172" s="211"/>
      <c r="J172" s="207"/>
      <c r="K172" s="207"/>
      <c r="L172" s="212"/>
      <c r="M172" s="213"/>
      <c r="N172" s="214"/>
      <c r="O172" s="214"/>
      <c r="P172" s="214"/>
      <c r="Q172" s="214"/>
      <c r="R172" s="214"/>
      <c r="S172" s="214"/>
      <c r="T172" s="215"/>
      <c r="AT172" s="216" t="s">
        <v>209</v>
      </c>
      <c r="AU172" s="216" t="s">
        <v>85</v>
      </c>
      <c r="AV172" s="13" t="s">
        <v>98</v>
      </c>
      <c r="AW172" s="13" t="s">
        <v>36</v>
      </c>
      <c r="AX172" s="13" t="s">
        <v>85</v>
      </c>
      <c r="AY172" s="216" t="s">
        <v>203</v>
      </c>
    </row>
    <row r="173" spans="1:65" s="2" customFormat="1" ht="37.9" customHeight="1">
      <c r="A173" s="35"/>
      <c r="B173" s="36"/>
      <c r="C173" s="180" t="s">
        <v>122</v>
      </c>
      <c r="D173" s="180" t="s">
        <v>204</v>
      </c>
      <c r="E173" s="181" t="s">
        <v>245</v>
      </c>
      <c r="F173" s="182" t="s">
        <v>246</v>
      </c>
      <c r="G173" s="183" t="s">
        <v>221</v>
      </c>
      <c r="H173" s="184">
        <v>6</v>
      </c>
      <c r="I173" s="185"/>
      <c r="J173" s="186">
        <f>ROUND(I173*H173,2)</f>
        <v>0</v>
      </c>
      <c r="K173" s="187"/>
      <c r="L173" s="40"/>
      <c r="M173" s="188" t="s">
        <v>1</v>
      </c>
      <c r="N173" s="189" t="s">
        <v>45</v>
      </c>
      <c r="O173" s="72"/>
      <c r="P173" s="190">
        <f>O173*H173</f>
        <v>0</v>
      </c>
      <c r="Q173" s="190">
        <v>0</v>
      </c>
      <c r="R173" s="190">
        <f>Q173*H173</f>
        <v>0</v>
      </c>
      <c r="S173" s="190">
        <v>0</v>
      </c>
      <c r="T173" s="191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2" t="s">
        <v>98</v>
      </c>
      <c r="AT173" s="192" t="s">
        <v>204</v>
      </c>
      <c r="AU173" s="192" t="s">
        <v>85</v>
      </c>
      <c r="AY173" s="18" t="s">
        <v>203</v>
      </c>
      <c r="BE173" s="193">
        <f>IF(N173="základní",J173,0)</f>
        <v>0</v>
      </c>
      <c r="BF173" s="193">
        <f>IF(N173="snížená",J173,0)</f>
        <v>0</v>
      </c>
      <c r="BG173" s="193">
        <f>IF(N173="zákl. přenesená",J173,0)</f>
        <v>0</v>
      </c>
      <c r="BH173" s="193">
        <f>IF(N173="sníž. přenesená",J173,0)</f>
        <v>0</v>
      </c>
      <c r="BI173" s="193">
        <f>IF(N173="nulová",J173,0)</f>
        <v>0</v>
      </c>
      <c r="BJ173" s="18" t="s">
        <v>85</v>
      </c>
      <c r="BK173" s="193">
        <f>ROUND(I173*H173,2)</f>
        <v>0</v>
      </c>
      <c r="BL173" s="18" t="s">
        <v>98</v>
      </c>
      <c r="BM173" s="192" t="s">
        <v>247</v>
      </c>
    </row>
    <row r="174" spans="2:51" s="12" customFormat="1" ht="12">
      <c r="B174" s="194"/>
      <c r="C174" s="195"/>
      <c r="D174" s="196" t="s">
        <v>209</v>
      </c>
      <c r="E174" s="197" t="s">
        <v>1</v>
      </c>
      <c r="F174" s="198" t="s">
        <v>248</v>
      </c>
      <c r="G174" s="195"/>
      <c r="H174" s="199">
        <v>2</v>
      </c>
      <c r="I174" s="200"/>
      <c r="J174" s="195"/>
      <c r="K174" s="195"/>
      <c r="L174" s="201"/>
      <c r="M174" s="202"/>
      <c r="N174" s="203"/>
      <c r="O174" s="203"/>
      <c r="P174" s="203"/>
      <c r="Q174" s="203"/>
      <c r="R174" s="203"/>
      <c r="S174" s="203"/>
      <c r="T174" s="204"/>
      <c r="AT174" s="205" t="s">
        <v>209</v>
      </c>
      <c r="AU174" s="205" t="s">
        <v>85</v>
      </c>
      <c r="AV174" s="12" t="s">
        <v>89</v>
      </c>
      <c r="AW174" s="12" t="s">
        <v>36</v>
      </c>
      <c r="AX174" s="12" t="s">
        <v>80</v>
      </c>
      <c r="AY174" s="205" t="s">
        <v>203</v>
      </c>
    </row>
    <row r="175" spans="2:51" s="12" customFormat="1" ht="12">
      <c r="B175" s="194"/>
      <c r="C175" s="195"/>
      <c r="D175" s="196" t="s">
        <v>209</v>
      </c>
      <c r="E175" s="197" t="s">
        <v>1</v>
      </c>
      <c r="F175" s="198" t="s">
        <v>249</v>
      </c>
      <c r="G175" s="195"/>
      <c r="H175" s="199">
        <v>3</v>
      </c>
      <c r="I175" s="200"/>
      <c r="J175" s="195"/>
      <c r="K175" s="195"/>
      <c r="L175" s="201"/>
      <c r="M175" s="202"/>
      <c r="N175" s="203"/>
      <c r="O175" s="203"/>
      <c r="P175" s="203"/>
      <c r="Q175" s="203"/>
      <c r="R175" s="203"/>
      <c r="S175" s="203"/>
      <c r="T175" s="204"/>
      <c r="AT175" s="205" t="s">
        <v>209</v>
      </c>
      <c r="AU175" s="205" t="s">
        <v>85</v>
      </c>
      <c r="AV175" s="12" t="s">
        <v>89</v>
      </c>
      <c r="AW175" s="12" t="s">
        <v>36</v>
      </c>
      <c r="AX175" s="12" t="s">
        <v>80</v>
      </c>
      <c r="AY175" s="205" t="s">
        <v>203</v>
      </c>
    </row>
    <row r="176" spans="2:51" s="12" customFormat="1" ht="12">
      <c r="B176" s="194"/>
      <c r="C176" s="195"/>
      <c r="D176" s="196" t="s">
        <v>209</v>
      </c>
      <c r="E176" s="197" t="s">
        <v>1</v>
      </c>
      <c r="F176" s="198" t="s">
        <v>250</v>
      </c>
      <c r="G176" s="195"/>
      <c r="H176" s="199">
        <v>1</v>
      </c>
      <c r="I176" s="200"/>
      <c r="J176" s="195"/>
      <c r="K176" s="195"/>
      <c r="L176" s="201"/>
      <c r="M176" s="202"/>
      <c r="N176" s="203"/>
      <c r="O176" s="203"/>
      <c r="P176" s="203"/>
      <c r="Q176" s="203"/>
      <c r="R176" s="203"/>
      <c r="S176" s="203"/>
      <c r="T176" s="204"/>
      <c r="AT176" s="205" t="s">
        <v>209</v>
      </c>
      <c r="AU176" s="205" t="s">
        <v>85</v>
      </c>
      <c r="AV176" s="12" t="s">
        <v>89</v>
      </c>
      <c r="AW176" s="12" t="s">
        <v>36</v>
      </c>
      <c r="AX176" s="12" t="s">
        <v>80</v>
      </c>
      <c r="AY176" s="205" t="s">
        <v>203</v>
      </c>
    </row>
    <row r="177" spans="2:51" s="13" customFormat="1" ht="12">
      <c r="B177" s="206"/>
      <c r="C177" s="207"/>
      <c r="D177" s="196" t="s">
        <v>209</v>
      </c>
      <c r="E177" s="208" t="s">
        <v>1</v>
      </c>
      <c r="F177" s="209" t="s">
        <v>211</v>
      </c>
      <c r="G177" s="207"/>
      <c r="H177" s="210">
        <v>6</v>
      </c>
      <c r="I177" s="211"/>
      <c r="J177" s="207"/>
      <c r="K177" s="207"/>
      <c r="L177" s="212"/>
      <c r="M177" s="213"/>
      <c r="N177" s="214"/>
      <c r="O177" s="214"/>
      <c r="P177" s="214"/>
      <c r="Q177" s="214"/>
      <c r="R177" s="214"/>
      <c r="S177" s="214"/>
      <c r="T177" s="215"/>
      <c r="AT177" s="216" t="s">
        <v>209</v>
      </c>
      <c r="AU177" s="216" t="s">
        <v>85</v>
      </c>
      <c r="AV177" s="13" t="s">
        <v>98</v>
      </c>
      <c r="AW177" s="13" t="s">
        <v>36</v>
      </c>
      <c r="AX177" s="13" t="s">
        <v>85</v>
      </c>
      <c r="AY177" s="216" t="s">
        <v>203</v>
      </c>
    </row>
    <row r="178" spans="1:65" s="2" customFormat="1" ht="37.9" customHeight="1">
      <c r="A178" s="35"/>
      <c r="B178" s="36"/>
      <c r="C178" s="180" t="s">
        <v>125</v>
      </c>
      <c r="D178" s="180" t="s">
        <v>204</v>
      </c>
      <c r="E178" s="181" t="s">
        <v>251</v>
      </c>
      <c r="F178" s="182" t="s">
        <v>252</v>
      </c>
      <c r="G178" s="183" t="s">
        <v>253</v>
      </c>
      <c r="H178" s="184">
        <v>140</v>
      </c>
      <c r="I178" s="185"/>
      <c r="J178" s="186">
        <f>ROUND(I178*H178,2)</f>
        <v>0</v>
      </c>
      <c r="K178" s="187"/>
      <c r="L178" s="40"/>
      <c r="M178" s="188" t="s">
        <v>1</v>
      </c>
      <c r="N178" s="189" t="s">
        <v>45</v>
      </c>
      <c r="O178" s="72"/>
      <c r="P178" s="190">
        <f>O178*H178</f>
        <v>0</v>
      </c>
      <c r="Q178" s="190">
        <v>0</v>
      </c>
      <c r="R178" s="190">
        <f>Q178*H178</f>
        <v>0</v>
      </c>
      <c r="S178" s="190">
        <v>0</v>
      </c>
      <c r="T178" s="191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2" t="s">
        <v>98</v>
      </c>
      <c r="AT178" s="192" t="s">
        <v>204</v>
      </c>
      <c r="AU178" s="192" t="s">
        <v>85</v>
      </c>
      <c r="AY178" s="18" t="s">
        <v>203</v>
      </c>
      <c r="BE178" s="193">
        <f>IF(N178="základní",J178,0)</f>
        <v>0</v>
      </c>
      <c r="BF178" s="193">
        <f>IF(N178="snížená",J178,0)</f>
        <v>0</v>
      </c>
      <c r="BG178" s="193">
        <f>IF(N178="zákl. přenesená",J178,0)</f>
        <v>0</v>
      </c>
      <c r="BH178" s="193">
        <f>IF(N178="sníž. přenesená",J178,0)</f>
        <v>0</v>
      </c>
      <c r="BI178" s="193">
        <f>IF(N178="nulová",J178,0)</f>
        <v>0</v>
      </c>
      <c r="BJ178" s="18" t="s">
        <v>85</v>
      </c>
      <c r="BK178" s="193">
        <f>ROUND(I178*H178,2)</f>
        <v>0</v>
      </c>
      <c r="BL178" s="18" t="s">
        <v>98</v>
      </c>
      <c r="BM178" s="192" t="s">
        <v>254</v>
      </c>
    </row>
    <row r="179" spans="2:51" s="12" customFormat="1" ht="12">
      <c r="B179" s="194"/>
      <c r="C179" s="195"/>
      <c r="D179" s="196" t="s">
        <v>209</v>
      </c>
      <c r="E179" s="197" t="s">
        <v>1</v>
      </c>
      <c r="F179" s="198" t="s">
        <v>255</v>
      </c>
      <c r="G179" s="195"/>
      <c r="H179" s="199">
        <v>140</v>
      </c>
      <c r="I179" s="200"/>
      <c r="J179" s="195"/>
      <c r="K179" s="195"/>
      <c r="L179" s="201"/>
      <c r="M179" s="202"/>
      <c r="N179" s="203"/>
      <c r="O179" s="203"/>
      <c r="P179" s="203"/>
      <c r="Q179" s="203"/>
      <c r="R179" s="203"/>
      <c r="S179" s="203"/>
      <c r="T179" s="204"/>
      <c r="AT179" s="205" t="s">
        <v>209</v>
      </c>
      <c r="AU179" s="205" t="s">
        <v>85</v>
      </c>
      <c r="AV179" s="12" t="s">
        <v>89</v>
      </c>
      <c r="AW179" s="12" t="s">
        <v>36</v>
      </c>
      <c r="AX179" s="12" t="s">
        <v>80</v>
      </c>
      <c r="AY179" s="205" t="s">
        <v>203</v>
      </c>
    </row>
    <row r="180" spans="2:51" s="13" customFormat="1" ht="12">
      <c r="B180" s="206"/>
      <c r="C180" s="207"/>
      <c r="D180" s="196" t="s">
        <v>209</v>
      </c>
      <c r="E180" s="208" t="s">
        <v>1</v>
      </c>
      <c r="F180" s="209" t="s">
        <v>211</v>
      </c>
      <c r="G180" s="207"/>
      <c r="H180" s="210">
        <v>140</v>
      </c>
      <c r="I180" s="211"/>
      <c r="J180" s="207"/>
      <c r="K180" s="207"/>
      <c r="L180" s="212"/>
      <c r="M180" s="213"/>
      <c r="N180" s="214"/>
      <c r="O180" s="214"/>
      <c r="P180" s="214"/>
      <c r="Q180" s="214"/>
      <c r="R180" s="214"/>
      <c r="S180" s="214"/>
      <c r="T180" s="215"/>
      <c r="AT180" s="216" t="s">
        <v>209</v>
      </c>
      <c r="AU180" s="216" t="s">
        <v>85</v>
      </c>
      <c r="AV180" s="13" t="s">
        <v>98</v>
      </c>
      <c r="AW180" s="13" t="s">
        <v>36</v>
      </c>
      <c r="AX180" s="13" t="s">
        <v>85</v>
      </c>
      <c r="AY180" s="216" t="s">
        <v>203</v>
      </c>
    </row>
    <row r="181" spans="2:63" s="11" customFormat="1" ht="25.9" customHeight="1">
      <c r="B181" s="166"/>
      <c r="C181" s="167"/>
      <c r="D181" s="168" t="s">
        <v>79</v>
      </c>
      <c r="E181" s="169" t="s">
        <v>98</v>
      </c>
      <c r="F181" s="169" t="s">
        <v>256</v>
      </c>
      <c r="G181" s="167"/>
      <c r="H181" s="167"/>
      <c r="I181" s="170"/>
      <c r="J181" s="171">
        <f>BK181</f>
        <v>0</v>
      </c>
      <c r="K181" s="167"/>
      <c r="L181" s="172"/>
      <c r="M181" s="173"/>
      <c r="N181" s="174"/>
      <c r="O181" s="174"/>
      <c r="P181" s="175">
        <f>SUM(P182:P186)</f>
        <v>0</v>
      </c>
      <c r="Q181" s="174"/>
      <c r="R181" s="175">
        <f>SUM(R182:R186)</f>
        <v>0</v>
      </c>
      <c r="S181" s="174"/>
      <c r="T181" s="176">
        <f>SUM(T182:T186)</f>
        <v>0</v>
      </c>
      <c r="AR181" s="177" t="s">
        <v>85</v>
      </c>
      <c r="AT181" s="178" t="s">
        <v>79</v>
      </c>
      <c r="AU181" s="178" t="s">
        <v>80</v>
      </c>
      <c r="AY181" s="177" t="s">
        <v>203</v>
      </c>
      <c r="BK181" s="179">
        <f>SUM(BK182:BK186)</f>
        <v>0</v>
      </c>
    </row>
    <row r="182" spans="1:65" s="2" customFormat="1" ht="66.75" customHeight="1">
      <c r="A182" s="35"/>
      <c r="B182" s="36"/>
      <c r="C182" s="180" t="s">
        <v>128</v>
      </c>
      <c r="D182" s="180" t="s">
        <v>204</v>
      </c>
      <c r="E182" s="181" t="s">
        <v>257</v>
      </c>
      <c r="F182" s="182" t="s">
        <v>258</v>
      </c>
      <c r="G182" s="183" t="s">
        <v>221</v>
      </c>
      <c r="H182" s="184">
        <v>210</v>
      </c>
      <c r="I182" s="185"/>
      <c r="J182" s="186">
        <f>ROUND(I182*H182,2)</f>
        <v>0</v>
      </c>
      <c r="K182" s="187"/>
      <c r="L182" s="40"/>
      <c r="M182" s="188" t="s">
        <v>1</v>
      </c>
      <c r="N182" s="189" t="s">
        <v>45</v>
      </c>
      <c r="O182" s="72"/>
      <c r="P182" s="190">
        <f>O182*H182</f>
        <v>0</v>
      </c>
      <c r="Q182" s="190">
        <v>0</v>
      </c>
      <c r="R182" s="190">
        <f>Q182*H182</f>
        <v>0</v>
      </c>
      <c r="S182" s="190">
        <v>0</v>
      </c>
      <c r="T182" s="191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2" t="s">
        <v>98</v>
      </c>
      <c r="AT182" s="192" t="s">
        <v>204</v>
      </c>
      <c r="AU182" s="192" t="s">
        <v>85</v>
      </c>
      <c r="AY182" s="18" t="s">
        <v>203</v>
      </c>
      <c r="BE182" s="193">
        <f>IF(N182="základní",J182,0)</f>
        <v>0</v>
      </c>
      <c r="BF182" s="193">
        <f>IF(N182="snížená",J182,0)</f>
        <v>0</v>
      </c>
      <c r="BG182" s="193">
        <f>IF(N182="zákl. přenesená",J182,0)</f>
        <v>0</v>
      </c>
      <c r="BH182" s="193">
        <f>IF(N182="sníž. přenesená",J182,0)</f>
        <v>0</v>
      </c>
      <c r="BI182" s="193">
        <f>IF(N182="nulová",J182,0)</f>
        <v>0</v>
      </c>
      <c r="BJ182" s="18" t="s">
        <v>85</v>
      </c>
      <c r="BK182" s="193">
        <f>ROUND(I182*H182,2)</f>
        <v>0</v>
      </c>
      <c r="BL182" s="18" t="s">
        <v>98</v>
      </c>
      <c r="BM182" s="192" t="s">
        <v>259</v>
      </c>
    </row>
    <row r="183" spans="2:51" s="12" customFormat="1" ht="12">
      <c r="B183" s="194"/>
      <c r="C183" s="195"/>
      <c r="D183" s="196" t="s">
        <v>209</v>
      </c>
      <c r="E183" s="197" t="s">
        <v>1</v>
      </c>
      <c r="F183" s="198" t="s">
        <v>260</v>
      </c>
      <c r="G183" s="195"/>
      <c r="H183" s="199">
        <v>20</v>
      </c>
      <c r="I183" s="200"/>
      <c r="J183" s="195"/>
      <c r="K183" s="195"/>
      <c r="L183" s="201"/>
      <c r="M183" s="202"/>
      <c r="N183" s="203"/>
      <c r="O183" s="203"/>
      <c r="P183" s="203"/>
      <c r="Q183" s="203"/>
      <c r="R183" s="203"/>
      <c r="S183" s="203"/>
      <c r="T183" s="204"/>
      <c r="AT183" s="205" t="s">
        <v>209</v>
      </c>
      <c r="AU183" s="205" t="s">
        <v>85</v>
      </c>
      <c r="AV183" s="12" t="s">
        <v>89</v>
      </c>
      <c r="AW183" s="12" t="s">
        <v>36</v>
      </c>
      <c r="AX183" s="12" t="s">
        <v>80</v>
      </c>
      <c r="AY183" s="205" t="s">
        <v>203</v>
      </c>
    </row>
    <row r="184" spans="2:51" s="12" customFormat="1" ht="12">
      <c r="B184" s="194"/>
      <c r="C184" s="195"/>
      <c r="D184" s="196" t="s">
        <v>209</v>
      </c>
      <c r="E184" s="197" t="s">
        <v>1</v>
      </c>
      <c r="F184" s="198" t="s">
        <v>261</v>
      </c>
      <c r="G184" s="195"/>
      <c r="H184" s="199">
        <v>182</v>
      </c>
      <c r="I184" s="200"/>
      <c r="J184" s="195"/>
      <c r="K184" s="195"/>
      <c r="L184" s="201"/>
      <c r="M184" s="202"/>
      <c r="N184" s="203"/>
      <c r="O184" s="203"/>
      <c r="P184" s="203"/>
      <c r="Q184" s="203"/>
      <c r="R184" s="203"/>
      <c r="S184" s="203"/>
      <c r="T184" s="204"/>
      <c r="AT184" s="205" t="s">
        <v>209</v>
      </c>
      <c r="AU184" s="205" t="s">
        <v>85</v>
      </c>
      <c r="AV184" s="12" t="s">
        <v>89</v>
      </c>
      <c r="AW184" s="12" t="s">
        <v>36</v>
      </c>
      <c r="AX184" s="12" t="s">
        <v>80</v>
      </c>
      <c r="AY184" s="205" t="s">
        <v>203</v>
      </c>
    </row>
    <row r="185" spans="2:51" s="12" customFormat="1" ht="12">
      <c r="B185" s="194"/>
      <c r="C185" s="195"/>
      <c r="D185" s="196" t="s">
        <v>209</v>
      </c>
      <c r="E185" s="197" t="s">
        <v>1</v>
      </c>
      <c r="F185" s="198" t="s">
        <v>262</v>
      </c>
      <c r="G185" s="195"/>
      <c r="H185" s="199">
        <v>8</v>
      </c>
      <c r="I185" s="200"/>
      <c r="J185" s="195"/>
      <c r="K185" s="195"/>
      <c r="L185" s="201"/>
      <c r="M185" s="202"/>
      <c r="N185" s="203"/>
      <c r="O185" s="203"/>
      <c r="P185" s="203"/>
      <c r="Q185" s="203"/>
      <c r="R185" s="203"/>
      <c r="S185" s="203"/>
      <c r="T185" s="204"/>
      <c r="AT185" s="205" t="s">
        <v>209</v>
      </c>
      <c r="AU185" s="205" t="s">
        <v>85</v>
      </c>
      <c r="AV185" s="12" t="s">
        <v>89</v>
      </c>
      <c r="AW185" s="12" t="s">
        <v>36</v>
      </c>
      <c r="AX185" s="12" t="s">
        <v>80</v>
      </c>
      <c r="AY185" s="205" t="s">
        <v>203</v>
      </c>
    </row>
    <row r="186" spans="2:51" s="13" customFormat="1" ht="12">
      <c r="B186" s="206"/>
      <c r="C186" s="207"/>
      <c r="D186" s="196" t="s">
        <v>209</v>
      </c>
      <c r="E186" s="208" t="s">
        <v>1</v>
      </c>
      <c r="F186" s="209" t="s">
        <v>211</v>
      </c>
      <c r="G186" s="207"/>
      <c r="H186" s="210">
        <v>210</v>
      </c>
      <c r="I186" s="211"/>
      <c r="J186" s="207"/>
      <c r="K186" s="207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209</v>
      </c>
      <c r="AU186" s="216" t="s">
        <v>85</v>
      </c>
      <c r="AV186" s="13" t="s">
        <v>98</v>
      </c>
      <c r="AW186" s="13" t="s">
        <v>36</v>
      </c>
      <c r="AX186" s="13" t="s">
        <v>85</v>
      </c>
      <c r="AY186" s="216" t="s">
        <v>203</v>
      </c>
    </row>
    <row r="187" spans="2:63" s="11" customFormat="1" ht="25.9" customHeight="1">
      <c r="B187" s="166"/>
      <c r="C187" s="167"/>
      <c r="D187" s="168" t="s">
        <v>79</v>
      </c>
      <c r="E187" s="169" t="s">
        <v>104</v>
      </c>
      <c r="F187" s="169" t="s">
        <v>263</v>
      </c>
      <c r="G187" s="167"/>
      <c r="H187" s="167"/>
      <c r="I187" s="170"/>
      <c r="J187" s="171">
        <f>BK187</f>
        <v>0</v>
      </c>
      <c r="K187" s="167"/>
      <c r="L187" s="172"/>
      <c r="M187" s="173"/>
      <c r="N187" s="174"/>
      <c r="O187" s="174"/>
      <c r="P187" s="175">
        <f>SUM(P188:P232)</f>
        <v>0</v>
      </c>
      <c r="Q187" s="174"/>
      <c r="R187" s="175">
        <f>SUM(R188:R232)</f>
        <v>0</v>
      </c>
      <c r="S187" s="174"/>
      <c r="T187" s="176">
        <f>SUM(T188:T232)</f>
        <v>0</v>
      </c>
      <c r="AR187" s="177" t="s">
        <v>85</v>
      </c>
      <c r="AT187" s="178" t="s">
        <v>79</v>
      </c>
      <c r="AU187" s="178" t="s">
        <v>80</v>
      </c>
      <c r="AY187" s="177" t="s">
        <v>203</v>
      </c>
      <c r="BK187" s="179">
        <f>SUM(BK188:BK232)</f>
        <v>0</v>
      </c>
    </row>
    <row r="188" spans="1:65" s="2" customFormat="1" ht="24.2" customHeight="1">
      <c r="A188" s="35"/>
      <c r="B188" s="36"/>
      <c r="C188" s="180" t="s">
        <v>264</v>
      </c>
      <c r="D188" s="180" t="s">
        <v>204</v>
      </c>
      <c r="E188" s="181" t="s">
        <v>265</v>
      </c>
      <c r="F188" s="182" t="s">
        <v>266</v>
      </c>
      <c r="G188" s="183" t="s">
        <v>253</v>
      </c>
      <c r="H188" s="184">
        <v>3458.74</v>
      </c>
      <c r="I188" s="185"/>
      <c r="J188" s="186">
        <f>ROUND(I188*H188,2)</f>
        <v>0</v>
      </c>
      <c r="K188" s="187"/>
      <c r="L188" s="40"/>
      <c r="M188" s="188" t="s">
        <v>1</v>
      </c>
      <c r="N188" s="189" t="s">
        <v>45</v>
      </c>
      <c r="O188" s="72"/>
      <c r="P188" s="190">
        <f>O188*H188</f>
        <v>0</v>
      </c>
      <c r="Q188" s="190">
        <v>0</v>
      </c>
      <c r="R188" s="190">
        <f>Q188*H188</f>
        <v>0</v>
      </c>
      <c r="S188" s="190">
        <v>0</v>
      </c>
      <c r="T188" s="191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2" t="s">
        <v>98</v>
      </c>
      <c r="AT188" s="192" t="s">
        <v>204</v>
      </c>
      <c r="AU188" s="192" t="s">
        <v>85</v>
      </c>
      <c r="AY188" s="18" t="s">
        <v>203</v>
      </c>
      <c r="BE188" s="193">
        <f>IF(N188="základní",J188,0)</f>
        <v>0</v>
      </c>
      <c r="BF188" s="193">
        <f>IF(N188="snížená",J188,0)</f>
        <v>0</v>
      </c>
      <c r="BG188" s="193">
        <f>IF(N188="zákl. přenesená",J188,0)</f>
        <v>0</v>
      </c>
      <c r="BH188" s="193">
        <f>IF(N188="sníž. přenesená",J188,0)</f>
        <v>0</v>
      </c>
      <c r="BI188" s="193">
        <f>IF(N188="nulová",J188,0)</f>
        <v>0</v>
      </c>
      <c r="BJ188" s="18" t="s">
        <v>85</v>
      </c>
      <c r="BK188" s="193">
        <f>ROUND(I188*H188,2)</f>
        <v>0</v>
      </c>
      <c r="BL188" s="18" t="s">
        <v>98</v>
      </c>
      <c r="BM188" s="192" t="s">
        <v>267</v>
      </c>
    </row>
    <row r="189" spans="2:51" s="12" customFormat="1" ht="12">
      <c r="B189" s="194"/>
      <c r="C189" s="195"/>
      <c r="D189" s="196" t="s">
        <v>209</v>
      </c>
      <c r="E189" s="197" t="s">
        <v>1</v>
      </c>
      <c r="F189" s="198" t="s">
        <v>268</v>
      </c>
      <c r="G189" s="195"/>
      <c r="H189" s="199">
        <v>7.78</v>
      </c>
      <c r="I189" s="200"/>
      <c r="J189" s="195"/>
      <c r="K189" s="195"/>
      <c r="L189" s="201"/>
      <c r="M189" s="202"/>
      <c r="N189" s="203"/>
      <c r="O189" s="203"/>
      <c r="P189" s="203"/>
      <c r="Q189" s="203"/>
      <c r="R189" s="203"/>
      <c r="S189" s="203"/>
      <c r="T189" s="204"/>
      <c r="AT189" s="205" t="s">
        <v>209</v>
      </c>
      <c r="AU189" s="205" t="s">
        <v>85</v>
      </c>
      <c r="AV189" s="12" t="s">
        <v>89</v>
      </c>
      <c r="AW189" s="12" t="s">
        <v>36</v>
      </c>
      <c r="AX189" s="12" t="s">
        <v>80</v>
      </c>
      <c r="AY189" s="205" t="s">
        <v>203</v>
      </c>
    </row>
    <row r="190" spans="2:51" s="12" customFormat="1" ht="12">
      <c r="B190" s="194"/>
      <c r="C190" s="195"/>
      <c r="D190" s="196" t="s">
        <v>209</v>
      </c>
      <c r="E190" s="197" t="s">
        <v>1</v>
      </c>
      <c r="F190" s="198" t="s">
        <v>269</v>
      </c>
      <c r="G190" s="195"/>
      <c r="H190" s="199">
        <v>6.7</v>
      </c>
      <c r="I190" s="200"/>
      <c r="J190" s="195"/>
      <c r="K190" s="195"/>
      <c r="L190" s="201"/>
      <c r="M190" s="202"/>
      <c r="N190" s="203"/>
      <c r="O190" s="203"/>
      <c r="P190" s="203"/>
      <c r="Q190" s="203"/>
      <c r="R190" s="203"/>
      <c r="S190" s="203"/>
      <c r="T190" s="204"/>
      <c r="AT190" s="205" t="s">
        <v>209</v>
      </c>
      <c r="AU190" s="205" t="s">
        <v>85</v>
      </c>
      <c r="AV190" s="12" t="s">
        <v>89</v>
      </c>
      <c r="AW190" s="12" t="s">
        <v>36</v>
      </c>
      <c r="AX190" s="12" t="s">
        <v>80</v>
      </c>
      <c r="AY190" s="205" t="s">
        <v>203</v>
      </c>
    </row>
    <row r="191" spans="2:51" s="12" customFormat="1" ht="12">
      <c r="B191" s="194"/>
      <c r="C191" s="195"/>
      <c r="D191" s="196" t="s">
        <v>209</v>
      </c>
      <c r="E191" s="197" t="s">
        <v>1</v>
      </c>
      <c r="F191" s="198" t="s">
        <v>270</v>
      </c>
      <c r="G191" s="195"/>
      <c r="H191" s="199">
        <v>54.95</v>
      </c>
      <c r="I191" s="200"/>
      <c r="J191" s="195"/>
      <c r="K191" s="195"/>
      <c r="L191" s="201"/>
      <c r="M191" s="202"/>
      <c r="N191" s="203"/>
      <c r="O191" s="203"/>
      <c r="P191" s="203"/>
      <c r="Q191" s="203"/>
      <c r="R191" s="203"/>
      <c r="S191" s="203"/>
      <c r="T191" s="204"/>
      <c r="AT191" s="205" t="s">
        <v>209</v>
      </c>
      <c r="AU191" s="205" t="s">
        <v>85</v>
      </c>
      <c r="AV191" s="12" t="s">
        <v>89</v>
      </c>
      <c r="AW191" s="12" t="s">
        <v>36</v>
      </c>
      <c r="AX191" s="12" t="s">
        <v>80</v>
      </c>
      <c r="AY191" s="205" t="s">
        <v>203</v>
      </c>
    </row>
    <row r="192" spans="2:51" s="12" customFormat="1" ht="12">
      <c r="B192" s="194"/>
      <c r="C192" s="195"/>
      <c r="D192" s="196" t="s">
        <v>209</v>
      </c>
      <c r="E192" s="197" t="s">
        <v>1</v>
      </c>
      <c r="F192" s="198" t="s">
        <v>271</v>
      </c>
      <c r="G192" s="195"/>
      <c r="H192" s="199">
        <v>56</v>
      </c>
      <c r="I192" s="200"/>
      <c r="J192" s="195"/>
      <c r="K192" s="195"/>
      <c r="L192" s="201"/>
      <c r="M192" s="202"/>
      <c r="N192" s="203"/>
      <c r="O192" s="203"/>
      <c r="P192" s="203"/>
      <c r="Q192" s="203"/>
      <c r="R192" s="203"/>
      <c r="S192" s="203"/>
      <c r="T192" s="204"/>
      <c r="AT192" s="205" t="s">
        <v>209</v>
      </c>
      <c r="AU192" s="205" t="s">
        <v>85</v>
      </c>
      <c r="AV192" s="12" t="s">
        <v>89</v>
      </c>
      <c r="AW192" s="12" t="s">
        <v>36</v>
      </c>
      <c r="AX192" s="12" t="s">
        <v>80</v>
      </c>
      <c r="AY192" s="205" t="s">
        <v>203</v>
      </c>
    </row>
    <row r="193" spans="2:51" s="12" customFormat="1" ht="12">
      <c r="B193" s="194"/>
      <c r="C193" s="195"/>
      <c r="D193" s="196" t="s">
        <v>209</v>
      </c>
      <c r="E193" s="197" t="s">
        <v>1</v>
      </c>
      <c r="F193" s="198" t="s">
        <v>272</v>
      </c>
      <c r="G193" s="195"/>
      <c r="H193" s="199">
        <v>440.16</v>
      </c>
      <c r="I193" s="200"/>
      <c r="J193" s="195"/>
      <c r="K193" s="195"/>
      <c r="L193" s="201"/>
      <c r="M193" s="202"/>
      <c r="N193" s="203"/>
      <c r="O193" s="203"/>
      <c r="P193" s="203"/>
      <c r="Q193" s="203"/>
      <c r="R193" s="203"/>
      <c r="S193" s="203"/>
      <c r="T193" s="204"/>
      <c r="AT193" s="205" t="s">
        <v>209</v>
      </c>
      <c r="AU193" s="205" t="s">
        <v>85</v>
      </c>
      <c r="AV193" s="12" t="s">
        <v>89</v>
      </c>
      <c r="AW193" s="12" t="s">
        <v>36</v>
      </c>
      <c r="AX193" s="12" t="s">
        <v>80</v>
      </c>
      <c r="AY193" s="205" t="s">
        <v>203</v>
      </c>
    </row>
    <row r="194" spans="2:51" s="12" customFormat="1" ht="12">
      <c r="B194" s="194"/>
      <c r="C194" s="195"/>
      <c r="D194" s="196" t="s">
        <v>209</v>
      </c>
      <c r="E194" s="197" t="s">
        <v>1</v>
      </c>
      <c r="F194" s="198" t="s">
        <v>273</v>
      </c>
      <c r="G194" s="195"/>
      <c r="H194" s="199">
        <v>345.8</v>
      </c>
      <c r="I194" s="200"/>
      <c r="J194" s="195"/>
      <c r="K194" s="195"/>
      <c r="L194" s="201"/>
      <c r="M194" s="202"/>
      <c r="N194" s="203"/>
      <c r="O194" s="203"/>
      <c r="P194" s="203"/>
      <c r="Q194" s="203"/>
      <c r="R194" s="203"/>
      <c r="S194" s="203"/>
      <c r="T194" s="204"/>
      <c r="AT194" s="205" t="s">
        <v>209</v>
      </c>
      <c r="AU194" s="205" t="s">
        <v>85</v>
      </c>
      <c r="AV194" s="12" t="s">
        <v>89</v>
      </c>
      <c r="AW194" s="12" t="s">
        <v>36</v>
      </c>
      <c r="AX194" s="12" t="s">
        <v>80</v>
      </c>
      <c r="AY194" s="205" t="s">
        <v>203</v>
      </c>
    </row>
    <row r="195" spans="2:51" s="12" customFormat="1" ht="12">
      <c r="B195" s="194"/>
      <c r="C195" s="195"/>
      <c r="D195" s="196" t="s">
        <v>209</v>
      </c>
      <c r="E195" s="197" t="s">
        <v>1</v>
      </c>
      <c r="F195" s="198" t="s">
        <v>274</v>
      </c>
      <c r="G195" s="195"/>
      <c r="H195" s="199">
        <v>33.88</v>
      </c>
      <c r="I195" s="200"/>
      <c r="J195" s="195"/>
      <c r="K195" s="195"/>
      <c r="L195" s="201"/>
      <c r="M195" s="202"/>
      <c r="N195" s="203"/>
      <c r="O195" s="203"/>
      <c r="P195" s="203"/>
      <c r="Q195" s="203"/>
      <c r="R195" s="203"/>
      <c r="S195" s="203"/>
      <c r="T195" s="204"/>
      <c r="AT195" s="205" t="s">
        <v>209</v>
      </c>
      <c r="AU195" s="205" t="s">
        <v>85</v>
      </c>
      <c r="AV195" s="12" t="s">
        <v>89</v>
      </c>
      <c r="AW195" s="12" t="s">
        <v>36</v>
      </c>
      <c r="AX195" s="12" t="s">
        <v>80</v>
      </c>
      <c r="AY195" s="205" t="s">
        <v>203</v>
      </c>
    </row>
    <row r="196" spans="2:51" s="12" customFormat="1" ht="12">
      <c r="B196" s="194"/>
      <c r="C196" s="195"/>
      <c r="D196" s="196" t="s">
        <v>209</v>
      </c>
      <c r="E196" s="197" t="s">
        <v>1</v>
      </c>
      <c r="F196" s="198" t="s">
        <v>275</v>
      </c>
      <c r="G196" s="195"/>
      <c r="H196" s="199">
        <v>33.18</v>
      </c>
      <c r="I196" s="200"/>
      <c r="J196" s="195"/>
      <c r="K196" s="195"/>
      <c r="L196" s="201"/>
      <c r="M196" s="202"/>
      <c r="N196" s="203"/>
      <c r="O196" s="203"/>
      <c r="P196" s="203"/>
      <c r="Q196" s="203"/>
      <c r="R196" s="203"/>
      <c r="S196" s="203"/>
      <c r="T196" s="204"/>
      <c r="AT196" s="205" t="s">
        <v>209</v>
      </c>
      <c r="AU196" s="205" t="s">
        <v>85</v>
      </c>
      <c r="AV196" s="12" t="s">
        <v>89</v>
      </c>
      <c r="AW196" s="12" t="s">
        <v>36</v>
      </c>
      <c r="AX196" s="12" t="s">
        <v>80</v>
      </c>
      <c r="AY196" s="205" t="s">
        <v>203</v>
      </c>
    </row>
    <row r="197" spans="2:51" s="12" customFormat="1" ht="12">
      <c r="B197" s="194"/>
      <c r="C197" s="195"/>
      <c r="D197" s="196" t="s">
        <v>209</v>
      </c>
      <c r="E197" s="197" t="s">
        <v>1</v>
      </c>
      <c r="F197" s="198" t="s">
        <v>276</v>
      </c>
      <c r="G197" s="195"/>
      <c r="H197" s="199">
        <v>32.48</v>
      </c>
      <c r="I197" s="200"/>
      <c r="J197" s="195"/>
      <c r="K197" s="195"/>
      <c r="L197" s="201"/>
      <c r="M197" s="202"/>
      <c r="N197" s="203"/>
      <c r="O197" s="203"/>
      <c r="P197" s="203"/>
      <c r="Q197" s="203"/>
      <c r="R197" s="203"/>
      <c r="S197" s="203"/>
      <c r="T197" s="204"/>
      <c r="AT197" s="205" t="s">
        <v>209</v>
      </c>
      <c r="AU197" s="205" t="s">
        <v>85</v>
      </c>
      <c r="AV197" s="12" t="s">
        <v>89</v>
      </c>
      <c r="AW197" s="12" t="s">
        <v>36</v>
      </c>
      <c r="AX197" s="12" t="s">
        <v>80</v>
      </c>
      <c r="AY197" s="205" t="s">
        <v>203</v>
      </c>
    </row>
    <row r="198" spans="2:51" s="12" customFormat="1" ht="12">
      <c r="B198" s="194"/>
      <c r="C198" s="195"/>
      <c r="D198" s="196" t="s">
        <v>209</v>
      </c>
      <c r="E198" s="197" t="s">
        <v>1</v>
      </c>
      <c r="F198" s="198" t="s">
        <v>277</v>
      </c>
      <c r="G198" s="195"/>
      <c r="H198" s="199">
        <v>480.2</v>
      </c>
      <c r="I198" s="200"/>
      <c r="J198" s="195"/>
      <c r="K198" s="195"/>
      <c r="L198" s="201"/>
      <c r="M198" s="202"/>
      <c r="N198" s="203"/>
      <c r="O198" s="203"/>
      <c r="P198" s="203"/>
      <c r="Q198" s="203"/>
      <c r="R198" s="203"/>
      <c r="S198" s="203"/>
      <c r="T198" s="204"/>
      <c r="AT198" s="205" t="s">
        <v>209</v>
      </c>
      <c r="AU198" s="205" t="s">
        <v>85</v>
      </c>
      <c r="AV198" s="12" t="s">
        <v>89</v>
      </c>
      <c r="AW198" s="12" t="s">
        <v>36</v>
      </c>
      <c r="AX198" s="12" t="s">
        <v>80</v>
      </c>
      <c r="AY198" s="205" t="s">
        <v>203</v>
      </c>
    </row>
    <row r="199" spans="2:51" s="12" customFormat="1" ht="12">
      <c r="B199" s="194"/>
      <c r="C199" s="195"/>
      <c r="D199" s="196" t="s">
        <v>209</v>
      </c>
      <c r="E199" s="197" t="s">
        <v>1</v>
      </c>
      <c r="F199" s="198" t="s">
        <v>278</v>
      </c>
      <c r="G199" s="195"/>
      <c r="H199" s="199">
        <v>617.4</v>
      </c>
      <c r="I199" s="200"/>
      <c r="J199" s="195"/>
      <c r="K199" s="195"/>
      <c r="L199" s="201"/>
      <c r="M199" s="202"/>
      <c r="N199" s="203"/>
      <c r="O199" s="203"/>
      <c r="P199" s="203"/>
      <c r="Q199" s="203"/>
      <c r="R199" s="203"/>
      <c r="S199" s="203"/>
      <c r="T199" s="204"/>
      <c r="AT199" s="205" t="s">
        <v>209</v>
      </c>
      <c r="AU199" s="205" t="s">
        <v>85</v>
      </c>
      <c r="AV199" s="12" t="s">
        <v>89</v>
      </c>
      <c r="AW199" s="12" t="s">
        <v>36</v>
      </c>
      <c r="AX199" s="12" t="s">
        <v>80</v>
      </c>
      <c r="AY199" s="205" t="s">
        <v>203</v>
      </c>
    </row>
    <row r="200" spans="2:51" s="12" customFormat="1" ht="12">
      <c r="B200" s="194"/>
      <c r="C200" s="195"/>
      <c r="D200" s="196" t="s">
        <v>209</v>
      </c>
      <c r="E200" s="197" t="s">
        <v>1</v>
      </c>
      <c r="F200" s="198" t="s">
        <v>279</v>
      </c>
      <c r="G200" s="195"/>
      <c r="H200" s="199">
        <v>86.8</v>
      </c>
      <c r="I200" s="200"/>
      <c r="J200" s="195"/>
      <c r="K200" s="195"/>
      <c r="L200" s="201"/>
      <c r="M200" s="202"/>
      <c r="N200" s="203"/>
      <c r="O200" s="203"/>
      <c r="P200" s="203"/>
      <c r="Q200" s="203"/>
      <c r="R200" s="203"/>
      <c r="S200" s="203"/>
      <c r="T200" s="204"/>
      <c r="AT200" s="205" t="s">
        <v>209</v>
      </c>
      <c r="AU200" s="205" t="s">
        <v>85</v>
      </c>
      <c r="AV200" s="12" t="s">
        <v>89</v>
      </c>
      <c r="AW200" s="12" t="s">
        <v>36</v>
      </c>
      <c r="AX200" s="12" t="s">
        <v>80</v>
      </c>
      <c r="AY200" s="205" t="s">
        <v>203</v>
      </c>
    </row>
    <row r="201" spans="2:51" s="12" customFormat="1" ht="12">
      <c r="B201" s="194"/>
      <c r="C201" s="195"/>
      <c r="D201" s="196" t="s">
        <v>209</v>
      </c>
      <c r="E201" s="197" t="s">
        <v>1</v>
      </c>
      <c r="F201" s="198" t="s">
        <v>280</v>
      </c>
      <c r="G201" s="195"/>
      <c r="H201" s="199">
        <v>108</v>
      </c>
      <c r="I201" s="200"/>
      <c r="J201" s="195"/>
      <c r="K201" s="195"/>
      <c r="L201" s="201"/>
      <c r="M201" s="202"/>
      <c r="N201" s="203"/>
      <c r="O201" s="203"/>
      <c r="P201" s="203"/>
      <c r="Q201" s="203"/>
      <c r="R201" s="203"/>
      <c r="S201" s="203"/>
      <c r="T201" s="204"/>
      <c r="AT201" s="205" t="s">
        <v>209</v>
      </c>
      <c r="AU201" s="205" t="s">
        <v>85</v>
      </c>
      <c r="AV201" s="12" t="s">
        <v>89</v>
      </c>
      <c r="AW201" s="12" t="s">
        <v>36</v>
      </c>
      <c r="AX201" s="12" t="s">
        <v>80</v>
      </c>
      <c r="AY201" s="205" t="s">
        <v>203</v>
      </c>
    </row>
    <row r="202" spans="2:51" s="12" customFormat="1" ht="12">
      <c r="B202" s="194"/>
      <c r="C202" s="195"/>
      <c r="D202" s="196" t="s">
        <v>209</v>
      </c>
      <c r="E202" s="197" t="s">
        <v>1</v>
      </c>
      <c r="F202" s="198" t="s">
        <v>281</v>
      </c>
      <c r="G202" s="195"/>
      <c r="H202" s="199">
        <v>8.16</v>
      </c>
      <c r="I202" s="200"/>
      <c r="J202" s="195"/>
      <c r="K202" s="195"/>
      <c r="L202" s="201"/>
      <c r="M202" s="202"/>
      <c r="N202" s="203"/>
      <c r="O202" s="203"/>
      <c r="P202" s="203"/>
      <c r="Q202" s="203"/>
      <c r="R202" s="203"/>
      <c r="S202" s="203"/>
      <c r="T202" s="204"/>
      <c r="AT202" s="205" t="s">
        <v>209</v>
      </c>
      <c r="AU202" s="205" t="s">
        <v>85</v>
      </c>
      <c r="AV202" s="12" t="s">
        <v>89</v>
      </c>
      <c r="AW202" s="12" t="s">
        <v>36</v>
      </c>
      <c r="AX202" s="12" t="s">
        <v>80</v>
      </c>
      <c r="AY202" s="205" t="s">
        <v>203</v>
      </c>
    </row>
    <row r="203" spans="2:51" s="12" customFormat="1" ht="12">
      <c r="B203" s="194"/>
      <c r="C203" s="195"/>
      <c r="D203" s="196" t="s">
        <v>209</v>
      </c>
      <c r="E203" s="197" t="s">
        <v>1</v>
      </c>
      <c r="F203" s="198" t="s">
        <v>282</v>
      </c>
      <c r="G203" s="195"/>
      <c r="H203" s="199">
        <v>1094.8</v>
      </c>
      <c r="I203" s="200"/>
      <c r="J203" s="195"/>
      <c r="K203" s="195"/>
      <c r="L203" s="201"/>
      <c r="M203" s="202"/>
      <c r="N203" s="203"/>
      <c r="O203" s="203"/>
      <c r="P203" s="203"/>
      <c r="Q203" s="203"/>
      <c r="R203" s="203"/>
      <c r="S203" s="203"/>
      <c r="T203" s="204"/>
      <c r="AT203" s="205" t="s">
        <v>209</v>
      </c>
      <c r="AU203" s="205" t="s">
        <v>85</v>
      </c>
      <c r="AV203" s="12" t="s">
        <v>89</v>
      </c>
      <c r="AW203" s="12" t="s">
        <v>36</v>
      </c>
      <c r="AX203" s="12" t="s">
        <v>80</v>
      </c>
      <c r="AY203" s="205" t="s">
        <v>203</v>
      </c>
    </row>
    <row r="204" spans="2:51" s="12" customFormat="1" ht="12">
      <c r="B204" s="194"/>
      <c r="C204" s="195"/>
      <c r="D204" s="196" t="s">
        <v>209</v>
      </c>
      <c r="E204" s="197" t="s">
        <v>1</v>
      </c>
      <c r="F204" s="198" t="s">
        <v>283</v>
      </c>
      <c r="G204" s="195"/>
      <c r="H204" s="199">
        <v>15.4</v>
      </c>
      <c r="I204" s="200"/>
      <c r="J204" s="195"/>
      <c r="K204" s="195"/>
      <c r="L204" s="201"/>
      <c r="M204" s="202"/>
      <c r="N204" s="203"/>
      <c r="O204" s="203"/>
      <c r="P204" s="203"/>
      <c r="Q204" s="203"/>
      <c r="R204" s="203"/>
      <c r="S204" s="203"/>
      <c r="T204" s="204"/>
      <c r="AT204" s="205" t="s">
        <v>209</v>
      </c>
      <c r="AU204" s="205" t="s">
        <v>85</v>
      </c>
      <c r="AV204" s="12" t="s">
        <v>89</v>
      </c>
      <c r="AW204" s="12" t="s">
        <v>36</v>
      </c>
      <c r="AX204" s="12" t="s">
        <v>80</v>
      </c>
      <c r="AY204" s="205" t="s">
        <v>203</v>
      </c>
    </row>
    <row r="205" spans="2:51" s="12" customFormat="1" ht="12">
      <c r="B205" s="194"/>
      <c r="C205" s="195"/>
      <c r="D205" s="196" t="s">
        <v>209</v>
      </c>
      <c r="E205" s="197" t="s">
        <v>1</v>
      </c>
      <c r="F205" s="198" t="s">
        <v>284</v>
      </c>
      <c r="G205" s="195"/>
      <c r="H205" s="199">
        <v>3.2</v>
      </c>
      <c r="I205" s="200"/>
      <c r="J205" s="195"/>
      <c r="K205" s="195"/>
      <c r="L205" s="201"/>
      <c r="M205" s="202"/>
      <c r="N205" s="203"/>
      <c r="O205" s="203"/>
      <c r="P205" s="203"/>
      <c r="Q205" s="203"/>
      <c r="R205" s="203"/>
      <c r="S205" s="203"/>
      <c r="T205" s="204"/>
      <c r="AT205" s="205" t="s">
        <v>209</v>
      </c>
      <c r="AU205" s="205" t="s">
        <v>85</v>
      </c>
      <c r="AV205" s="12" t="s">
        <v>89</v>
      </c>
      <c r="AW205" s="12" t="s">
        <v>36</v>
      </c>
      <c r="AX205" s="12" t="s">
        <v>80</v>
      </c>
      <c r="AY205" s="205" t="s">
        <v>203</v>
      </c>
    </row>
    <row r="206" spans="2:51" s="12" customFormat="1" ht="12">
      <c r="B206" s="194"/>
      <c r="C206" s="195"/>
      <c r="D206" s="196" t="s">
        <v>209</v>
      </c>
      <c r="E206" s="197" t="s">
        <v>1</v>
      </c>
      <c r="F206" s="198" t="s">
        <v>285</v>
      </c>
      <c r="G206" s="195"/>
      <c r="H206" s="199">
        <v>5.76</v>
      </c>
      <c r="I206" s="200"/>
      <c r="J206" s="195"/>
      <c r="K206" s="195"/>
      <c r="L206" s="201"/>
      <c r="M206" s="202"/>
      <c r="N206" s="203"/>
      <c r="O206" s="203"/>
      <c r="P206" s="203"/>
      <c r="Q206" s="203"/>
      <c r="R206" s="203"/>
      <c r="S206" s="203"/>
      <c r="T206" s="204"/>
      <c r="AT206" s="205" t="s">
        <v>209</v>
      </c>
      <c r="AU206" s="205" t="s">
        <v>85</v>
      </c>
      <c r="AV206" s="12" t="s">
        <v>89</v>
      </c>
      <c r="AW206" s="12" t="s">
        <v>36</v>
      </c>
      <c r="AX206" s="12" t="s">
        <v>80</v>
      </c>
      <c r="AY206" s="205" t="s">
        <v>203</v>
      </c>
    </row>
    <row r="207" spans="2:51" s="12" customFormat="1" ht="12">
      <c r="B207" s="194"/>
      <c r="C207" s="195"/>
      <c r="D207" s="196" t="s">
        <v>209</v>
      </c>
      <c r="E207" s="197" t="s">
        <v>1</v>
      </c>
      <c r="F207" s="198" t="s">
        <v>286</v>
      </c>
      <c r="G207" s="195"/>
      <c r="H207" s="199">
        <v>10.4</v>
      </c>
      <c r="I207" s="200"/>
      <c r="J207" s="195"/>
      <c r="K207" s="195"/>
      <c r="L207" s="201"/>
      <c r="M207" s="202"/>
      <c r="N207" s="203"/>
      <c r="O207" s="203"/>
      <c r="P207" s="203"/>
      <c r="Q207" s="203"/>
      <c r="R207" s="203"/>
      <c r="S207" s="203"/>
      <c r="T207" s="204"/>
      <c r="AT207" s="205" t="s">
        <v>209</v>
      </c>
      <c r="AU207" s="205" t="s">
        <v>85</v>
      </c>
      <c r="AV207" s="12" t="s">
        <v>89</v>
      </c>
      <c r="AW207" s="12" t="s">
        <v>36</v>
      </c>
      <c r="AX207" s="12" t="s">
        <v>80</v>
      </c>
      <c r="AY207" s="205" t="s">
        <v>203</v>
      </c>
    </row>
    <row r="208" spans="2:51" s="12" customFormat="1" ht="12">
      <c r="B208" s="194"/>
      <c r="C208" s="195"/>
      <c r="D208" s="196" t="s">
        <v>209</v>
      </c>
      <c r="E208" s="197" t="s">
        <v>1</v>
      </c>
      <c r="F208" s="198" t="s">
        <v>287</v>
      </c>
      <c r="G208" s="195"/>
      <c r="H208" s="199">
        <v>6.6</v>
      </c>
      <c r="I208" s="200"/>
      <c r="J208" s="195"/>
      <c r="K208" s="195"/>
      <c r="L208" s="201"/>
      <c r="M208" s="202"/>
      <c r="N208" s="203"/>
      <c r="O208" s="203"/>
      <c r="P208" s="203"/>
      <c r="Q208" s="203"/>
      <c r="R208" s="203"/>
      <c r="S208" s="203"/>
      <c r="T208" s="204"/>
      <c r="AT208" s="205" t="s">
        <v>209</v>
      </c>
      <c r="AU208" s="205" t="s">
        <v>85</v>
      </c>
      <c r="AV208" s="12" t="s">
        <v>89</v>
      </c>
      <c r="AW208" s="12" t="s">
        <v>36</v>
      </c>
      <c r="AX208" s="12" t="s">
        <v>80</v>
      </c>
      <c r="AY208" s="205" t="s">
        <v>203</v>
      </c>
    </row>
    <row r="209" spans="2:51" s="12" customFormat="1" ht="12">
      <c r="B209" s="194"/>
      <c r="C209" s="195"/>
      <c r="D209" s="196" t="s">
        <v>209</v>
      </c>
      <c r="E209" s="197" t="s">
        <v>1</v>
      </c>
      <c r="F209" s="198" t="s">
        <v>288</v>
      </c>
      <c r="G209" s="195"/>
      <c r="H209" s="199">
        <v>3.34</v>
      </c>
      <c r="I209" s="200"/>
      <c r="J209" s="195"/>
      <c r="K209" s="195"/>
      <c r="L209" s="201"/>
      <c r="M209" s="202"/>
      <c r="N209" s="203"/>
      <c r="O209" s="203"/>
      <c r="P209" s="203"/>
      <c r="Q209" s="203"/>
      <c r="R209" s="203"/>
      <c r="S209" s="203"/>
      <c r="T209" s="204"/>
      <c r="AT209" s="205" t="s">
        <v>209</v>
      </c>
      <c r="AU209" s="205" t="s">
        <v>85</v>
      </c>
      <c r="AV209" s="12" t="s">
        <v>89</v>
      </c>
      <c r="AW209" s="12" t="s">
        <v>36</v>
      </c>
      <c r="AX209" s="12" t="s">
        <v>80</v>
      </c>
      <c r="AY209" s="205" t="s">
        <v>203</v>
      </c>
    </row>
    <row r="210" spans="2:51" s="12" customFormat="1" ht="12">
      <c r="B210" s="194"/>
      <c r="C210" s="195"/>
      <c r="D210" s="196" t="s">
        <v>209</v>
      </c>
      <c r="E210" s="197" t="s">
        <v>1</v>
      </c>
      <c r="F210" s="198" t="s">
        <v>289</v>
      </c>
      <c r="G210" s="195"/>
      <c r="H210" s="199">
        <v>5</v>
      </c>
      <c r="I210" s="200"/>
      <c r="J210" s="195"/>
      <c r="K210" s="195"/>
      <c r="L210" s="201"/>
      <c r="M210" s="202"/>
      <c r="N210" s="203"/>
      <c r="O210" s="203"/>
      <c r="P210" s="203"/>
      <c r="Q210" s="203"/>
      <c r="R210" s="203"/>
      <c r="S210" s="203"/>
      <c r="T210" s="204"/>
      <c r="AT210" s="205" t="s">
        <v>209</v>
      </c>
      <c r="AU210" s="205" t="s">
        <v>85</v>
      </c>
      <c r="AV210" s="12" t="s">
        <v>89</v>
      </c>
      <c r="AW210" s="12" t="s">
        <v>36</v>
      </c>
      <c r="AX210" s="12" t="s">
        <v>80</v>
      </c>
      <c r="AY210" s="205" t="s">
        <v>203</v>
      </c>
    </row>
    <row r="211" spans="2:51" s="12" customFormat="1" ht="12">
      <c r="B211" s="194"/>
      <c r="C211" s="195"/>
      <c r="D211" s="196" t="s">
        <v>209</v>
      </c>
      <c r="E211" s="197" t="s">
        <v>1</v>
      </c>
      <c r="F211" s="198" t="s">
        <v>290</v>
      </c>
      <c r="G211" s="195"/>
      <c r="H211" s="199">
        <v>2.75</v>
      </c>
      <c r="I211" s="200"/>
      <c r="J211" s="195"/>
      <c r="K211" s="195"/>
      <c r="L211" s="201"/>
      <c r="M211" s="202"/>
      <c r="N211" s="203"/>
      <c r="O211" s="203"/>
      <c r="P211" s="203"/>
      <c r="Q211" s="203"/>
      <c r="R211" s="203"/>
      <c r="S211" s="203"/>
      <c r="T211" s="204"/>
      <c r="AT211" s="205" t="s">
        <v>209</v>
      </c>
      <c r="AU211" s="205" t="s">
        <v>85</v>
      </c>
      <c r="AV211" s="12" t="s">
        <v>89</v>
      </c>
      <c r="AW211" s="12" t="s">
        <v>36</v>
      </c>
      <c r="AX211" s="12" t="s">
        <v>80</v>
      </c>
      <c r="AY211" s="205" t="s">
        <v>203</v>
      </c>
    </row>
    <row r="212" spans="2:51" s="13" customFormat="1" ht="12">
      <c r="B212" s="206"/>
      <c r="C212" s="207"/>
      <c r="D212" s="196" t="s">
        <v>209</v>
      </c>
      <c r="E212" s="208" t="s">
        <v>1</v>
      </c>
      <c r="F212" s="209" t="s">
        <v>211</v>
      </c>
      <c r="G212" s="207"/>
      <c r="H212" s="210">
        <v>3458.7400000000002</v>
      </c>
      <c r="I212" s="211"/>
      <c r="J212" s="207"/>
      <c r="K212" s="207"/>
      <c r="L212" s="212"/>
      <c r="M212" s="213"/>
      <c r="N212" s="214"/>
      <c r="O212" s="214"/>
      <c r="P212" s="214"/>
      <c r="Q212" s="214"/>
      <c r="R212" s="214"/>
      <c r="S212" s="214"/>
      <c r="T212" s="215"/>
      <c r="AT212" s="216" t="s">
        <v>209</v>
      </c>
      <c r="AU212" s="216" t="s">
        <v>85</v>
      </c>
      <c r="AV212" s="13" t="s">
        <v>98</v>
      </c>
      <c r="AW212" s="13" t="s">
        <v>36</v>
      </c>
      <c r="AX212" s="13" t="s">
        <v>85</v>
      </c>
      <c r="AY212" s="216" t="s">
        <v>203</v>
      </c>
    </row>
    <row r="213" spans="1:65" s="2" customFormat="1" ht="62.65" customHeight="1">
      <c r="A213" s="35"/>
      <c r="B213" s="36"/>
      <c r="C213" s="180" t="s">
        <v>291</v>
      </c>
      <c r="D213" s="180" t="s">
        <v>204</v>
      </c>
      <c r="E213" s="181" t="s">
        <v>292</v>
      </c>
      <c r="F213" s="182" t="s">
        <v>293</v>
      </c>
      <c r="G213" s="183" t="s">
        <v>207</v>
      </c>
      <c r="H213" s="184">
        <v>3182.61</v>
      </c>
      <c r="I213" s="185"/>
      <c r="J213" s="186">
        <f>ROUND(I213*H213,2)</f>
        <v>0</v>
      </c>
      <c r="K213" s="187"/>
      <c r="L213" s="40"/>
      <c r="M213" s="188" t="s">
        <v>1</v>
      </c>
      <c r="N213" s="189" t="s">
        <v>45</v>
      </c>
      <c r="O213" s="72"/>
      <c r="P213" s="190">
        <f>O213*H213</f>
        <v>0</v>
      </c>
      <c r="Q213" s="190">
        <v>0</v>
      </c>
      <c r="R213" s="190">
        <f>Q213*H213</f>
        <v>0</v>
      </c>
      <c r="S213" s="190">
        <v>0</v>
      </c>
      <c r="T213" s="191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92" t="s">
        <v>98</v>
      </c>
      <c r="AT213" s="192" t="s">
        <v>204</v>
      </c>
      <c r="AU213" s="192" t="s">
        <v>85</v>
      </c>
      <c r="AY213" s="18" t="s">
        <v>203</v>
      </c>
      <c r="BE213" s="193">
        <f>IF(N213="základní",J213,0)</f>
        <v>0</v>
      </c>
      <c r="BF213" s="193">
        <f>IF(N213="snížená",J213,0)</f>
        <v>0</v>
      </c>
      <c r="BG213" s="193">
        <f>IF(N213="zákl. přenesená",J213,0)</f>
        <v>0</v>
      </c>
      <c r="BH213" s="193">
        <f>IF(N213="sníž. přenesená",J213,0)</f>
        <v>0</v>
      </c>
      <c r="BI213" s="193">
        <f>IF(N213="nulová",J213,0)</f>
        <v>0</v>
      </c>
      <c r="BJ213" s="18" t="s">
        <v>85</v>
      </c>
      <c r="BK213" s="193">
        <f>ROUND(I213*H213,2)</f>
        <v>0</v>
      </c>
      <c r="BL213" s="18" t="s">
        <v>98</v>
      </c>
      <c r="BM213" s="192" t="s">
        <v>294</v>
      </c>
    </row>
    <row r="214" spans="2:51" s="12" customFormat="1" ht="12">
      <c r="B214" s="194"/>
      <c r="C214" s="195"/>
      <c r="D214" s="196" t="s">
        <v>209</v>
      </c>
      <c r="E214" s="197" t="s">
        <v>1</v>
      </c>
      <c r="F214" s="198" t="s">
        <v>295</v>
      </c>
      <c r="G214" s="195"/>
      <c r="H214" s="199">
        <v>86.62</v>
      </c>
      <c r="I214" s="200"/>
      <c r="J214" s="195"/>
      <c r="K214" s="195"/>
      <c r="L214" s="201"/>
      <c r="M214" s="202"/>
      <c r="N214" s="203"/>
      <c r="O214" s="203"/>
      <c r="P214" s="203"/>
      <c r="Q214" s="203"/>
      <c r="R214" s="203"/>
      <c r="S214" s="203"/>
      <c r="T214" s="204"/>
      <c r="AT214" s="205" t="s">
        <v>209</v>
      </c>
      <c r="AU214" s="205" t="s">
        <v>85</v>
      </c>
      <c r="AV214" s="12" t="s">
        <v>89</v>
      </c>
      <c r="AW214" s="12" t="s">
        <v>36</v>
      </c>
      <c r="AX214" s="12" t="s">
        <v>80</v>
      </c>
      <c r="AY214" s="205" t="s">
        <v>203</v>
      </c>
    </row>
    <row r="215" spans="2:51" s="12" customFormat="1" ht="12">
      <c r="B215" s="194"/>
      <c r="C215" s="195"/>
      <c r="D215" s="196" t="s">
        <v>209</v>
      </c>
      <c r="E215" s="197" t="s">
        <v>1</v>
      </c>
      <c r="F215" s="198" t="s">
        <v>296</v>
      </c>
      <c r="G215" s="195"/>
      <c r="H215" s="199">
        <v>4128.5</v>
      </c>
      <c r="I215" s="200"/>
      <c r="J215" s="195"/>
      <c r="K215" s="195"/>
      <c r="L215" s="201"/>
      <c r="M215" s="202"/>
      <c r="N215" s="203"/>
      <c r="O215" s="203"/>
      <c r="P215" s="203"/>
      <c r="Q215" s="203"/>
      <c r="R215" s="203"/>
      <c r="S215" s="203"/>
      <c r="T215" s="204"/>
      <c r="AT215" s="205" t="s">
        <v>209</v>
      </c>
      <c r="AU215" s="205" t="s">
        <v>85</v>
      </c>
      <c r="AV215" s="12" t="s">
        <v>89</v>
      </c>
      <c r="AW215" s="12" t="s">
        <v>36</v>
      </c>
      <c r="AX215" s="12" t="s">
        <v>80</v>
      </c>
      <c r="AY215" s="205" t="s">
        <v>203</v>
      </c>
    </row>
    <row r="216" spans="2:51" s="12" customFormat="1" ht="12">
      <c r="B216" s="194"/>
      <c r="C216" s="195"/>
      <c r="D216" s="196" t="s">
        <v>209</v>
      </c>
      <c r="E216" s="197" t="s">
        <v>1</v>
      </c>
      <c r="F216" s="198" t="s">
        <v>297</v>
      </c>
      <c r="G216" s="195"/>
      <c r="H216" s="199">
        <v>-132.31</v>
      </c>
      <c r="I216" s="200"/>
      <c r="J216" s="195"/>
      <c r="K216" s="195"/>
      <c r="L216" s="201"/>
      <c r="M216" s="202"/>
      <c r="N216" s="203"/>
      <c r="O216" s="203"/>
      <c r="P216" s="203"/>
      <c r="Q216" s="203"/>
      <c r="R216" s="203"/>
      <c r="S216" s="203"/>
      <c r="T216" s="204"/>
      <c r="AT216" s="205" t="s">
        <v>209</v>
      </c>
      <c r="AU216" s="205" t="s">
        <v>85</v>
      </c>
      <c r="AV216" s="12" t="s">
        <v>89</v>
      </c>
      <c r="AW216" s="12" t="s">
        <v>36</v>
      </c>
      <c r="AX216" s="12" t="s">
        <v>80</v>
      </c>
      <c r="AY216" s="205" t="s">
        <v>203</v>
      </c>
    </row>
    <row r="217" spans="2:51" s="12" customFormat="1" ht="22.5">
      <c r="B217" s="194"/>
      <c r="C217" s="195"/>
      <c r="D217" s="196" t="s">
        <v>209</v>
      </c>
      <c r="E217" s="197" t="s">
        <v>1</v>
      </c>
      <c r="F217" s="198" t="s">
        <v>298</v>
      </c>
      <c r="G217" s="195"/>
      <c r="H217" s="199">
        <v>-900.2</v>
      </c>
      <c r="I217" s="200"/>
      <c r="J217" s="195"/>
      <c r="K217" s="195"/>
      <c r="L217" s="201"/>
      <c r="M217" s="202"/>
      <c r="N217" s="203"/>
      <c r="O217" s="203"/>
      <c r="P217" s="203"/>
      <c r="Q217" s="203"/>
      <c r="R217" s="203"/>
      <c r="S217" s="203"/>
      <c r="T217" s="204"/>
      <c r="AT217" s="205" t="s">
        <v>209</v>
      </c>
      <c r="AU217" s="205" t="s">
        <v>85</v>
      </c>
      <c r="AV217" s="12" t="s">
        <v>89</v>
      </c>
      <c r="AW217" s="12" t="s">
        <v>36</v>
      </c>
      <c r="AX217" s="12" t="s">
        <v>80</v>
      </c>
      <c r="AY217" s="205" t="s">
        <v>203</v>
      </c>
    </row>
    <row r="218" spans="2:51" s="13" customFormat="1" ht="12">
      <c r="B218" s="206"/>
      <c r="C218" s="207"/>
      <c r="D218" s="196" t="s">
        <v>209</v>
      </c>
      <c r="E218" s="208" t="s">
        <v>1</v>
      </c>
      <c r="F218" s="209" t="s">
        <v>211</v>
      </c>
      <c r="G218" s="207"/>
      <c r="H218" s="210">
        <v>3182.6099999999997</v>
      </c>
      <c r="I218" s="211"/>
      <c r="J218" s="207"/>
      <c r="K218" s="207"/>
      <c r="L218" s="212"/>
      <c r="M218" s="213"/>
      <c r="N218" s="214"/>
      <c r="O218" s="214"/>
      <c r="P218" s="214"/>
      <c r="Q218" s="214"/>
      <c r="R218" s="214"/>
      <c r="S218" s="214"/>
      <c r="T218" s="215"/>
      <c r="AT218" s="216" t="s">
        <v>209</v>
      </c>
      <c r="AU218" s="216" t="s">
        <v>85</v>
      </c>
      <c r="AV218" s="13" t="s">
        <v>98</v>
      </c>
      <c r="AW218" s="13" t="s">
        <v>36</v>
      </c>
      <c r="AX218" s="13" t="s">
        <v>85</v>
      </c>
      <c r="AY218" s="216" t="s">
        <v>203</v>
      </c>
    </row>
    <row r="219" spans="1:65" s="2" customFormat="1" ht="33" customHeight="1">
      <c r="A219" s="35"/>
      <c r="B219" s="36"/>
      <c r="C219" s="180" t="s">
        <v>299</v>
      </c>
      <c r="D219" s="180" t="s">
        <v>204</v>
      </c>
      <c r="E219" s="181" t="s">
        <v>300</v>
      </c>
      <c r="F219" s="182" t="s">
        <v>301</v>
      </c>
      <c r="G219" s="183" t="s">
        <v>207</v>
      </c>
      <c r="H219" s="184">
        <v>117.62</v>
      </c>
      <c r="I219" s="185"/>
      <c r="J219" s="186">
        <f>ROUND(I219*H219,2)</f>
        <v>0</v>
      </c>
      <c r="K219" s="187"/>
      <c r="L219" s="40"/>
      <c r="M219" s="188" t="s">
        <v>1</v>
      </c>
      <c r="N219" s="189" t="s">
        <v>45</v>
      </c>
      <c r="O219" s="72"/>
      <c r="P219" s="190">
        <f>O219*H219</f>
        <v>0</v>
      </c>
      <c r="Q219" s="190">
        <v>0</v>
      </c>
      <c r="R219" s="190">
        <f>Q219*H219</f>
        <v>0</v>
      </c>
      <c r="S219" s="190">
        <v>0</v>
      </c>
      <c r="T219" s="191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92" t="s">
        <v>98</v>
      </c>
      <c r="AT219" s="192" t="s">
        <v>204</v>
      </c>
      <c r="AU219" s="192" t="s">
        <v>85</v>
      </c>
      <c r="AY219" s="18" t="s">
        <v>203</v>
      </c>
      <c r="BE219" s="193">
        <f>IF(N219="základní",J219,0)</f>
        <v>0</v>
      </c>
      <c r="BF219" s="193">
        <f>IF(N219="snížená",J219,0)</f>
        <v>0</v>
      </c>
      <c r="BG219" s="193">
        <f>IF(N219="zákl. přenesená",J219,0)</f>
        <v>0</v>
      </c>
      <c r="BH219" s="193">
        <f>IF(N219="sníž. přenesená",J219,0)</f>
        <v>0</v>
      </c>
      <c r="BI219" s="193">
        <f>IF(N219="nulová",J219,0)</f>
        <v>0</v>
      </c>
      <c r="BJ219" s="18" t="s">
        <v>85</v>
      </c>
      <c r="BK219" s="193">
        <f>ROUND(I219*H219,2)</f>
        <v>0</v>
      </c>
      <c r="BL219" s="18" t="s">
        <v>98</v>
      </c>
      <c r="BM219" s="192" t="s">
        <v>302</v>
      </c>
    </row>
    <row r="220" spans="2:51" s="12" customFormat="1" ht="12">
      <c r="B220" s="194"/>
      <c r="C220" s="195"/>
      <c r="D220" s="196" t="s">
        <v>209</v>
      </c>
      <c r="E220" s="197" t="s">
        <v>1</v>
      </c>
      <c r="F220" s="198" t="s">
        <v>303</v>
      </c>
      <c r="G220" s="195"/>
      <c r="H220" s="199">
        <v>107.1</v>
      </c>
      <c r="I220" s="200"/>
      <c r="J220" s="195"/>
      <c r="K220" s="195"/>
      <c r="L220" s="201"/>
      <c r="M220" s="202"/>
      <c r="N220" s="203"/>
      <c r="O220" s="203"/>
      <c r="P220" s="203"/>
      <c r="Q220" s="203"/>
      <c r="R220" s="203"/>
      <c r="S220" s="203"/>
      <c r="T220" s="204"/>
      <c r="AT220" s="205" t="s">
        <v>209</v>
      </c>
      <c r="AU220" s="205" t="s">
        <v>85</v>
      </c>
      <c r="AV220" s="12" t="s">
        <v>89</v>
      </c>
      <c r="AW220" s="12" t="s">
        <v>36</v>
      </c>
      <c r="AX220" s="12" t="s">
        <v>80</v>
      </c>
      <c r="AY220" s="205" t="s">
        <v>203</v>
      </c>
    </row>
    <row r="221" spans="2:51" s="12" customFormat="1" ht="12">
      <c r="B221" s="194"/>
      <c r="C221" s="195"/>
      <c r="D221" s="196" t="s">
        <v>209</v>
      </c>
      <c r="E221" s="197" t="s">
        <v>1</v>
      </c>
      <c r="F221" s="198" t="s">
        <v>304</v>
      </c>
      <c r="G221" s="195"/>
      <c r="H221" s="199">
        <v>5.16</v>
      </c>
      <c r="I221" s="200"/>
      <c r="J221" s="195"/>
      <c r="K221" s="195"/>
      <c r="L221" s="201"/>
      <c r="M221" s="202"/>
      <c r="N221" s="203"/>
      <c r="O221" s="203"/>
      <c r="P221" s="203"/>
      <c r="Q221" s="203"/>
      <c r="R221" s="203"/>
      <c r="S221" s="203"/>
      <c r="T221" s="204"/>
      <c r="AT221" s="205" t="s">
        <v>209</v>
      </c>
      <c r="AU221" s="205" t="s">
        <v>85</v>
      </c>
      <c r="AV221" s="12" t="s">
        <v>89</v>
      </c>
      <c r="AW221" s="12" t="s">
        <v>36</v>
      </c>
      <c r="AX221" s="12" t="s">
        <v>80</v>
      </c>
      <c r="AY221" s="205" t="s">
        <v>203</v>
      </c>
    </row>
    <row r="222" spans="2:51" s="12" customFormat="1" ht="12">
      <c r="B222" s="194"/>
      <c r="C222" s="195"/>
      <c r="D222" s="196" t="s">
        <v>209</v>
      </c>
      <c r="E222" s="197" t="s">
        <v>1</v>
      </c>
      <c r="F222" s="198" t="s">
        <v>305</v>
      </c>
      <c r="G222" s="195"/>
      <c r="H222" s="199">
        <v>1.4</v>
      </c>
      <c r="I222" s="200"/>
      <c r="J222" s="195"/>
      <c r="K222" s="195"/>
      <c r="L222" s="201"/>
      <c r="M222" s="202"/>
      <c r="N222" s="203"/>
      <c r="O222" s="203"/>
      <c r="P222" s="203"/>
      <c r="Q222" s="203"/>
      <c r="R222" s="203"/>
      <c r="S222" s="203"/>
      <c r="T222" s="204"/>
      <c r="AT222" s="205" t="s">
        <v>209</v>
      </c>
      <c r="AU222" s="205" t="s">
        <v>85</v>
      </c>
      <c r="AV222" s="12" t="s">
        <v>89</v>
      </c>
      <c r="AW222" s="12" t="s">
        <v>36</v>
      </c>
      <c r="AX222" s="12" t="s">
        <v>80</v>
      </c>
      <c r="AY222" s="205" t="s">
        <v>203</v>
      </c>
    </row>
    <row r="223" spans="2:51" s="12" customFormat="1" ht="12">
      <c r="B223" s="194"/>
      <c r="C223" s="195"/>
      <c r="D223" s="196" t="s">
        <v>209</v>
      </c>
      <c r="E223" s="197" t="s">
        <v>1</v>
      </c>
      <c r="F223" s="198" t="s">
        <v>306</v>
      </c>
      <c r="G223" s="195"/>
      <c r="H223" s="199">
        <v>2.31</v>
      </c>
      <c r="I223" s="200"/>
      <c r="J223" s="195"/>
      <c r="K223" s="195"/>
      <c r="L223" s="201"/>
      <c r="M223" s="202"/>
      <c r="N223" s="203"/>
      <c r="O223" s="203"/>
      <c r="P223" s="203"/>
      <c r="Q223" s="203"/>
      <c r="R223" s="203"/>
      <c r="S223" s="203"/>
      <c r="T223" s="204"/>
      <c r="AT223" s="205" t="s">
        <v>209</v>
      </c>
      <c r="AU223" s="205" t="s">
        <v>85</v>
      </c>
      <c r="AV223" s="12" t="s">
        <v>89</v>
      </c>
      <c r="AW223" s="12" t="s">
        <v>36</v>
      </c>
      <c r="AX223" s="12" t="s">
        <v>80</v>
      </c>
      <c r="AY223" s="205" t="s">
        <v>203</v>
      </c>
    </row>
    <row r="224" spans="2:51" s="12" customFormat="1" ht="12">
      <c r="B224" s="194"/>
      <c r="C224" s="195"/>
      <c r="D224" s="196" t="s">
        <v>209</v>
      </c>
      <c r="E224" s="197" t="s">
        <v>1</v>
      </c>
      <c r="F224" s="198" t="s">
        <v>307</v>
      </c>
      <c r="G224" s="195"/>
      <c r="H224" s="199">
        <v>1.65</v>
      </c>
      <c r="I224" s="200"/>
      <c r="J224" s="195"/>
      <c r="K224" s="195"/>
      <c r="L224" s="201"/>
      <c r="M224" s="202"/>
      <c r="N224" s="203"/>
      <c r="O224" s="203"/>
      <c r="P224" s="203"/>
      <c r="Q224" s="203"/>
      <c r="R224" s="203"/>
      <c r="S224" s="203"/>
      <c r="T224" s="204"/>
      <c r="AT224" s="205" t="s">
        <v>209</v>
      </c>
      <c r="AU224" s="205" t="s">
        <v>85</v>
      </c>
      <c r="AV224" s="12" t="s">
        <v>89</v>
      </c>
      <c r="AW224" s="12" t="s">
        <v>36</v>
      </c>
      <c r="AX224" s="12" t="s">
        <v>80</v>
      </c>
      <c r="AY224" s="205" t="s">
        <v>203</v>
      </c>
    </row>
    <row r="225" spans="2:51" s="13" customFormat="1" ht="12">
      <c r="B225" s="206"/>
      <c r="C225" s="207"/>
      <c r="D225" s="196" t="s">
        <v>209</v>
      </c>
      <c r="E225" s="208" t="s">
        <v>1</v>
      </c>
      <c r="F225" s="209" t="s">
        <v>211</v>
      </c>
      <c r="G225" s="207"/>
      <c r="H225" s="210">
        <v>117.62</v>
      </c>
      <c r="I225" s="211"/>
      <c r="J225" s="207"/>
      <c r="K225" s="207"/>
      <c r="L225" s="212"/>
      <c r="M225" s="213"/>
      <c r="N225" s="214"/>
      <c r="O225" s="214"/>
      <c r="P225" s="214"/>
      <c r="Q225" s="214"/>
      <c r="R225" s="214"/>
      <c r="S225" s="214"/>
      <c r="T225" s="215"/>
      <c r="AT225" s="216" t="s">
        <v>209</v>
      </c>
      <c r="AU225" s="216" t="s">
        <v>85</v>
      </c>
      <c r="AV225" s="13" t="s">
        <v>98</v>
      </c>
      <c r="AW225" s="13" t="s">
        <v>36</v>
      </c>
      <c r="AX225" s="13" t="s">
        <v>85</v>
      </c>
      <c r="AY225" s="216" t="s">
        <v>203</v>
      </c>
    </row>
    <row r="226" spans="1:65" s="2" customFormat="1" ht="55.5" customHeight="1">
      <c r="A226" s="35"/>
      <c r="B226" s="36"/>
      <c r="C226" s="180" t="s">
        <v>308</v>
      </c>
      <c r="D226" s="180" t="s">
        <v>204</v>
      </c>
      <c r="E226" s="181" t="s">
        <v>309</v>
      </c>
      <c r="F226" s="182" t="s">
        <v>310</v>
      </c>
      <c r="G226" s="183" t="s">
        <v>207</v>
      </c>
      <c r="H226" s="184">
        <v>352.86</v>
      </c>
      <c r="I226" s="185"/>
      <c r="J226" s="186">
        <f>ROUND(I226*H226,2)</f>
        <v>0</v>
      </c>
      <c r="K226" s="187"/>
      <c r="L226" s="40"/>
      <c r="M226" s="188" t="s">
        <v>1</v>
      </c>
      <c r="N226" s="189" t="s">
        <v>45</v>
      </c>
      <c r="O226" s="72"/>
      <c r="P226" s="190">
        <f>O226*H226</f>
        <v>0</v>
      </c>
      <c r="Q226" s="190">
        <v>0</v>
      </c>
      <c r="R226" s="190">
        <f>Q226*H226</f>
        <v>0</v>
      </c>
      <c r="S226" s="190">
        <v>0</v>
      </c>
      <c r="T226" s="191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92" t="s">
        <v>98</v>
      </c>
      <c r="AT226" s="192" t="s">
        <v>204</v>
      </c>
      <c r="AU226" s="192" t="s">
        <v>85</v>
      </c>
      <c r="AY226" s="18" t="s">
        <v>203</v>
      </c>
      <c r="BE226" s="193">
        <f>IF(N226="základní",J226,0)</f>
        <v>0</v>
      </c>
      <c r="BF226" s="193">
        <f>IF(N226="snížená",J226,0)</f>
        <v>0</v>
      </c>
      <c r="BG226" s="193">
        <f>IF(N226="zákl. přenesená",J226,0)</f>
        <v>0</v>
      </c>
      <c r="BH226" s="193">
        <f>IF(N226="sníž. přenesená",J226,0)</f>
        <v>0</v>
      </c>
      <c r="BI226" s="193">
        <f>IF(N226="nulová",J226,0)</f>
        <v>0</v>
      </c>
      <c r="BJ226" s="18" t="s">
        <v>85</v>
      </c>
      <c r="BK226" s="193">
        <f>ROUND(I226*H226,2)</f>
        <v>0</v>
      </c>
      <c r="BL226" s="18" t="s">
        <v>98</v>
      </c>
      <c r="BM226" s="192" t="s">
        <v>311</v>
      </c>
    </row>
    <row r="227" spans="1:65" s="2" customFormat="1" ht="16.5" customHeight="1">
      <c r="A227" s="35"/>
      <c r="B227" s="36"/>
      <c r="C227" s="180" t="s">
        <v>8</v>
      </c>
      <c r="D227" s="180" t="s">
        <v>204</v>
      </c>
      <c r="E227" s="181" t="s">
        <v>312</v>
      </c>
      <c r="F227" s="182" t="s">
        <v>313</v>
      </c>
      <c r="G227" s="183" t="s">
        <v>207</v>
      </c>
      <c r="H227" s="184">
        <v>3182.61</v>
      </c>
      <c r="I227" s="185"/>
      <c r="J227" s="186">
        <f>ROUND(I227*H227,2)</f>
        <v>0</v>
      </c>
      <c r="K227" s="187"/>
      <c r="L227" s="40"/>
      <c r="M227" s="188" t="s">
        <v>1</v>
      </c>
      <c r="N227" s="189" t="s">
        <v>45</v>
      </c>
      <c r="O227" s="72"/>
      <c r="P227" s="190">
        <f>O227*H227</f>
        <v>0</v>
      </c>
      <c r="Q227" s="190">
        <v>0</v>
      </c>
      <c r="R227" s="190">
        <f>Q227*H227</f>
        <v>0</v>
      </c>
      <c r="S227" s="190">
        <v>0</v>
      </c>
      <c r="T227" s="191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92" t="s">
        <v>98</v>
      </c>
      <c r="AT227" s="192" t="s">
        <v>204</v>
      </c>
      <c r="AU227" s="192" t="s">
        <v>85</v>
      </c>
      <c r="AY227" s="18" t="s">
        <v>203</v>
      </c>
      <c r="BE227" s="193">
        <f>IF(N227="základní",J227,0)</f>
        <v>0</v>
      </c>
      <c r="BF227" s="193">
        <f>IF(N227="snížená",J227,0)</f>
        <v>0</v>
      </c>
      <c r="BG227" s="193">
        <f>IF(N227="zákl. přenesená",J227,0)</f>
        <v>0</v>
      </c>
      <c r="BH227" s="193">
        <f>IF(N227="sníž. přenesená",J227,0)</f>
        <v>0</v>
      </c>
      <c r="BI227" s="193">
        <f>IF(N227="nulová",J227,0)</f>
        <v>0</v>
      </c>
      <c r="BJ227" s="18" t="s">
        <v>85</v>
      </c>
      <c r="BK227" s="193">
        <f>ROUND(I227*H227,2)</f>
        <v>0</v>
      </c>
      <c r="BL227" s="18" t="s">
        <v>98</v>
      </c>
      <c r="BM227" s="192" t="s">
        <v>314</v>
      </c>
    </row>
    <row r="228" spans="2:51" s="12" customFormat="1" ht="12">
      <c r="B228" s="194"/>
      <c r="C228" s="195"/>
      <c r="D228" s="196" t="s">
        <v>209</v>
      </c>
      <c r="E228" s="197" t="s">
        <v>1</v>
      </c>
      <c r="F228" s="198" t="s">
        <v>295</v>
      </c>
      <c r="G228" s="195"/>
      <c r="H228" s="199">
        <v>86.62</v>
      </c>
      <c r="I228" s="200"/>
      <c r="J228" s="195"/>
      <c r="K228" s="195"/>
      <c r="L228" s="201"/>
      <c r="M228" s="202"/>
      <c r="N228" s="203"/>
      <c r="O228" s="203"/>
      <c r="P228" s="203"/>
      <c r="Q228" s="203"/>
      <c r="R228" s="203"/>
      <c r="S228" s="203"/>
      <c r="T228" s="204"/>
      <c r="AT228" s="205" t="s">
        <v>209</v>
      </c>
      <c r="AU228" s="205" t="s">
        <v>85</v>
      </c>
      <c r="AV228" s="12" t="s">
        <v>89</v>
      </c>
      <c r="AW228" s="12" t="s">
        <v>36</v>
      </c>
      <c r="AX228" s="12" t="s">
        <v>80</v>
      </c>
      <c r="AY228" s="205" t="s">
        <v>203</v>
      </c>
    </row>
    <row r="229" spans="2:51" s="12" customFormat="1" ht="12">
      <c r="B229" s="194"/>
      <c r="C229" s="195"/>
      <c r="D229" s="196" t="s">
        <v>209</v>
      </c>
      <c r="E229" s="197" t="s">
        <v>1</v>
      </c>
      <c r="F229" s="198" t="s">
        <v>315</v>
      </c>
      <c r="G229" s="195"/>
      <c r="H229" s="199">
        <v>4128.5</v>
      </c>
      <c r="I229" s="200"/>
      <c r="J229" s="195"/>
      <c r="K229" s="195"/>
      <c r="L229" s="201"/>
      <c r="M229" s="202"/>
      <c r="N229" s="203"/>
      <c r="O229" s="203"/>
      <c r="P229" s="203"/>
      <c r="Q229" s="203"/>
      <c r="R229" s="203"/>
      <c r="S229" s="203"/>
      <c r="T229" s="204"/>
      <c r="AT229" s="205" t="s">
        <v>209</v>
      </c>
      <c r="AU229" s="205" t="s">
        <v>85</v>
      </c>
      <c r="AV229" s="12" t="s">
        <v>89</v>
      </c>
      <c r="AW229" s="12" t="s">
        <v>36</v>
      </c>
      <c r="AX229" s="12" t="s">
        <v>80</v>
      </c>
      <c r="AY229" s="205" t="s">
        <v>203</v>
      </c>
    </row>
    <row r="230" spans="2:51" s="12" customFormat="1" ht="12">
      <c r="B230" s="194"/>
      <c r="C230" s="195"/>
      <c r="D230" s="196" t="s">
        <v>209</v>
      </c>
      <c r="E230" s="197" t="s">
        <v>1</v>
      </c>
      <c r="F230" s="198" t="s">
        <v>297</v>
      </c>
      <c r="G230" s="195"/>
      <c r="H230" s="199">
        <v>-132.31</v>
      </c>
      <c r="I230" s="200"/>
      <c r="J230" s="195"/>
      <c r="K230" s="195"/>
      <c r="L230" s="201"/>
      <c r="M230" s="202"/>
      <c r="N230" s="203"/>
      <c r="O230" s="203"/>
      <c r="P230" s="203"/>
      <c r="Q230" s="203"/>
      <c r="R230" s="203"/>
      <c r="S230" s="203"/>
      <c r="T230" s="204"/>
      <c r="AT230" s="205" t="s">
        <v>209</v>
      </c>
      <c r="AU230" s="205" t="s">
        <v>85</v>
      </c>
      <c r="AV230" s="12" t="s">
        <v>89</v>
      </c>
      <c r="AW230" s="12" t="s">
        <v>36</v>
      </c>
      <c r="AX230" s="12" t="s">
        <v>80</v>
      </c>
      <c r="AY230" s="205" t="s">
        <v>203</v>
      </c>
    </row>
    <row r="231" spans="2:51" s="12" customFormat="1" ht="22.5">
      <c r="B231" s="194"/>
      <c r="C231" s="195"/>
      <c r="D231" s="196" t="s">
        <v>209</v>
      </c>
      <c r="E231" s="197" t="s">
        <v>1</v>
      </c>
      <c r="F231" s="198" t="s">
        <v>298</v>
      </c>
      <c r="G231" s="195"/>
      <c r="H231" s="199">
        <v>-900.2</v>
      </c>
      <c r="I231" s="200"/>
      <c r="J231" s="195"/>
      <c r="K231" s="195"/>
      <c r="L231" s="201"/>
      <c r="M231" s="202"/>
      <c r="N231" s="203"/>
      <c r="O231" s="203"/>
      <c r="P231" s="203"/>
      <c r="Q231" s="203"/>
      <c r="R231" s="203"/>
      <c r="S231" s="203"/>
      <c r="T231" s="204"/>
      <c r="AT231" s="205" t="s">
        <v>209</v>
      </c>
      <c r="AU231" s="205" t="s">
        <v>85</v>
      </c>
      <c r="AV231" s="12" t="s">
        <v>89</v>
      </c>
      <c r="AW231" s="12" t="s">
        <v>36</v>
      </c>
      <c r="AX231" s="12" t="s">
        <v>80</v>
      </c>
      <c r="AY231" s="205" t="s">
        <v>203</v>
      </c>
    </row>
    <row r="232" spans="2:51" s="13" customFormat="1" ht="12">
      <c r="B232" s="206"/>
      <c r="C232" s="207"/>
      <c r="D232" s="196" t="s">
        <v>209</v>
      </c>
      <c r="E232" s="208" t="s">
        <v>1</v>
      </c>
      <c r="F232" s="209" t="s">
        <v>211</v>
      </c>
      <c r="G232" s="207"/>
      <c r="H232" s="210">
        <v>3182.6099999999997</v>
      </c>
      <c r="I232" s="211"/>
      <c r="J232" s="207"/>
      <c r="K232" s="207"/>
      <c r="L232" s="212"/>
      <c r="M232" s="213"/>
      <c r="N232" s="214"/>
      <c r="O232" s="214"/>
      <c r="P232" s="214"/>
      <c r="Q232" s="214"/>
      <c r="R232" s="214"/>
      <c r="S232" s="214"/>
      <c r="T232" s="215"/>
      <c r="AT232" s="216" t="s">
        <v>209</v>
      </c>
      <c r="AU232" s="216" t="s">
        <v>85</v>
      </c>
      <c r="AV232" s="13" t="s">
        <v>98</v>
      </c>
      <c r="AW232" s="13" t="s">
        <v>36</v>
      </c>
      <c r="AX232" s="13" t="s">
        <v>85</v>
      </c>
      <c r="AY232" s="216" t="s">
        <v>203</v>
      </c>
    </row>
    <row r="233" spans="2:63" s="11" customFormat="1" ht="25.9" customHeight="1">
      <c r="B233" s="166"/>
      <c r="C233" s="167"/>
      <c r="D233" s="168" t="s">
        <v>79</v>
      </c>
      <c r="E233" s="169" t="s">
        <v>125</v>
      </c>
      <c r="F233" s="169" t="s">
        <v>316</v>
      </c>
      <c r="G233" s="167"/>
      <c r="H233" s="167"/>
      <c r="I233" s="170"/>
      <c r="J233" s="171">
        <f>BK233</f>
        <v>0</v>
      </c>
      <c r="K233" s="167"/>
      <c r="L233" s="172"/>
      <c r="M233" s="173"/>
      <c r="N233" s="174"/>
      <c r="O233" s="174"/>
      <c r="P233" s="175">
        <f>SUM(P234:P466)</f>
        <v>0</v>
      </c>
      <c r="Q233" s="174"/>
      <c r="R233" s="175">
        <f>SUM(R234:R466)</f>
        <v>0</v>
      </c>
      <c r="S233" s="174"/>
      <c r="T233" s="176">
        <f>SUM(T234:T466)</f>
        <v>0</v>
      </c>
      <c r="AR233" s="177" t="s">
        <v>85</v>
      </c>
      <c r="AT233" s="178" t="s">
        <v>79</v>
      </c>
      <c r="AU233" s="178" t="s">
        <v>80</v>
      </c>
      <c r="AY233" s="177" t="s">
        <v>203</v>
      </c>
      <c r="BK233" s="179">
        <f>SUM(BK234:BK466)</f>
        <v>0</v>
      </c>
    </row>
    <row r="234" spans="1:65" s="2" customFormat="1" ht="37.9" customHeight="1">
      <c r="A234" s="35"/>
      <c r="B234" s="36"/>
      <c r="C234" s="180" t="s">
        <v>317</v>
      </c>
      <c r="D234" s="180" t="s">
        <v>204</v>
      </c>
      <c r="E234" s="181" t="s">
        <v>318</v>
      </c>
      <c r="F234" s="182" t="s">
        <v>319</v>
      </c>
      <c r="G234" s="183" t="s">
        <v>207</v>
      </c>
      <c r="H234" s="184">
        <v>6157.018</v>
      </c>
      <c r="I234" s="185"/>
      <c r="J234" s="186">
        <f>ROUND(I234*H234,2)</f>
        <v>0</v>
      </c>
      <c r="K234" s="187"/>
      <c r="L234" s="40"/>
      <c r="M234" s="188" t="s">
        <v>1</v>
      </c>
      <c r="N234" s="189" t="s">
        <v>45</v>
      </c>
      <c r="O234" s="72"/>
      <c r="P234" s="190">
        <f>O234*H234</f>
        <v>0</v>
      </c>
      <c r="Q234" s="190">
        <v>0</v>
      </c>
      <c r="R234" s="190">
        <f>Q234*H234</f>
        <v>0</v>
      </c>
      <c r="S234" s="190">
        <v>0</v>
      </c>
      <c r="T234" s="191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92" t="s">
        <v>98</v>
      </c>
      <c r="AT234" s="192" t="s">
        <v>204</v>
      </c>
      <c r="AU234" s="192" t="s">
        <v>85</v>
      </c>
      <c r="AY234" s="18" t="s">
        <v>203</v>
      </c>
      <c r="BE234" s="193">
        <f>IF(N234="základní",J234,0)</f>
        <v>0</v>
      </c>
      <c r="BF234" s="193">
        <f>IF(N234="snížená",J234,0)</f>
        <v>0</v>
      </c>
      <c r="BG234" s="193">
        <f>IF(N234="zákl. přenesená",J234,0)</f>
        <v>0</v>
      </c>
      <c r="BH234" s="193">
        <f>IF(N234="sníž. přenesená",J234,0)</f>
        <v>0</v>
      </c>
      <c r="BI234" s="193">
        <f>IF(N234="nulová",J234,0)</f>
        <v>0</v>
      </c>
      <c r="BJ234" s="18" t="s">
        <v>85</v>
      </c>
      <c r="BK234" s="193">
        <f>ROUND(I234*H234,2)</f>
        <v>0</v>
      </c>
      <c r="BL234" s="18" t="s">
        <v>98</v>
      </c>
      <c r="BM234" s="192" t="s">
        <v>320</v>
      </c>
    </row>
    <row r="235" spans="2:51" s="12" customFormat="1" ht="12">
      <c r="B235" s="194"/>
      <c r="C235" s="195"/>
      <c r="D235" s="196" t="s">
        <v>209</v>
      </c>
      <c r="E235" s="197" t="s">
        <v>1</v>
      </c>
      <c r="F235" s="198" t="s">
        <v>321</v>
      </c>
      <c r="G235" s="195"/>
      <c r="H235" s="199">
        <v>34.2</v>
      </c>
      <c r="I235" s="200"/>
      <c r="J235" s="195"/>
      <c r="K235" s="195"/>
      <c r="L235" s="201"/>
      <c r="M235" s="202"/>
      <c r="N235" s="203"/>
      <c r="O235" s="203"/>
      <c r="P235" s="203"/>
      <c r="Q235" s="203"/>
      <c r="R235" s="203"/>
      <c r="S235" s="203"/>
      <c r="T235" s="204"/>
      <c r="AT235" s="205" t="s">
        <v>209</v>
      </c>
      <c r="AU235" s="205" t="s">
        <v>85</v>
      </c>
      <c r="AV235" s="12" t="s">
        <v>89</v>
      </c>
      <c r="AW235" s="12" t="s">
        <v>36</v>
      </c>
      <c r="AX235" s="12" t="s">
        <v>80</v>
      </c>
      <c r="AY235" s="205" t="s">
        <v>203</v>
      </c>
    </row>
    <row r="236" spans="2:51" s="12" customFormat="1" ht="12">
      <c r="B236" s="194"/>
      <c r="C236" s="195"/>
      <c r="D236" s="196" t="s">
        <v>209</v>
      </c>
      <c r="E236" s="197" t="s">
        <v>1</v>
      </c>
      <c r="F236" s="198" t="s">
        <v>322</v>
      </c>
      <c r="G236" s="195"/>
      <c r="H236" s="199">
        <v>217.85</v>
      </c>
      <c r="I236" s="200"/>
      <c r="J236" s="195"/>
      <c r="K236" s="195"/>
      <c r="L236" s="201"/>
      <c r="M236" s="202"/>
      <c r="N236" s="203"/>
      <c r="O236" s="203"/>
      <c r="P236" s="203"/>
      <c r="Q236" s="203"/>
      <c r="R236" s="203"/>
      <c r="S236" s="203"/>
      <c r="T236" s="204"/>
      <c r="AT236" s="205" t="s">
        <v>209</v>
      </c>
      <c r="AU236" s="205" t="s">
        <v>85</v>
      </c>
      <c r="AV236" s="12" t="s">
        <v>89</v>
      </c>
      <c r="AW236" s="12" t="s">
        <v>36</v>
      </c>
      <c r="AX236" s="12" t="s">
        <v>80</v>
      </c>
      <c r="AY236" s="205" t="s">
        <v>203</v>
      </c>
    </row>
    <row r="237" spans="2:51" s="12" customFormat="1" ht="12">
      <c r="B237" s="194"/>
      <c r="C237" s="195"/>
      <c r="D237" s="196" t="s">
        <v>209</v>
      </c>
      <c r="E237" s="197" t="s">
        <v>1</v>
      </c>
      <c r="F237" s="198" t="s">
        <v>323</v>
      </c>
      <c r="G237" s="195"/>
      <c r="H237" s="199">
        <v>50.21</v>
      </c>
      <c r="I237" s="200"/>
      <c r="J237" s="195"/>
      <c r="K237" s="195"/>
      <c r="L237" s="201"/>
      <c r="M237" s="202"/>
      <c r="N237" s="203"/>
      <c r="O237" s="203"/>
      <c r="P237" s="203"/>
      <c r="Q237" s="203"/>
      <c r="R237" s="203"/>
      <c r="S237" s="203"/>
      <c r="T237" s="204"/>
      <c r="AT237" s="205" t="s">
        <v>209</v>
      </c>
      <c r="AU237" s="205" t="s">
        <v>85</v>
      </c>
      <c r="AV237" s="12" t="s">
        <v>89</v>
      </c>
      <c r="AW237" s="12" t="s">
        <v>36</v>
      </c>
      <c r="AX237" s="12" t="s">
        <v>80</v>
      </c>
      <c r="AY237" s="205" t="s">
        <v>203</v>
      </c>
    </row>
    <row r="238" spans="2:51" s="12" customFormat="1" ht="12">
      <c r="B238" s="194"/>
      <c r="C238" s="195"/>
      <c r="D238" s="196" t="s">
        <v>209</v>
      </c>
      <c r="E238" s="197" t="s">
        <v>1</v>
      </c>
      <c r="F238" s="198" t="s">
        <v>324</v>
      </c>
      <c r="G238" s="195"/>
      <c r="H238" s="199">
        <v>80.31</v>
      </c>
      <c r="I238" s="200"/>
      <c r="J238" s="195"/>
      <c r="K238" s="195"/>
      <c r="L238" s="201"/>
      <c r="M238" s="202"/>
      <c r="N238" s="203"/>
      <c r="O238" s="203"/>
      <c r="P238" s="203"/>
      <c r="Q238" s="203"/>
      <c r="R238" s="203"/>
      <c r="S238" s="203"/>
      <c r="T238" s="204"/>
      <c r="AT238" s="205" t="s">
        <v>209</v>
      </c>
      <c r="AU238" s="205" t="s">
        <v>85</v>
      </c>
      <c r="AV238" s="12" t="s">
        <v>89</v>
      </c>
      <c r="AW238" s="12" t="s">
        <v>36</v>
      </c>
      <c r="AX238" s="12" t="s">
        <v>80</v>
      </c>
      <c r="AY238" s="205" t="s">
        <v>203</v>
      </c>
    </row>
    <row r="239" spans="2:51" s="12" customFormat="1" ht="12">
      <c r="B239" s="194"/>
      <c r="C239" s="195"/>
      <c r="D239" s="196" t="s">
        <v>209</v>
      </c>
      <c r="E239" s="197" t="s">
        <v>1</v>
      </c>
      <c r="F239" s="198" t="s">
        <v>325</v>
      </c>
      <c r="G239" s="195"/>
      <c r="H239" s="199">
        <v>80.37</v>
      </c>
      <c r="I239" s="200"/>
      <c r="J239" s="195"/>
      <c r="K239" s="195"/>
      <c r="L239" s="201"/>
      <c r="M239" s="202"/>
      <c r="N239" s="203"/>
      <c r="O239" s="203"/>
      <c r="P239" s="203"/>
      <c r="Q239" s="203"/>
      <c r="R239" s="203"/>
      <c r="S239" s="203"/>
      <c r="T239" s="204"/>
      <c r="AT239" s="205" t="s">
        <v>209</v>
      </c>
      <c r="AU239" s="205" t="s">
        <v>85</v>
      </c>
      <c r="AV239" s="12" t="s">
        <v>89</v>
      </c>
      <c r="AW239" s="12" t="s">
        <v>36</v>
      </c>
      <c r="AX239" s="12" t="s">
        <v>80</v>
      </c>
      <c r="AY239" s="205" t="s">
        <v>203</v>
      </c>
    </row>
    <row r="240" spans="2:51" s="12" customFormat="1" ht="12">
      <c r="B240" s="194"/>
      <c r="C240" s="195"/>
      <c r="D240" s="196" t="s">
        <v>209</v>
      </c>
      <c r="E240" s="197" t="s">
        <v>1</v>
      </c>
      <c r="F240" s="198" t="s">
        <v>326</v>
      </c>
      <c r="G240" s="195"/>
      <c r="H240" s="199">
        <v>80.46</v>
      </c>
      <c r="I240" s="200"/>
      <c r="J240" s="195"/>
      <c r="K240" s="195"/>
      <c r="L240" s="201"/>
      <c r="M240" s="202"/>
      <c r="N240" s="203"/>
      <c r="O240" s="203"/>
      <c r="P240" s="203"/>
      <c r="Q240" s="203"/>
      <c r="R240" s="203"/>
      <c r="S240" s="203"/>
      <c r="T240" s="204"/>
      <c r="AT240" s="205" t="s">
        <v>209</v>
      </c>
      <c r="AU240" s="205" t="s">
        <v>85</v>
      </c>
      <c r="AV240" s="12" t="s">
        <v>89</v>
      </c>
      <c r="AW240" s="12" t="s">
        <v>36</v>
      </c>
      <c r="AX240" s="12" t="s">
        <v>80</v>
      </c>
      <c r="AY240" s="205" t="s">
        <v>203</v>
      </c>
    </row>
    <row r="241" spans="2:51" s="12" customFormat="1" ht="12">
      <c r="B241" s="194"/>
      <c r="C241" s="195"/>
      <c r="D241" s="196" t="s">
        <v>209</v>
      </c>
      <c r="E241" s="197" t="s">
        <v>1</v>
      </c>
      <c r="F241" s="198" t="s">
        <v>327</v>
      </c>
      <c r="G241" s="195"/>
      <c r="H241" s="199">
        <v>52.65</v>
      </c>
      <c r="I241" s="200"/>
      <c r="J241" s="195"/>
      <c r="K241" s="195"/>
      <c r="L241" s="201"/>
      <c r="M241" s="202"/>
      <c r="N241" s="203"/>
      <c r="O241" s="203"/>
      <c r="P241" s="203"/>
      <c r="Q241" s="203"/>
      <c r="R241" s="203"/>
      <c r="S241" s="203"/>
      <c r="T241" s="204"/>
      <c r="AT241" s="205" t="s">
        <v>209</v>
      </c>
      <c r="AU241" s="205" t="s">
        <v>85</v>
      </c>
      <c r="AV241" s="12" t="s">
        <v>89</v>
      </c>
      <c r="AW241" s="12" t="s">
        <v>36</v>
      </c>
      <c r="AX241" s="12" t="s">
        <v>80</v>
      </c>
      <c r="AY241" s="205" t="s">
        <v>203</v>
      </c>
    </row>
    <row r="242" spans="2:51" s="12" customFormat="1" ht="12">
      <c r="B242" s="194"/>
      <c r="C242" s="195"/>
      <c r="D242" s="196" t="s">
        <v>209</v>
      </c>
      <c r="E242" s="197" t="s">
        <v>1</v>
      </c>
      <c r="F242" s="198" t="s">
        <v>328</v>
      </c>
      <c r="G242" s="195"/>
      <c r="H242" s="199">
        <v>80.5</v>
      </c>
      <c r="I242" s="200"/>
      <c r="J242" s="195"/>
      <c r="K242" s="195"/>
      <c r="L242" s="201"/>
      <c r="M242" s="202"/>
      <c r="N242" s="203"/>
      <c r="O242" s="203"/>
      <c r="P242" s="203"/>
      <c r="Q242" s="203"/>
      <c r="R242" s="203"/>
      <c r="S242" s="203"/>
      <c r="T242" s="204"/>
      <c r="AT242" s="205" t="s">
        <v>209</v>
      </c>
      <c r="AU242" s="205" t="s">
        <v>85</v>
      </c>
      <c r="AV242" s="12" t="s">
        <v>89</v>
      </c>
      <c r="AW242" s="12" t="s">
        <v>36</v>
      </c>
      <c r="AX242" s="12" t="s">
        <v>80</v>
      </c>
      <c r="AY242" s="205" t="s">
        <v>203</v>
      </c>
    </row>
    <row r="243" spans="2:51" s="12" customFormat="1" ht="12">
      <c r="B243" s="194"/>
      <c r="C243" s="195"/>
      <c r="D243" s="196" t="s">
        <v>209</v>
      </c>
      <c r="E243" s="197" t="s">
        <v>1</v>
      </c>
      <c r="F243" s="198" t="s">
        <v>329</v>
      </c>
      <c r="G243" s="195"/>
      <c r="H243" s="199">
        <v>59.26</v>
      </c>
      <c r="I243" s="200"/>
      <c r="J243" s="195"/>
      <c r="K243" s="195"/>
      <c r="L243" s="201"/>
      <c r="M243" s="202"/>
      <c r="N243" s="203"/>
      <c r="O243" s="203"/>
      <c r="P243" s="203"/>
      <c r="Q243" s="203"/>
      <c r="R243" s="203"/>
      <c r="S243" s="203"/>
      <c r="T243" s="204"/>
      <c r="AT243" s="205" t="s">
        <v>209</v>
      </c>
      <c r="AU243" s="205" t="s">
        <v>85</v>
      </c>
      <c r="AV243" s="12" t="s">
        <v>89</v>
      </c>
      <c r="AW243" s="12" t="s">
        <v>36</v>
      </c>
      <c r="AX243" s="12" t="s">
        <v>80</v>
      </c>
      <c r="AY243" s="205" t="s">
        <v>203</v>
      </c>
    </row>
    <row r="244" spans="2:51" s="12" customFormat="1" ht="12">
      <c r="B244" s="194"/>
      <c r="C244" s="195"/>
      <c r="D244" s="196" t="s">
        <v>209</v>
      </c>
      <c r="E244" s="197" t="s">
        <v>1</v>
      </c>
      <c r="F244" s="198" t="s">
        <v>330</v>
      </c>
      <c r="G244" s="195"/>
      <c r="H244" s="199">
        <v>57.01</v>
      </c>
      <c r="I244" s="200"/>
      <c r="J244" s="195"/>
      <c r="K244" s="195"/>
      <c r="L244" s="201"/>
      <c r="M244" s="202"/>
      <c r="N244" s="203"/>
      <c r="O244" s="203"/>
      <c r="P244" s="203"/>
      <c r="Q244" s="203"/>
      <c r="R244" s="203"/>
      <c r="S244" s="203"/>
      <c r="T244" s="204"/>
      <c r="AT244" s="205" t="s">
        <v>209</v>
      </c>
      <c r="AU244" s="205" t="s">
        <v>85</v>
      </c>
      <c r="AV244" s="12" t="s">
        <v>89</v>
      </c>
      <c r="AW244" s="12" t="s">
        <v>36</v>
      </c>
      <c r="AX244" s="12" t="s">
        <v>80</v>
      </c>
      <c r="AY244" s="205" t="s">
        <v>203</v>
      </c>
    </row>
    <row r="245" spans="2:51" s="12" customFormat="1" ht="12">
      <c r="B245" s="194"/>
      <c r="C245" s="195"/>
      <c r="D245" s="196" t="s">
        <v>209</v>
      </c>
      <c r="E245" s="197" t="s">
        <v>1</v>
      </c>
      <c r="F245" s="198" t="s">
        <v>331</v>
      </c>
      <c r="G245" s="195"/>
      <c r="H245" s="199">
        <v>4551.72</v>
      </c>
      <c r="I245" s="200"/>
      <c r="J245" s="195"/>
      <c r="K245" s="195"/>
      <c r="L245" s="201"/>
      <c r="M245" s="202"/>
      <c r="N245" s="203"/>
      <c r="O245" s="203"/>
      <c r="P245" s="203"/>
      <c r="Q245" s="203"/>
      <c r="R245" s="203"/>
      <c r="S245" s="203"/>
      <c r="T245" s="204"/>
      <c r="AT245" s="205" t="s">
        <v>209</v>
      </c>
      <c r="AU245" s="205" t="s">
        <v>85</v>
      </c>
      <c r="AV245" s="12" t="s">
        <v>89</v>
      </c>
      <c r="AW245" s="12" t="s">
        <v>36</v>
      </c>
      <c r="AX245" s="12" t="s">
        <v>80</v>
      </c>
      <c r="AY245" s="205" t="s">
        <v>203</v>
      </c>
    </row>
    <row r="246" spans="2:51" s="12" customFormat="1" ht="12">
      <c r="B246" s="194"/>
      <c r="C246" s="195"/>
      <c r="D246" s="196" t="s">
        <v>209</v>
      </c>
      <c r="E246" s="197" t="s">
        <v>1</v>
      </c>
      <c r="F246" s="198" t="s">
        <v>332</v>
      </c>
      <c r="G246" s="195"/>
      <c r="H246" s="199">
        <v>205.95</v>
      </c>
      <c r="I246" s="200"/>
      <c r="J246" s="195"/>
      <c r="K246" s="195"/>
      <c r="L246" s="201"/>
      <c r="M246" s="202"/>
      <c r="N246" s="203"/>
      <c r="O246" s="203"/>
      <c r="P246" s="203"/>
      <c r="Q246" s="203"/>
      <c r="R246" s="203"/>
      <c r="S246" s="203"/>
      <c r="T246" s="204"/>
      <c r="AT246" s="205" t="s">
        <v>209</v>
      </c>
      <c r="AU246" s="205" t="s">
        <v>85</v>
      </c>
      <c r="AV246" s="12" t="s">
        <v>89</v>
      </c>
      <c r="AW246" s="12" t="s">
        <v>36</v>
      </c>
      <c r="AX246" s="12" t="s">
        <v>80</v>
      </c>
      <c r="AY246" s="205" t="s">
        <v>203</v>
      </c>
    </row>
    <row r="247" spans="2:51" s="12" customFormat="1" ht="12">
      <c r="B247" s="194"/>
      <c r="C247" s="195"/>
      <c r="D247" s="196" t="s">
        <v>209</v>
      </c>
      <c r="E247" s="197" t="s">
        <v>1</v>
      </c>
      <c r="F247" s="198" t="s">
        <v>333</v>
      </c>
      <c r="G247" s="195"/>
      <c r="H247" s="199">
        <v>69.19</v>
      </c>
      <c r="I247" s="200"/>
      <c r="J247" s="195"/>
      <c r="K247" s="195"/>
      <c r="L247" s="201"/>
      <c r="M247" s="202"/>
      <c r="N247" s="203"/>
      <c r="O247" s="203"/>
      <c r="P247" s="203"/>
      <c r="Q247" s="203"/>
      <c r="R247" s="203"/>
      <c r="S247" s="203"/>
      <c r="T247" s="204"/>
      <c r="AT247" s="205" t="s">
        <v>209</v>
      </c>
      <c r="AU247" s="205" t="s">
        <v>85</v>
      </c>
      <c r="AV247" s="12" t="s">
        <v>89</v>
      </c>
      <c r="AW247" s="12" t="s">
        <v>36</v>
      </c>
      <c r="AX247" s="12" t="s">
        <v>80</v>
      </c>
      <c r="AY247" s="205" t="s">
        <v>203</v>
      </c>
    </row>
    <row r="248" spans="2:51" s="12" customFormat="1" ht="12">
      <c r="B248" s="194"/>
      <c r="C248" s="195"/>
      <c r="D248" s="196" t="s">
        <v>209</v>
      </c>
      <c r="E248" s="197" t="s">
        <v>1</v>
      </c>
      <c r="F248" s="198" t="s">
        <v>334</v>
      </c>
      <c r="G248" s="195"/>
      <c r="H248" s="199">
        <v>65.94</v>
      </c>
      <c r="I248" s="200"/>
      <c r="J248" s="195"/>
      <c r="K248" s="195"/>
      <c r="L248" s="201"/>
      <c r="M248" s="202"/>
      <c r="N248" s="203"/>
      <c r="O248" s="203"/>
      <c r="P248" s="203"/>
      <c r="Q248" s="203"/>
      <c r="R248" s="203"/>
      <c r="S248" s="203"/>
      <c r="T248" s="204"/>
      <c r="AT248" s="205" t="s">
        <v>209</v>
      </c>
      <c r="AU248" s="205" t="s">
        <v>85</v>
      </c>
      <c r="AV248" s="12" t="s">
        <v>89</v>
      </c>
      <c r="AW248" s="12" t="s">
        <v>36</v>
      </c>
      <c r="AX248" s="12" t="s">
        <v>80</v>
      </c>
      <c r="AY248" s="205" t="s">
        <v>203</v>
      </c>
    </row>
    <row r="249" spans="2:51" s="12" customFormat="1" ht="22.5">
      <c r="B249" s="194"/>
      <c r="C249" s="195"/>
      <c r="D249" s="196" t="s">
        <v>209</v>
      </c>
      <c r="E249" s="197" t="s">
        <v>1</v>
      </c>
      <c r="F249" s="198" t="s">
        <v>335</v>
      </c>
      <c r="G249" s="195"/>
      <c r="H249" s="199">
        <v>250.99</v>
      </c>
      <c r="I249" s="200"/>
      <c r="J249" s="195"/>
      <c r="K249" s="195"/>
      <c r="L249" s="201"/>
      <c r="M249" s="202"/>
      <c r="N249" s="203"/>
      <c r="O249" s="203"/>
      <c r="P249" s="203"/>
      <c r="Q249" s="203"/>
      <c r="R249" s="203"/>
      <c r="S249" s="203"/>
      <c r="T249" s="204"/>
      <c r="AT249" s="205" t="s">
        <v>209</v>
      </c>
      <c r="AU249" s="205" t="s">
        <v>85</v>
      </c>
      <c r="AV249" s="12" t="s">
        <v>89</v>
      </c>
      <c r="AW249" s="12" t="s">
        <v>36</v>
      </c>
      <c r="AX249" s="12" t="s">
        <v>80</v>
      </c>
      <c r="AY249" s="205" t="s">
        <v>203</v>
      </c>
    </row>
    <row r="250" spans="2:51" s="12" customFormat="1" ht="12">
      <c r="B250" s="194"/>
      <c r="C250" s="195"/>
      <c r="D250" s="196" t="s">
        <v>209</v>
      </c>
      <c r="E250" s="197" t="s">
        <v>1</v>
      </c>
      <c r="F250" s="198" t="s">
        <v>336</v>
      </c>
      <c r="G250" s="195"/>
      <c r="H250" s="199">
        <v>67.09</v>
      </c>
      <c r="I250" s="200"/>
      <c r="J250" s="195"/>
      <c r="K250" s="195"/>
      <c r="L250" s="201"/>
      <c r="M250" s="202"/>
      <c r="N250" s="203"/>
      <c r="O250" s="203"/>
      <c r="P250" s="203"/>
      <c r="Q250" s="203"/>
      <c r="R250" s="203"/>
      <c r="S250" s="203"/>
      <c r="T250" s="204"/>
      <c r="AT250" s="205" t="s">
        <v>209</v>
      </c>
      <c r="AU250" s="205" t="s">
        <v>85</v>
      </c>
      <c r="AV250" s="12" t="s">
        <v>89</v>
      </c>
      <c r="AW250" s="12" t="s">
        <v>36</v>
      </c>
      <c r="AX250" s="12" t="s">
        <v>80</v>
      </c>
      <c r="AY250" s="205" t="s">
        <v>203</v>
      </c>
    </row>
    <row r="251" spans="2:51" s="12" customFormat="1" ht="12">
      <c r="B251" s="194"/>
      <c r="C251" s="195"/>
      <c r="D251" s="196" t="s">
        <v>209</v>
      </c>
      <c r="E251" s="197" t="s">
        <v>1</v>
      </c>
      <c r="F251" s="198" t="s">
        <v>337</v>
      </c>
      <c r="G251" s="195"/>
      <c r="H251" s="199">
        <v>58.53</v>
      </c>
      <c r="I251" s="200"/>
      <c r="J251" s="195"/>
      <c r="K251" s="195"/>
      <c r="L251" s="201"/>
      <c r="M251" s="202"/>
      <c r="N251" s="203"/>
      <c r="O251" s="203"/>
      <c r="P251" s="203"/>
      <c r="Q251" s="203"/>
      <c r="R251" s="203"/>
      <c r="S251" s="203"/>
      <c r="T251" s="204"/>
      <c r="AT251" s="205" t="s">
        <v>209</v>
      </c>
      <c r="AU251" s="205" t="s">
        <v>85</v>
      </c>
      <c r="AV251" s="12" t="s">
        <v>89</v>
      </c>
      <c r="AW251" s="12" t="s">
        <v>36</v>
      </c>
      <c r="AX251" s="12" t="s">
        <v>80</v>
      </c>
      <c r="AY251" s="205" t="s">
        <v>203</v>
      </c>
    </row>
    <row r="252" spans="2:51" s="12" customFormat="1" ht="12">
      <c r="B252" s="194"/>
      <c r="C252" s="195"/>
      <c r="D252" s="196" t="s">
        <v>209</v>
      </c>
      <c r="E252" s="197" t="s">
        <v>1</v>
      </c>
      <c r="F252" s="198" t="s">
        <v>338</v>
      </c>
      <c r="G252" s="195"/>
      <c r="H252" s="199">
        <v>64.62</v>
      </c>
      <c r="I252" s="200"/>
      <c r="J252" s="195"/>
      <c r="K252" s="195"/>
      <c r="L252" s="201"/>
      <c r="M252" s="202"/>
      <c r="N252" s="203"/>
      <c r="O252" s="203"/>
      <c r="P252" s="203"/>
      <c r="Q252" s="203"/>
      <c r="R252" s="203"/>
      <c r="S252" s="203"/>
      <c r="T252" s="204"/>
      <c r="AT252" s="205" t="s">
        <v>209</v>
      </c>
      <c r="AU252" s="205" t="s">
        <v>85</v>
      </c>
      <c r="AV252" s="12" t="s">
        <v>89</v>
      </c>
      <c r="AW252" s="12" t="s">
        <v>36</v>
      </c>
      <c r="AX252" s="12" t="s">
        <v>80</v>
      </c>
      <c r="AY252" s="205" t="s">
        <v>203</v>
      </c>
    </row>
    <row r="253" spans="2:51" s="12" customFormat="1" ht="12">
      <c r="B253" s="194"/>
      <c r="C253" s="195"/>
      <c r="D253" s="196" t="s">
        <v>209</v>
      </c>
      <c r="E253" s="197" t="s">
        <v>1</v>
      </c>
      <c r="F253" s="198" t="s">
        <v>339</v>
      </c>
      <c r="G253" s="195"/>
      <c r="H253" s="199">
        <v>14.304</v>
      </c>
      <c r="I253" s="200"/>
      <c r="J253" s="195"/>
      <c r="K253" s="195"/>
      <c r="L253" s="201"/>
      <c r="M253" s="202"/>
      <c r="N253" s="203"/>
      <c r="O253" s="203"/>
      <c r="P253" s="203"/>
      <c r="Q253" s="203"/>
      <c r="R253" s="203"/>
      <c r="S253" s="203"/>
      <c r="T253" s="204"/>
      <c r="AT253" s="205" t="s">
        <v>209</v>
      </c>
      <c r="AU253" s="205" t="s">
        <v>85</v>
      </c>
      <c r="AV253" s="12" t="s">
        <v>89</v>
      </c>
      <c r="AW253" s="12" t="s">
        <v>36</v>
      </c>
      <c r="AX253" s="12" t="s">
        <v>80</v>
      </c>
      <c r="AY253" s="205" t="s">
        <v>203</v>
      </c>
    </row>
    <row r="254" spans="2:51" s="12" customFormat="1" ht="12">
      <c r="B254" s="194"/>
      <c r="C254" s="195"/>
      <c r="D254" s="196" t="s">
        <v>209</v>
      </c>
      <c r="E254" s="197" t="s">
        <v>1</v>
      </c>
      <c r="F254" s="198" t="s">
        <v>340</v>
      </c>
      <c r="G254" s="195"/>
      <c r="H254" s="199">
        <v>15.864</v>
      </c>
      <c r="I254" s="200"/>
      <c r="J254" s="195"/>
      <c r="K254" s="195"/>
      <c r="L254" s="201"/>
      <c r="M254" s="202"/>
      <c r="N254" s="203"/>
      <c r="O254" s="203"/>
      <c r="P254" s="203"/>
      <c r="Q254" s="203"/>
      <c r="R254" s="203"/>
      <c r="S254" s="203"/>
      <c r="T254" s="204"/>
      <c r="AT254" s="205" t="s">
        <v>209</v>
      </c>
      <c r="AU254" s="205" t="s">
        <v>85</v>
      </c>
      <c r="AV254" s="12" t="s">
        <v>89</v>
      </c>
      <c r="AW254" s="12" t="s">
        <v>36</v>
      </c>
      <c r="AX254" s="12" t="s">
        <v>80</v>
      </c>
      <c r="AY254" s="205" t="s">
        <v>203</v>
      </c>
    </row>
    <row r="255" spans="2:51" s="13" customFormat="1" ht="12">
      <c r="B255" s="206"/>
      <c r="C255" s="207"/>
      <c r="D255" s="196" t="s">
        <v>209</v>
      </c>
      <c r="E255" s="208" t="s">
        <v>1</v>
      </c>
      <c r="F255" s="209" t="s">
        <v>211</v>
      </c>
      <c r="G255" s="207"/>
      <c r="H255" s="210">
        <v>6157.017999999998</v>
      </c>
      <c r="I255" s="211"/>
      <c r="J255" s="207"/>
      <c r="K255" s="207"/>
      <c r="L255" s="212"/>
      <c r="M255" s="213"/>
      <c r="N255" s="214"/>
      <c r="O255" s="214"/>
      <c r="P255" s="214"/>
      <c r="Q255" s="214"/>
      <c r="R255" s="214"/>
      <c r="S255" s="214"/>
      <c r="T255" s="215"/>
      <c r="AT255" s="216" t="s">
        <v>209</v>
      </c>
      <c r="AU255" s="216" t="s">
        <v>85</v>
      </c>
      <c r="AV255" s="13" t="s">
        <v>98</v>
      </c>
      <c r="AW255" s="13" t="s">
        <v>36</v>
      </c>
      <c r="AX255" s="13" t="s">
        <v>85</v>
      </c>
      <c r="AY255" s="216" t="s">
        <v>203</v>
      </c>
    </row>
    <row r="256" spans="1:65" s="2" customFormat="1" ht="24.2" customHeight="1">
      <c r="A256" s="35"/>
      <c r="B256" s="36"/>
      <c r="C256" s="180" t="s">
        <v>341</v>
      </c>
      <c r="D256" s="180" t="s">
        <v>204</v>
      </c>
      <c r="E256" s="181" t="s">
        <v>342</v>
      </c>
      <c r="F256" s="182" t="s">
        <v>343</v>
      </c>
      <c r="G256" s="183" t="s">
        <v>207</v>
      </c>
      <c r="H256" s="184">
        <v>37440</v>
      </c>
      <c r="I256" s="185"/>
      <c r="J256" s="186">
        <f>ROUND(I256*H256,2)</f>
        <v>0</v>
      </c>
      <c r="K256" s="187"/>
      <c r="L256" s="40"/>
      <c r="M256" s="188" t="s">
        <v>1</v>
      </c>
      <c r="N256" s="189" t="s">
        <v>45</v>
      </c>
      <c r="O256" s="72"/>
      <c r="P256" s="190">
        <f>O256*H256</f>
        <v>0</v>
      </c>
      <c r="Q256" s="190">
        <v>0</v>
      </c>
      <c r="R256" s="190">
        <f>Q256*H256</f>
        <v>0</v>
      </c>
      <c r="S256" s="190">
        <v>0</v>
      </c>
      <c r="T256" s="191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192" t="s">
        <v>98</v>
      </c>
      <c r="AT256" s="192" t="s">
        <v>204</v>
      </c>
      <c r="AU256" s="192" t="s">
        <v>85</v>
      </c>
      <c r="AY256" s="18" t="s">
        <v>203</v>
      </c>
      <c r="BE256" s="193">
        <f>IF(N256="základní",J256,0)</f>
        <v>0</v>
      </c>
      <c r="BF256" s="193">
        <f>IF(N256="snížená",J256,0)</f>
        <v>0</v>
      </c>
      <c r="BG256" s="193">
        <f>IF(N256="zákl. přenesená",J256,0)</f>
        <v>0</v>
      </c>
      <c r="BH256" s="193">
        <f>IF(N256="sníž. přenesená",J256,0)</f>
        <v>0</v>
      </c>
      <c r="BI256" s="193">
        <f>IF(N256="nulová",J256,0)</f>
        <v>0</v>
      </c>
      <c r="BJ256" s="18" t="s">
        <v>85</v>
      </c>
      <c r="BK256" s="193">
        <f>ROUND(I256*H256,2)</f>
        <v>0</v>
      </c>
      <c r="BL256" s="18" t="s">
        <v>98</v>
      </c>
      <c r="BM256" s="192" t="s">
        <v>344</v>
      </c>
    </row>
    <row r="257" spans="2:51" s="12" customFormat="1" ht="12">
      <c r="B257" s="194"/>
      <c r="C257" s="195"/>
      <c r="D257" s="196" t="s">
        <v>209</v>
      </c>
      <c r="E257" s="197" t="s">
        <v>1</v>
      </c>
      <c r="F257" s="198" t="s">
        <v>345</v>
      </c>
      <c r="G257" s="195"/>
      <c r="H257" s="199">
        <v>37440</v>
      </c>
      <c r="I257" s="200"/>
      <c r="J257" s="195"/>
      <c r="K257" s="195"/>
      <c r="L257" s="201"/>
      <c r="M257" s="202"/>
      <c r="N257" s="203"/>
      <c r="O257" s="203"/>
      <c r="P257" s="203"/>
      <c r="Q257" s="203"/>
      <c r="R257" s="203"/>
      <c r="S257" s="203"/>
      <c r="T257" s="204"/>
      <c r="AT257" s="205" t="s">
        <v>209</v>
      </c>
      <c r="AU257" s="205" t="s">
        <v>85</v>
      </c>
      <c r="AV257" s="12" t="s">
        <v>89</v>
      </c>
      <c r="AW257" s="12" t="s">
        <v>36</v>
      </c>
      <c r="AX257" s="12" t="s">
        <v>80</v>
      </c>
      <c r="AY257" s="205" t="s">
        <v>203</v>
      </c>
    </row>
    <row r="258" spans="2:51" s="13" customFormat="1" ht="12">
      <c r="B258" s="206"/>
      <c r="C258" s="207"/>
      <c r="D258" s="196" t="s">
        <v>209</v>
      </c>
      <c r="E258" s="208" t="s">
        <v>1</v>
      </c>
      <c r="F258" s="209" t="s">
        <v>211</v>
      </c>
      <c r="G258" s="207"/>
      <c r="H258" s="210">
        <v>37440</v>
      </c>
      <c r="I258" s="211"/>
      <c r="J258" s="207"/>
      <c r="K258" s="207"/>
      <c r="L258" s="212"/>
      <c r="M258" s="213"/>
      <c r="N258" s="214"/>
      <c r="O258" s="214"/>
      <c r="P258" s="214"/>
      <c r="Q258" s="214"/>
      <c r="R258" s="214"/>
      <c r="S258" s="214"/>
      <c r="T258" s="215"/>
      <c r="AT258" s="216" t="s">
        <v>209</v>
      </c>
      <c r="AU258" s="216" t="s">
        <v>85</v>
      </c>
      <c r="AV258" s="13" t="s">
        <v>98</v>
      </c>
      <c r="AW258" s="13" t="s">
        <v>36</v>
      </c>
      <c r="AX258" s="13" t="s">
        <v>85</v>
      </c>
      <c r="AY258" s="216" t="s">
        <v>203</v>
      </c>
    </row>
    <row r="259" spans="1:65" s="2" customFormat="1" ht="16.5" customHeight="1">
      <c r="A259" s="35"/>
      <c r="B259" s="36"/>
      <c r="C259" s="180" t="s">
        <v>346</v>
      </c>
      <c r="D259" s="180" t="s">
        <v>204</v>
      </c>
      <c r="E259" s="181" t="s">
        <v>347</v>
      </c>
      <c r="F259" s="182" t="s">
        <v>348</v>
      </c>
      <c r="G259" s="183" t="s">
        <v>349</v>
      </c>
      <c r="H259" s="184">
        <v>5.239</v>
      </c>
      <c r="I259" s="185"/>
      <c r="J259" s="186">
        <f>ROUND(I259*H259,2)</f>
        <v>0</v>
      </c>
      <c r="K259" s="187"/>
      <c r="L259" s="40"/>
      <c r="M259" s="188" t="s">
        <v>1</v>
      </c>
      <c r="N259" s="189" t="s">
        <v>45</v>
      </c>
      <c r="O259" s="72"/>
      <c r="P259" s="190">
        <f>O259*H259</f>
        <v>0</v>
      </c>
      <c r="Q259" s="190">
        <v>0</v>
      </c>
      <c r="R259" s="190">
        <f>Q259*H259</f>
        <v>0</v>
      </c>
      <c r="S259" s="190">
        <v>0</v>
      </c>
      <c r="T259" s="191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92" t="s">
        <v>98</v>
      </c>
      <c r="AT259" s="192" t="s">
        <v>204</v>
      </c>
      <c r="AU259" s="192" t="s">
        <v>85</v>
      </c>
      <c r="AY259" s="18" t="s">
        <v>203</v>
      </c>
      <c r="BE259" s="193">
        <f>IF(N259="základní",J259,0)</f>
        <v>0</v>
      </c>
      <c r="BF259" s="193">
        <f>IF(N259="snížená",J259,0)</f>
        <v>0</v>
      </c>
      <c r="BG259" s="193">
        <f>IF(N259="zákl. přenesená",J259,0)</f>
        <v>0</v>
      </c>
      <c r="BH259" s="193">
        <f>IF(N259="sníž. přenesená",J259,0)</f>
        <v>0</v>
      </c>
      <c r="BI259" s="193">
        <f>IF(N259="nulová",J259,0)</f>
        <v>0</v>
      </c>
      <c r="BJ259" s="18" t="s">
        <v>85</v>
      </c>
      <c r="BK259" s="193">
        <f>ROUND(I259*H259,2)</f>
        <v>0</v>
      </c>
      <c r="BL259" s="18" t="s">
        <v>98</v>
      </c>
      <c r="BM259" s="192" t="s">
        <v>350</v>
      </c>
    </row>
    <row r="260" spans="2:51" s="12" customFormat="1" ht="12">
      <c r="B260" s="194"/>
      <c r="C260" s="195"/>
      <c r="D260" s="196" t="s">
        <v>209</v>
      </c>
      <c r="E260" s="197" t="s">
        <v>1</v>
      </c>
      <c r="F260" s="198" t="s">
        <v>351</v>
      </c>
      <c r="G260" s="195"/>
      <c r="H260" s="199">
        <v>1.893</v>
      </c>
      <c r="I260" s="200"/>
      <c r="J260" s="195"/>
      <c r="K260" s="195"/>
      <c r="L260" s="201"/>
      <c r="M260" s="202"/>
      <c r="N260" s="203"/>
      <c r="O260" s="203"/>
      <c r="P260" s="203"/>
      <c r="Q260" s="203"/>
      <c r="R260" s="203"/>
      <c r="S260" s="203"/>
      <c r="T260" s="204"/>
      <c r="AT260" s="205" t="s">
        <v>209</v>
      </c>
      <c r="AU260" s="205" t="s">
        <v>85</v>
      </c>
      <c r="AV260" s="12" t="s">
        <v>89</v>
      </c>
      <c r="AW260" s="12" t="s">
        <v>36</v>
      </c>
      <c r="AX260" s="12" t="s">
        <v>80</v>
      </c>
      <c r="AY260" s="205" t="s">
        <v>203</v>
      </c>
    </row>
    <row r="261" spans="2:51" s="12" customFormat="1" ht="12">
      <c r="B261" s="194"/>
      <c r="C261" s="195"/>
      <c r="D261" s="196" t="s">
        <v>209</v>
      </c>
      <c r="E261" s="197" t="s">
        <v>1</v>
      </c>
      <c r="F261" s="198" t="s">
        <v>352</v>
      </c>
      <c r="G261" s="195"/>
      <c r="H261" s="199">
        <v>0.96</v>
      </c>
      <c r="I261" s="200"/>
      <c r="J261" s="195"/>
      <c r="K261" s="195"/>
      <c r="L261" s="201"/>
      <c r="M261" s="202"/>
      <c r="N261" s="203"/>
      <c r="O261" s="203"/>
      <c r="P261" s="203"/>
      <c r="Q261" s="203"/>
      <c r="R261" s="203"/>
      <c r="S261" s="203"/>
      <c r="T261" s="204"/>
      <c r="AT261" s="205" t="s">
        <v>209</v>
      </c>
      <c r="AU261" s="205" t="s">
        <v>85</v>
      </c>
      <c r="AV261" s="12" t="s">
        <v>89</v>
      </c>
      <c r="AW261" s="12" t="s">
        <v>36</v>
      </c>
      <c r="AX261" s="12" t="s">
        <v>80</v>
      </c>
      <c r="AY261" s="205" t="s">
        <v>203</v>
      </c>
    </row>
    <row r="262" spans="2:51" s="12" customFormat="1" ht="12">
      <c r="B262" s="194"/>
      <c r="C262" s="195"/>
      <c r="D262" s="196" t="s">
        <v>209</v>
      </c>
      <c r="E262" s="197" t="s">
        <v>1</v>
      </c>
      <c r="F262" s="198" t="s">
        <v>353</v>
      </c>
      <c r="G262" s="195"/>
      <c r="H262" s="199">
        <v>0.842</v>
      </c>
      <c r="I262" s="200"/>
      <c r="J262" s="195"/>
      <c r="K262" s="195"/>
      <c r="L262" s="201"/>
      <c r="M262" s="202"/>
      <c r="N262" s="203"/>
      <c r="O262" s="203"/>
      <c r="P262" s="203"/>
      <c r="Q262" s="203"/>
      <c r="R262" s="203"/>
      <c r="S262" s="203"/>
      <c r="T262" s="204"/>
      <c r="AT262" s="205" t="s">
        <v>209</v>
      </c>
      <c r="AU262" s="205" t="s">
        <v>85</v>
      </c>
      <c r="AV262" s="12" t="s">
        <v>89</v>
      </c>
      <c r="AW262" s="12" t="s">
        <v>36</v>
      </c>
      <c r="AX262" s="12" t="s">
        <v>80</v>
      </c>
      <c r="AY262" s="205" t="s">
        <v>203</v>
      </c>
    </row>
    <row r="263" spans="2:51" s="12" customFormat="1" ht="12">
      <c r="B263" s="194"/>
      <c r="C263" s="195"/>
      <c r="D263" s="196" t="s">
        <v>209</v>
      </c>
      <c r="E263" s="197" t="s">
        <v>1</v>
      </c>
      <c r="F263" s="198" t="s">
        <v>354</v>
      </c>
      <c r="G263" s="195"/>
      <c r="H263" s="199">
        <v>0.144</v>
      </c>
      <c r="I263" s="200"/>
      <c r="J263" s="195"/>
      <c r="K263" s="195"/>
      <c r="L263" s="201"/>
      <c r="M263" s="202"/>
      <c r="N263" s="203"/>
      <c r="O263" s="203"/>
      <c r="P263" s="203"/>
      <c r="Q263" s="203"/>
      <c r="R263" s="203"/>
      <c r="S263" s="203"/>
      <c r="T263" s="204"/>
      <c r="AT263" s="205" t="s">
        <v>209</v>
      </c>
      <c r="AU263" s="205" t="s">
        <v>85</v>
      </c>
      <c r="AV263" s="12" t="s">
        <v>89</v>
      </c>
      <c r="AW263" s="12" t="s">
        <v>36</v>
      </c>
      <c r="AX263" s="12" t="s">
        <v>80</v>
      </c>
      <c r="AY263" s="205" t="s">
        <v>203</v>
      </c>
    </row>
    <row r="264" spans="2:51" s="12" customFormat="1" ht="12">
      <c r="B264" s="194"/>
      <c r="C264" s="195"/>
      <c r="D264" s="196" t="s">
        <v>209</v>
      </c>
      <c r="E264" s="197" t="s">
        <v>1</v>
      </c>
      <c r="F264" s="198" t="s">
        <v>355</v>
      </c>
      <c r="G264" s="195"/>
      <c r="H264" s="199">
        <v>1.4</v>
      </c>
      <c r="I264" s="200"/>
      <c r="J264" s="195"/>
      <c r="K264" s="195"/>
      <c r="L264" s="201"/>
      <c r="M264" s="202"/>
      <c r="N264" s="203"/>
      <c r="O264" s="203"/>
      <c r="P264" s="203"/>
      <c r="Q264" s="203"/>
      <c r="R264" s="203"/>
      <c r="S264" s="203"/>
      <c r="T264" s="204"/>
      <c r="AT264" s="205" t="s">
        <v>209</v>
      </c>
      <c r="AU264" s="205" t="s">
        <v>85</v>
      </c>
      <c r="AV264" s="12" t="s">
        <v>89</v>
      </c>
      <c r="AW264" s="12" t="s">
        <v>36</v>
      </c>
      <c r="AX264" s="12" t="s">
        <v>80</v>
      </c>
      <c r="AY264" s="205" t="s">
        <v>203</v>
      </c>
    </row>
    <row r="265" spans="2:51" s="13" customFormat="1" ht="12">
      <c r="B265" s="206"/>
      <c r="C265" s="207"/>
      <c r="D265" s="196" t="s">
        <v>209</v>
      </c>
      <c r="E265" s="208" t="s">
        <v>1</v>
      </c>
      <c r="F265" s="209" t="s">
        <v>211</v>
      </c>
      <c r="G265" s="207"/>
      <c r="H265" s="210">
        <v>5.239</v>
      </c>
      <c r="I265" s="211"/>
      <c r="J265" s="207"/>
      <c r="K265" s="207"/>
      <c r="L265" s="212"/>
      <c r="M265" s="213"/>
      <c r="N265" s="214"/>
      <c r="O265" s="214"/>
      <c r="P265" s="214"/>
      <c r="Q265" s="214"/>
      <c r="R265" s="214"/>
      <c r="S265" s="214"/>
      <c r="T265" s="215"/>
      <c r="AT265" s="216" t="s">
        <v>209</v>
      </c>
      <c r="AU265" s="216" t="s">
        <v>85</v>
      </c>
      <c r="AV265" s="13" t="s">
        <v>98</v>
      </c>
      <c r="AW265" s="13" t="s">
        <v>36</v>
      </c>
      <c r="AX265" s="13" t="s">
        <v>85</v>
      </c>
      <c r="AY265" s="216" t="s">
        <v>203</v>
      </c>
    </row>
    <row r="266" spans="1:65" s="2" customFormat="1" ht="44.25" customHeight="1">
      <c r="A266" s="35"/>
      <c r="B266" s="36"/>
      <c r="C266" s="180" t="s">
        <v>356</v>
      </c>
      <c r="D266" s="180" t="s">
        <v>204</v>
      </c>
      <c r="E266" s="181" t="s">
        <v>357</v>
      </c>
      <c r="F266" s="182" t="s">
        <v>358</v>
      </c>
      <c r="G266" s="183" t="s">
        <v>207</v>
      </c>
      <c r="H266" s="184">
        <v>1566.302</v>
      </c>
      <c r="I266" s="185"/>
      <c r="J266" s="186">
        <f>ROUND(I266*H266,2)</f>
        <v>0</v>
      </c>
      <c r="K266" s="187"/>
      <c r="L266" s="40"/>
      <c r="M266" s="188" t="s">
        <v>1</v>
      </c>
      <c r="N266" s="189" t="s">
        <v>45</v>
      </c>
      <c r="O266" s="72"/>
      <c r="P266" s="190">
        <f>O266*H266</f>
        <v>0</v>
      </c>
      <c r="Q266" s="190">
        <v>0</v>
      </c>
      <c r="R266" s="190">
        <f>Q266*H266</f>
        <v>0</v>
      </c>
      <c r="S266" s="190">
        <v>0</v>
      </c>
      <c r="T266" s="191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92" t="s">
        <v>98</v>
      </c>
      <c r="AT266" s="192" t="s">
        <v>204</v>
      </c>
      <c r="AU266" s="192" t="s">
        <v>85</v>
      </c>
      <c r="AY266" s="18" t="s">
        <v>203</v>
      </c>
      <c r="BE266" s="193">
        <f>IF(N266="základní",J266,0)</f>
        <v>0</v>
      </c>
      <c r="BF266" s="193">
        <f>IF(N266="snížená",J266,0)</f>
        <v>0</v>
      </c>
      <c r="BG266" s="193">
        <f>IF(N266="zákl. přenesená",J266,0)</f>
        <v>0</v>
      </c>
      <c r="BH266" s="193">
        <f>IF(N266="sníž. přenesená",J266,0)</f>
        <v>0</v>
      </c>
      <c r="BI266" s="193">
        <f>IF(N266="nulová",J266,0)</f>
        <v>0</v>
      </c>
      <c r="BJ266" s="18" t="s">
        <v>85</v>
      </c>
      <c r="BK266" s="193">
        <f>ROUND(I266*H266,2)</f>
        <v>0</v>
      </c>
      <c r="BL266" s="18" t="s">
        <v>98</v>
      </c>
      <c r="BM266" s="192" t="s">
        <v>359</v>
      </c>
    </row>
    <row r="267" spans="2:51" s="12" customFormat="1" ht="12">
      <c r="B267" s="194"/>
      <c r="C267" s="195"/>
      <c r="D267" s="196" t="s">
        <v>209</v>
      </c>
      <c r="E267" s="197" t="s">
        <v>1</v>
      </c>
      <c r="F267" s="198" t="s">
        <v>360</v>
      </c>
      <c r="G267" s="195"/>
      <c r="H267" s="199">
        <v>6.63</v>
      </c>
      <c r="I267" s="200"/>
      <c r="J267" s="195"/>
      <c r="K267" s="195"/>
      <c r="L267" s="201"/>
      <c r="M267" s="202"/>
      <c r="N267" s="203"/>
      <c r="O267" s="203"/>
      <c r="P267" s="203"/>
      <c r="Q267" s="203"/>
      <c r="R267" s="203"/>
      <c r="S267" s="203"/>
      <c r="T267" s="204"/>
      <c r="AT267" s="205" t="s">
        <v>209</v>
      </c>
      <c r="AU267" s="205" t="s">
        <v>85</v>
      </c>
      <c r="AV267" s="12" t="s">
        <v>89</v>
      </c>
      <c r="AW267" s="12" t="s">
        <v>36</v>
      </c>
      <c r="AX267" s="12" t="s">
        <v>80</v>
      </c>
      <c r="AY267" s="205" t="s">
        <v>203</v>
      </c>
    </row>
    <row r="268" spans="2:51" s="12" customFormat="1" ht="12">
      <c r="B268" s="194"/>
      <c r="C268" s="195"/>
      <c r="D268" s="196" t="s">
        <v>209</v>
      </c>
      <c r="E268" s="197" t="s">
        <v>1</v>
      </c>
      <c r="F268" s="198" t="s">
        <v>361</v>
      </c>
      <c r="G268" s="195"/>
      <c r="H268" s="199">
        <v>9.435</v>
      </c>
      <c r="I268" s="200"/>
      <c r="J268" s="195"/>
      <c r="K268" s="195"/>
      <c r="L268" s="201"/>
      <c r="M268" s="202"/>
      <c r="N268" s="203"/>
      <c r="O268" s="203"/>
      <c r="P268" s="203"/>
      <c r="Q268" s="203"/>
      <c r="R268" s="203"/>
      <c r="S268" s="203"/>
      <c r="T268" s="204"/>
      <c r="AT268" s="205" t="s">
        <v>209</v>
      </c>
      <c r="AU268" s="205" t="s">
        <v>85</v>
      </c>
      <c r="AV268" s="12" t="s">
        <v>89</v>
      </c>
      <c r="AW268" s="12" t="s">
        <v>36</v>
      </c>
      <c r="AX268" s="12" t="s">
        <v>80</v>
      </c>
      <c r="AY268" s="205" t="s">
        <v>203</v>
      </c>
    </row>
    <row r="269" spans="2:51" s="12" customFormat="1" ht="12">
      <c r="B269" s="194"/>
      <c r="C269" s="195"/>
      <c r="D269" s="196" t="s">
        <v>209</v>
      </c>
      <c r="E269" s="197" t="s">
        <v>1</v>
      </c>
      <c r="F269" s="198" t="s">
        <v>362</v>
      </c>
      <c r="G269" s="195"/>
      <c r="H269" s="199">
        <v>214.2</v>
      </c>
      <c r="I269" s="200"/>
      <c r="J269" s="195"/>
      <c r="K269" s="195"/>
      <c r="L269" s="201"/>
      <c r="M269" s="202"/>
      <c r="N269" s="203"/>
      <c r="O269" s="203"/>
      <c r="P269" s="203"/>
      <c r="Q269" s="203"/>
      <c r="R269" s="203"/>
      <c r="S269" s="203"/>
      <c r="T269" s="204"/>
      <c r="AT269" s="205" t="s">
        <v>209</v>
      </c>
      <c r="AU269" s="205" t="s">
        <v>85</v>
      </c>
      <c r="AV269" s="12" t="s">
        <v>89</v>
      </c>
      <c r="AW269" s="12" t="s">
        <v>36</v>
      </c>
      <c r="AX269" s="12" t="s">
        <v>80</v>
      </c>
      <c r="AY269" s="205" t="s">
        <v>203</v>
      </c>
    </row>
    <row r="270" spans="2:51" s="12" customFormat="1" ht="12">
      <c r="B270" s="194"/>
      <c r="C270" s="195"/>
      <c r="D270" s="196" t="s">
        <v>209</v>
      </c>
      <c r="E270" s="197" t="s">
        <v>1</v>
      </c>
      <c r="F270" s="198" t="s">
        <v>363</v>
      </c>
      <c r="G270" s="195"/>
      <c r="H270" s="199">
        <v>66.938</v>
      </c>
      <c r="I270" s="200"/>
      <c r="J270" s="195"/>
      <c r="K270" s="195"/>
      <c r="L270" s="201"/>
      <c r="M270" s="202"/>
      <c r="N270" s="203"/>
      <c r="O270" s="203"/>
      <c r="P270" s="203"/>
      <c r="Q270" s="203"/>
      <c r="R270" s="203"/>
      <c r="S270" s="203"/>
      <c r="T270" s="204"/>
      <c r="AT270" s="205" t="s">
        <v>209</v>
      </c>
      <c r="AU270" s="205" t="s">
        <v>85</v>
      </c>
      <c r="AV270" s="12" t="s">
        <v>89</v>
      </c>
      <c r="AW270" s="12" t="s">
        <v>36</v>
      </c>
      <c r="AX270" s="12" t="s">
        <v>80</v>
      </c>
      <c r="AY270" s="205" t="s">
        <v>203</v>
      </c>
    </row>
    <row r="271" spans="2:51" s="12" customFormat="1" ht="12">
      <c r="B271" s="194"/>
      <c r="C271" s="195"/>
      <c r="D271" s="196" t="s">
        <v>209</v>
      </c>
      <c r="E271" s="197" t="s">
        <v>1</v>
      </c>
      <c r="F271" s="198" t="s">
        <v>364</v>
      </c>
      <c r="G271" s="195"/>
      <c r="H271" s="199">
        <v>141.015</v>
      </c>
      <c r="I271" s="200"/>
      <c r="J271" s="195"/>
      <c r="K271" s="195"/>
      <c r="L271" s="201"/>
      <c r="M271" s="202"/>
      <c r="N271" s="203"/>
      <c r="O271" s="203"/>
      <c r="P271" s="203"/>
      <c r="Q271" s="203"/>
      <c r="R271" s="203"/>
      <c r="S271" s="203"/>
      <c r="T271" s="204"/>
      <c r="AT271" s="205" t="s">
        <v>209</v>
      </c>
      <c r="AU271" s="205" t="s">
        <v>85</v>
      </c>
      <c r="AV271" s="12" t="s">
        <v>89</v>
      </c>
      <c r="AW271" s="12" t="s">
        <v>36</v>
      </c>
      <c r="AX271" s="12" t="s">
        <v>80</v>
      </c>
      <c r="AY271" s="205" t="s">
        <v>203</v>
      </c>
    </row>
    <row r="272" spans="2:51" s="12" customFormat="1" ht="12">
      <c r="B272" s="194"/>
      <c r="C272" s="195"/>
      <c r="D272" s="196" t="s">
        <v>209</v>
      </c>
      <c r="E272" s="197" t="s">
        <v>1</v>
      </c>
      <c r="F272" s="198" t="s">
        <v>365</v>
      </c>
      <c r="G272" s="195"/>
      <c r="H272" s="199">
        <v>144.585</v>
      </c>
      <c r="I272" s="200"/>
      <c r="J272" s="195"/>
      <c r="K272" s="195"/>
      <c r="L272" s="201"/>
      <c r="M272" s="202"/>
      <c r="N272" s="203"/>
      <c r="O272" s="203"/>
      <c r="P272" s="203"/>
      <c r="Q272" s="203"/>
      <c r="R272" s="203"/>
      <c r="S272" s="203"/>
      <c r="T272" s="204"/>
      <c r="AT272" s="205" t="s">
        <v>209</v>
      </c>
      <c r="AU272" s="205" t="s">
        <v>85</v>
      </c>
      <c r="AV272" s="12" t="s">
        <v>89</v>
      </c>
      <c r="AW272" s="12" t="s">
        <v>36</v>
      </c>
      <c r="AX272" s="12" t="s">
        <v>80</v>
      </c>
      <c r="AY272" s="205" t="s">
        <v>203</v>
      </c>
    </row>
    <row r="273" spans="2:51" s="12" customFormat="1" ht="12">
      <c r="B273" s="194"/>
      <c r="C273" s="195"/>
      <c r="D273" s="196" t="s">
        <v>209</v>
      </c>
      <c r="E273" s="197" t="s">
        <v>1</v>
      </c>
      <c r="F273" s="198" t="s">
        <v>366</v>
      </c>
      <c r="G273" s="195"/>
      <c r="H273" s="199">
        <v>208.845</v>
      </c>
      <c r="I273" s="200"/>
      <c r="J273" s="195"/>
      <c r="K273" s="195"/>
      <c r="L273" s="201"/>
      <c r="M273" s="202"/>
      <c r="N273" s="203"/>
      <c r="O273" s="203"/>
      <c r="P273" s="203"/>
      <c r="Q273" s="203"/>
      <c r="R273" s="203"/>
      <c r="S273" s="203"/>
      <c r="T273" s="204"/>
      <c r="AT273" s="205" t="s">
        <v>209</v>
      </c>
      <c r="AU273" s="205" t="s">
        <v>85</v>
      </c>
      <c r="AV273" s="12" t="s">
        <v>89</v>
      </c>
      <c r="AW273" s="12" t="s">
        <v>36</v>
      </c>
      <c r="AX273" s="12" t="s">
        <v>80</v>
      </c>
      <c r="AY273" s="205" t="s">
        <v>203</v>
      </c>
    </row>
    <row r="274" spans="2:51" s="12" customFormat="1" ht="12">
      <c r="B274" s="194"/>
      <c r="C274" s="195"/>
      <c r="D274" s="196" t="s">
        <v>209</v>
      </c>
      <c r="E274" s="197" t="s">
        <v>1</v>
      </c>
      <c r="F274" s="198" t="s">
        <v>367</v>
      </c>
      <c r="G274" s="195"/>
      <c r="H274" s="199">
        <v>39.627</v>
      </c>
      <c r="I274" s="200"/>
      <c r="J274" s="195"/>
      <c r="K274" s="195"/>
      <c r="L274" s="201"/>
      <c r="M274" s="202"/>
      <c r="N274" s="203"/>
      <c r="O274" s="203"/>
      <c r="P274" s="203"/>
      <c r="Q274" s="203"/>
      <c r="R274" s="203"/>
      <c r="S274" s="203"/>
      <c r="T274" s="204"/>
      <c r="AT274" s="205" t="s">
        <v>209</v>
      </c>
      <c r="AU274" s="205" t="s">
        <v>85</v>
      </c>
      <c r="AV274" s="12" t="s">
        <v>89</v>
      </c>
      <c r="AW274" s="12" t="s">
        <v>36</v>
      </c>
      <c r="AX274" s="12" t="s">
        <v>80</v>
      </c>
      <c r="AY274" s="205" t="s">
        <v>203</v>
      </c>
    </row>
    <row r="275" spans="2:51" s="12" customFormat="1" ht="12">
      <c r="B275" s="194"/>
      <c r="C275" s="195"/>
      <c r="D275" s="196" t="s">
        <v>209</v>
      </c>
      <c r="E275" s="197" t="s">
        <v>1</v>
      </c>
      <c r="F275" s="198" t="s">
        <v>368</v>
      </c>
      <c r="G275" s="195"/>
      <c r="H275" s="199">
        <v>66.045</v>
      </c>
      <c r="I275" s="200"/>
      <c r="J275" s="195"/>
      <c r="K275" s="195"/>
      <c r="L275" s="201"/>
      <c r="M275" s="202"/>
      <c r="N275" s="203"/>
      <c r="O275" s="203"/>
      <c r="P275" s="203"/>
      <c r="Q275" s="203"/>
      <c r="R275" s="203"/>
      <c r="S275" s="203"/>
      <c r="T275" s="204"/>
      <c r="AT275" s="205" t="s">
        <v>209</v>
      </c>
      <c r="AU275" s="205" t="s">
        <v>85</v>
      </c>
      <c r="AV275" s="12" t="s">
        <v>89</v>
      </c>
      <c r="AW275" s="12" t="s">
        <v>36</v>
      </c>
      <c r="AX275" s="12" t="s">
        <v>80</v>
      </c>
      <c r="AY275" s="205" t="s">
        <v>203</v>
      </c>
    </row>
    <row r="276" spans="2:51" s="12" customFormat="1" ht="12">
      <c r="B276" s="194"/>
      <c r="C276" s="195"/>
      <c r="D276" s="196" t="s">
        <v>209</v>
      </c>
      <c r="E276" s="197" t="s">
        <v>1</v>
      </c>
      <c r="F276" s="198" t="s">
        <v>369</v>
      </c>
      <c r="G276" s="195"/>
      <c r="H276" s="199">
        <v>310.59</v>
      </c>
      <c r="I276" s="200"/>
      <c r="J276" s="195"/>
      <c r="K276" s="195"/>
      <c r="L276" s="201"/>
      <c r="M276" s="202"/>
      <c r="N276" s="203"/>
      <c r="O276" s="203"/>
      <c r="P276" s="203"/>
      <c r="Q276" s="203"/>
      <c r="R276" s="203"/>
      <c r="S276" s="203"/>
      <c r="T276" s="204"/>
      <c r="AT276" s="205" t="s">
        <v>209</v>
      </c>
      <c r="AU276" s="205" t="s">
        <v>85</v>
      </c>
      <c r="AV276" s="12" t="s">
        <v>89</v>
      </c>
      <c r="AW276" s="12" t="s">
        <v>36</v>
      </c>
      <c r="AX276" s="12" t="s">
        <v>80</v>
      </c>
      <c r="AY276" s="205" t="s">
        <v>203</v>
      </c>
    </row>
    <row r="277" spans="2:51" s="12" customFormat="1" ht="12">
      <c r="B277" s="194"/>
      <c r="C277" s="195"/>
      <c r="D277" s="196" t="s">
        <v>209</v>
      </c>
      <c r="E277" s="197" t="s">
        <v>1</v>
      </c>
      <c r="F277" s="198" t="s">
        <v>370</v>
      </c>
      <c r="G277" s="195"/>
      <c r="H277" s="199">
        <v>11.96</v>
      </c>
      <c r="I277" s="200"/>
      <c r="J277" s="195"/>
      <c r="K277" s="195"/>
      <c r="L277" s="201"/>
      <c r="M277" s="202"/>
      <c r="N277" s="203"/>
      <c r="O277" s="203"/>
      <c r="P277" s="203"/>
      <c r="Q277" s="203"/>
      <c r="R277" s="203"/>
      <c r="S277" s="203"/>
      <c r="T277" s="204"/>
      <c r="AT277" s="205" t="s">
        <v>209</v>
      </c>
      <c r="AU277" s="205" t="s">
        <v>85</v>
      </c>
      <c r="AV277" s="12" t="s">
        <v>89</v>
      </c>
      <c r="AW277" s="12" t="s">
        <v>36</v>
      </c>
      <c r="AX277" s="12" t="s">
        <v>80</v>
      </c>
      <c r="AY277" s="205" t="s">
        <v>203</v>
      </c>
    </row>
    <row r="278" spans="2:51" s="12" customFormat="1" ht="12">
      <c r="B278" s="194"/>
      <c r="C278" s="195"/>
      <c r="D278" s="196" t="s">
        <v>209</v>
      </c>
      <c r="E278" s="197" t="s">
        <v>1</v>
      </c>
      <c r="F278" s="198" t="s">
        <v>371</v>
      </c>
      <c r="G278" s="195"/>
      <c r="H278" s="199">
        <v>12.495</v>
      </c>
      <c r="I278" s="200"/>
      <c r="J278" s="195"/>
      <c r="K278" s="195"/>
      <c r="L278" s="201"/>
      <c r="M278" s="202"/>
      <c r="N278" s="203"/>
      <c r="O278" s="203"/>
      <c r="P278" s="203"/>
      <c r="Q278" s="203"/>
      <c r="R278" s="203"/>
      <c r="S278" s="203"/>
      <c r="T278" s="204"/>
      <c r="AT278" s="205" t="s">
        <v>209</v>
      </c>
      <c r="AU278" s="205" t="s">
        <v>85</v>
      </c>
      <c r="AV278" s="12" t="s">
        <v>89</v>
      </c>
      <c r="AW278" s="12" t="s">
        <v>36</v>
      </c>
      <c r="AX278" s="12" t="s">
        <v>80</v>
      </c>
      <c r="AY278" s="205" t="s">
        <v>203</v>
      </c>
    </row>
    <row r="279" spans="2:51" s="12" customFormat="1" ht="12">
      <c r="B279" s="194"/>
      <c r="C279" s="195"/>
      <c r="D279" s="196" t="s">
        <v>209</v>
      </c>
      <c r="E279" s="197" t="s">
        <v>1</v>
      </c>
      <c r="F279" s="198" t="s">
        <v>372</v>
      </c>
      <c r="G279" s="195"/>
      <c r="H279" s="199">
        <v>17.85</v>
      </c>
      <c r="I279" s="200"/>
      <c r="J279" s="195"/>
      <c r="K279" s="195"/>
      <c r="L279" s="201"/>
      <c r="M279" s="202"/>
      <c r="N279" s="203"/>
      <c r="O279" s="203"/>
      <c r="P279" s="203"/>
      <c r="Q279" s="203"/>
      <c r="R279" s="203"/>
      <c r="S279" s="203"/>
      <c r="T279" s="204"/>
      <c r="AT279" s="205" t="s">
        <v>209</v>
      </c>
      <c r="AU279" s="205" t="s">
        <v>85</v>
      </c>
      <c r="AV279" s="12" t="s">
        <v>89</v>
      </c>
      <c r="AW279" s="12" t="s">
        <v>36</v>
      </c>
      <c r="AX279" s="12" t="s">
        <v>80</v>
      </c>
      <c r="AY279" s="205" t="s">
        <v>203</v>
      </c>
    </row>
    <row r="280" spans="2:51" s="12" customFormat="1" ht="12">
      <c r="B280" s="194"/>
      <c r="C280" s="195"/>
      <c r="D280" s="196" t="s">
        <v>209</v>
      </c>
      <c r="E280" s="197" t="s">
        <v>1</v>
      </c>
      <c r="F280" s="198" t="s">
        <v>373</v>
      </c>
      <c r="G280" s="195"/>
      <c r="H280" s="199">
        <v>115.92</v>
      </c>
      <c r="I280" s="200"/>
      <c r="J280" s="195"/>
      <c r="K280" s="195"/>
      <c r="L280" s="201"/>
      <c r="M280" s="202"/>
      <c r="N280" s="203"/>
      <c r="O280" s="203"/>
      <c r="P280" s="203"/>
      <c r="Q280" s="203"/>
      <c r="R280" s="203"/>
      <c r="S280" s="203"/>
      <c r="T280" s="204"/>
      <c r="AT280" s="205" t="s">
        <v>209</v>
      </c>
      <c r="AU280" s="205" t="s">
        <v>85</v>
      </c>
      <c r="AV280" s="12" t="s">
        <v>89</v>
      </c>
      <c r="AW280" s="12" t="s">
        <v>36</v>
      </c>
      <c r="AX280" s="12" t="s">
        <v>80</v>
      </c>
      <c r="AY280" s="205" t="s">
        <v>203</v>
      </c>
    </row>
    <row r="281" spans="2:51" s="12" customFormat="1" ht="12">
      <c r="B281" s="194"/>
      <c r="C281" s="195"/>
      <c r="D281" s="196" t="s">
        <v>209</v>
      </c>
      <c r="E281" s="197" t="s">
        <v>1</v>
      </c>
      <c r="F281" s="198" t="s">
        <v>374</v>
      </c>
      <c r="G281" s="195"/>
      <c r="H281" s="199">
        <v>10.143</v>
      </c>
      <c r="I281" s="200"/>
      <c r="J281" s="195"/>
      <c r="K281" s="195"/>
      <c r="L281" s="201"/>
      <c r="M281" s="202"/>
      <c r="N281" s="203"/>
      <c r="O281" s="203"/>
      <c r="P281" s="203"/>
      <c r="Q281" s="203"/>
      <c r="R281" s="203"/>
      <c r="S281" s="203"/>
      <c r="T281" s="204"/>
      <c r="AT281" s="205" t="s">
        <v>209</v>
      </c>
      <c r="AU281" s="205" t="s">
        <v>85</v>
      </c>
      <c r="AV281" s="12" t="s">
        <v>89</v>
      </c>
      <c r="AW281" s="12" t="s">
        <v>36</v>
      </c>
      <c r="AX281" s="12" t="s">
        <v>80</v>
      </c>
      <c r="AY281" s="205" t="s">
        <v>203</v>
      </c>
    </row>
    <row r="282" spans="2:51" s="12" customFormat="1" ht="12">
      <c r="B282" s="194"/>
      <c r="C282" s="195"/>
      <c r="D282" s="196" t="s">
        <v>209</v>
      </c>
      <c r="E282" s="197" t="s">
        <v>1</v>
      </c>
      <c r="F282" s="198" t="s">
        <v>375</v>
      </c>
      <c r="G282" s="195"/>
      <c r="H282" s="199">
        <v>8.694</v>
      </c>
      <c r="I282" s="200"/>
      <c r="J282" s="195"/>
      <c r="K282" s="195"/>
      <c r="L282" s="201"/>
      <c r="M282" s="202"/>
      <c r="N282" s="203"/>
      <c r="O282" s="203"/>
      <c r="P282" s="203"/>
      <c r="Q282" s="203"/>
      <c r="R282" s="203"/>
      <c r="S282" s="203"/>
      <c r="T282" s="204"/>
      <c r="AT282" s="205" t="s">
        <v>209</v>
      </c>
      <c r="AU282" s="205" t="s">
        <v>85</v>
      </c>
      <c r="AV282" s="12" t="s">
        <v>89</v>
      </c>
      <c r="AW282" s="12" t="s">
        <v>36</v>
      </c>
      <c r="AX282" s="12" t="s">
        <v>80</v>
      </c>
      <c r="AY282" s="205" t="s">
        <v>203</v>
      </c>
    </row>
    <row r="283" spans="2:51" s="12" customFormat="1" ht="12">
      <c r="B283" s="194"/>
      <c r="C283" s="195"/>
      <c r="D283" s="196" t="s">
        <v>209</v>
      </c>
      <c r="E283" s="197" t="s">
        <v>1</v>
      </c>
      <c r="F283" s="198" t="s">
        <v>376</v>
      </c>
      <c r="G283" s="195"/>
      <c r="H283" s="199">
        <v>7.245</v>
      </c>
      <c r="I283" s="200"/>
      <c r="J283" s="195"/>
      <c r="K283" s="195"/>
      <c r="L283" s="201"/>
      <c r="M283" s="202"/>
      <c r="N283" s="203"/>
      <c r="O283" s="203"/>
      <c r="P283" s="203"/>
      <c r="Q283" s="203"/>
      <c r="R283" s="203"/>
      <c r="S283" s="203"/>
      <c r="T283" s="204"/>
      <c r="AT283" s="205" t="s">
        <v>209</v>
      </c>
      <c r="AU283" s="205" t="s">
        <v>85</v>
      </c>
      <c r="AV283" s="12" t="s">
        <v>89</v>
      </c>
      <c r="AW283" s="12" t="s">
        <v>36</v>
      </c>
      <c r="AX283" s="12" t="s">
        <v>80</v>
      </c>
      <c r="AY283" s="205" t="s">
        <v>203</v>
      </c>
    </row>
    <row r="284" spans="2:51" s="12" customFormat="1" ht="12">
      <c r="B284" s="194"/>
      <c r="C284" s="195"/>
      <c r="D284" s="196" t="s">
        <v>209</v>
      </c>
      <c r="E284" s="197" t="s">
        <v>1</v>
      </c>
      <c r="F284" s="198" t="s">
        <v>377</v>
      </c>
      <c r="G284" s="195"/>
      <c r="H284" s="199">
        <v>39.06</v>
      </c>
      <c r="I284" s="200"/>
      <c r="J284" s="195"/>
      <c r="K284" s="195"/>
      <c r="L284" s="201"/>
      <c r="M284" s="202"/>
      <c r="N284" s="203"/>
      <c r="O284" s="203"/>
      <c r="P284" s="203"/>
      <c r="Q284" s="203"/>
      <c r="R284" s="203"/>
      <c r="S284" s="203"/>
      <c r="T284" s="204"/>
      <c r="AT284" s="205" t="s">
        <v>209</v>
      </c>
      <c r="AU284" s="205" t="s">
        <v>85</v>
      </c>
      <c r="AV284" s="12" t="s">
        <v>89</v>
      </c>
      <c r="AW284" s="12" t="s">
        <v>36</v>
      </c>
      <c r="AX284" s="12" t="s">
        <v>80</v>
      </c>
      <c r="AY284" s="205" t="s">
        <v>203</v>
      </c>
    </row>
    <row r="285" spans="2:51" s="12" customFormat="1" ht="12">
      <c r="B285" s="194"/>
      <c r="C285" s="195"/>
      <c r="D285" s="196" t="s">
        <v>209</v>
      </c>
      <c r="E285" s="197" t="s">
        <v>1</v>
      </c>
      <c r="F285" s="198" t="s">
        <v>378</v>
      </c>
      <c r="G285" s="195"/>
      <c r="H285" s="199">
        <v>1.554</v>
      </c>
      <c r="I285" s="200"/>
      <c r="J285" s="195"/>
      <c r="K285" s="195"/>
      <c r="L285" s="201"/>
      <c r="M285" s="202"/>
      <c r="N285" s="203"/>
      <c r="O285" s="203"/>
      <c r="P285" s="203"/>
      <c r="Q285" s="203"/>
      <c r="R285" s="203"/>
      <c r="S285" s="203"/>
      <c r="T285" s="204"/>
      <c r="AT285" s="205" t="s">
        <v>209</v>
      </c>
      <c r="AU285" s="205" t="s">
        <v>85</v>
      </c>
      <c r="AV285" s="12" t="s">
        <v>89</v>
      </c>
      <c r="AW285" s="12" t="s">
        <v>36</v>
      </c>
      <c r="AX285" s="12" t="s">
        <v>80</v>
      </c>
      <c r="AY285" s="205" t="s">
        <v>203</v>
      </c>
    </row>
    <row r="286" spans="2:51" s="12" customFormat="1" ht="12">
      <c r="B286" s="194"/>
      <c r="C286" s="195"/>
      <c r="D286" s="196" t="s">
        <v>209</v>
      </c>
      <c r="E286" s="197" t="s">
        <v>1</v>
      </c>
      <c r="F286" s="198" t="s">
        <v>379</v>
      </c>
      <c r="G286" s="195"/>
      <c r="H286" s="199">
        <v>1.339</v>
      </c>
      <c r="I286" s="200"/>
      <c r="J286" s="195"/>
      <c r="K286" s="195"/>
      <c r="L286" s="201"/>
      <c r="M286" s="202"/>
      <c r="N286" s="203"/>
      <c r="O286" s="203"/>
      <c r="P286" s="203"/>
      <c r="Q286" s="203"/>
      <c r="R286" s="203"/>
      <c r="S286" s="203"/>
      <c r="T286" s="204"/>
      <c r="AT286" s="205" t="s">
        <v>209</v>
      </c>
      <c r="AU286" s="205" t="s">
        <v>85</v>
      </c>
      <c r="AV286" s="12" t="s">
        <v>89</v>
      </c>
      <c r="AW286" s="12" t="s">
        <v>36</v>
      </c>
      <c r="AX286" s="12" t="s">
        <v>80</v>
      </c>
      <c r="AY286" s="205" t="s">
        <v>203</v>
      </c>
    </row>
    <row r="287" spans="2:51" s="12" customFormat="1" ht="12">
      <c r="B287" s="194"/>
      <c r="C287" s="195"/>
      <c r="D287" s="196" t="s">
        <v>209</v>
      </c>
      <c r="E287" s="197" t="s">
        <v>1</v>
      </c>
      <c r="F287" s="198" t="s">
        <v>380</v>
      </c>
      <c r="G287" s="195"/>
      <c r="H287" s="199">
        <v>3.57</v>
      </c>
      <c r="I287" s="200"/>
      <c r="J287" s="195"/>
      <c r="K287" s="195"/>
      <c r="L287" s="201"/>
      <c r="M287" s="202"/>
      <c r="N287" s="203"/>
      <c r="O287" s="203"/>
      <c r="P287" s="203"/>
      <c r="Q287" s="203"/>
      <c r="R287" s="203"/>
      <c r="S287" s="203"/>
      <c r="T287" s="204"/>
      <c r="AT287" s="205" t="s">
        <v>209</v>
      </c>
      <c r="AU287" s="205" t="s">
        <v>85</v>
      </c>
      <c r="AV287" s="12" t="s">
        <v>89</v>
      </c>
      <c r="AW287" s="12" t="s">
        <v>36</v>
      </c>
      <c r="AX287" s="12" t="s">
        <v>80</v>
      </c>
      <c r="AY287" s="205" t="s">
        <v>203</v>
      </c>
    </row>
    <row r="288" spans="2:51" s="12" customFormat="1" ht="33.75">
      <c r="B288" s="194"/>
      <c r="C288" s="195"/>
      <c r="D288" s="196" t="s">
        <v>209</v>
      </c>
      <c r="E288" s="197" t="s">
        <v>1</v>
      </c>
      <c r="F288" s="198" t="s">
        <v>381</v>
      </c>
      <c r="G288" s="195"/>
      <c r="H288" s="199">
        <v>32.487</v>
      </c>
      <c r="I288" s="200"/>
      <c r="J288" s="195"/>
      <c r="K288" s="195"/>
      <c r="L288" s="201"/>
      <c r="M288" s="202"/>
      <c r="N288" s="203"/>
      <c r="O288" s="203"/>
      <c r="P288" s="203"/>
      <c r="Q288" s="203"/>
      <c r="R288" s="203"/>
      <c r="S288" s="203"/>
      <c r="T288" s="204"/>
      <c r="AT288" s="205" t="s">
        <v>209</v>
      </c>
      <c r="AU288" s="205" t="s">
        <v>85</v>
      </c>
      <c r="AV288" s="12" t="s">
        <v>89</v>
      </c>
      <c r="AW288" s="12" t="s">
        <v>36</v>
      </c>
      <c r="AX288" s="12" t="s">
        <v>80</v>
      </c>
      <c r="AY288" s="205" t="s">
        <v>203</v>
      </c>
    </row>
    <row r="289" spans="2:51" s="12" customFormat="1" ht="12">
      <c r="B289" s="194"/>
      <c r="C289" s="195"/>
      <c r="D289" s="196" t="s">
        <v>209</v>
      </c>
      <c r="E289" s="197" t="s">
        <v>1</v>
      </c>
      <c r="F289" s="198" t="s">
        <v>382</v>
      </c>
      <c r="G289" s="195"/>
      <c r="H289" s="199">
        <v>59.415</v>
      </c>
      <c r="I289" s="200"/>
      <c r="J289" s="195"/>
      <c r="K289" s="195"/>
      <c r="L289" s="201"/>
      <c r="M289" s="202"/>
      <c r="N289" s="203"/>
      <c r="O289" s="203"/>
      <c r="P289" s="203"/>
      <c r="Q289" s="203"/>
      <c r="R289" s="203"/>
      <c r="S289" s="203"/>
      <c r="T289" s="204"/>
      <c r="AT289" s="205" t="s">
        <v>209</v>
      </c>
      <c r="AU289" s="205" t="s">
        <v>85</v>
      </c>
      <c r="AV289" s="12" t="s">
        <v>89</v>
      </c>
      <c r="AW289" s="12" t="s">
        <v>36</v>
      </c>
      <c r="AX289" s="12" t="s">
        <v>80</v>
      </c>
      <c r="AY289" s="205" t="s">
        <v>203</v>
      </c>
    </row>
    <row r="290" spans="2:51" s="12" customFormat="1" ht="22.5">
      <c r="B290" s="194"/>
      <c r="C290" s="195"/>
      <c r="D290" s="196" t="s">
        <v>209</v>
      </c>
      <c r="E290" s="197" t="s">
        <v>1</v>
      </c>
      <c r="F290" s="198" t="s">
        <v>383</v>
      </c>
      <c r="G290" s="195"/>
      <c r="H290" s="199">
        <v>36.66</v>
      </c>
      <c r="I290" s="200"/>
      <c r="J290" s="195"/>
      <c r="K290" s="195"/>
      <c r="L290" s="201"/>
      <c r="M290" s="202"/>
      <c r="N290" s="203"/>
      <c r="O290" s="203"/>
      <c r="P290" s="203"/>
      <c r="Q290" s="203"/>
      <c r="R290" s="203"/>
      <c r="S290" s="203"/>
      <c r="T290" s="204"/>
      <c r="AT290" s="205" t="s">
        <v>209</v>
      </c>
      <c r="AU290" s="205" t="s">
        <v>85</v>
      </c>
      <c r="AV290" s="12" t="s">
        <v>89</v>
      </c>
      <c r="AW290" s="12" t="s">
        <v>36</v>
      </c>
      <c r="AX290" s="12" t="s">
        <v>80</v>
      </c>
      <c r="AY290" s="205" t="s">
        <v>203</v>
      </c>
    </row>
    <row r="291" spans="2:51" s="13" customFormat="1" ht="12">
      <c r="B291" s="206"/>
      <c r="C291" s="207"/>
      <c r="D291" s="196" t="s">
        <v>209</v>
      </c>
      <c r="E291" s="208" t="s">
        <v>1</v>
      </c>
      <c r="F291" s="209" t="s">
        <v>211</v>
      </c>
      <c r="G291" s="207"/>
      <c r="H291" s="210">
        <v>1566.3019999999997</v>
      </c>
      <c r="I291" s="211"/>
      <c r="J291" s="207"/>
      <c r="K291" s="207"/>
      <c r="L291" s="212"/>
      <c r="M291" s="213"/>
      <c r="N291" s="214"/>
      <c r="O291" s="214"/>
      <c r="P291" s="214"/>
      <c r="Q291" s="214"/>
      <c r="R291" s="214"/>
      <c r="S291" s="214"/>
      <c r="T291" s="215"/>
      <c r="AT291" s="216" t="s">
        <v>209</v>
      </c>
      <c r="AU291" s="216" t="s">
        <v>85</v>
      </c>
      <c r="AV291" s="13" t="s">
        <v>98</v>
      </c>
      <c r="AW291" s="13" t="s">
        <v>36</v>
      </c>
      <c r="AX291" s="13" t="s">
        <v>85</v>
      </c>
      <c r="AY291" s="216" t="s">
        <v>203</v>
      </c>
    </row>
    <row r="292" spans="1:65" s="2" customFormat="1" ht="44.25" customHeight="1">
      <c r="A292" s="35"/>
      <c r="B292" s="36"/>
      <c r="C292" s="180" t="s">
        <v>92</v>
      </c>
      <c r="D292" s="180" t="s">
        <v>204</v>
      </c>
      <c r="E292" s="181" t="s">
        <v>384</v>
      </c>
      <c r="F292" s="182" t="s">
        <v>385</v>
      </c>
      <c r="G292" s="183" t="s">
        <v>207</v>
      </c>
      <c r="H292" s="184">
        <v>9.35</v>
      </c>
      <c r="I292" s="185"/>
      <c r="J292" s="186">
        <f>ROUND(I292*H292,2)</f>
        <v>0</v>
      </c>
      <c r="K292" s="187"/>
      <c r="L292" s="40"/>
      <c r="M292" s="188" t="s">
        <v>1</v>
      </c>
      <c r="N292" s="189" t="s">
        <v>45</v>
      </c>
      <c r="O292" s="72"/>
      <c r="P292" s="190">
        <f>O292*H292</f>
        <v>0</v>
      </c>
      <c r="Q292" s="190">
        <v>0</v>
      </c>
      <c r="R292" s="190">
        <f>Q292*H292</f>
        <v>0</v>
      </c>
      <c r="S292" s="190">
        <v>0</v>
      </c>
      <c r="T292" s="191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92" t="s">
        <v>98</v>
      </c>
      <c r="AT292" s="192" t="s">
        <v>204</v>
      </c>
      <c r="AU292" s="192" t="s">
        <v>85</v>
      </c>
      <c r="AY292" s="18" t="s">
        <v>203</v>
      </c>
      <c r="BE292" s="193">
        <f>IF(N292="základní",J292,0)</f>
        <v>0</v>
      </c>
      <c r="BF292" s="193">
        <f>IF(N292="snížená",J292,0)</f>
        <v>0</v>
      </c>
      <c r="BG292" s="193">
        <f>IF(N292="zákl. přenesená",J292,0)</f>
        <v>0</v>
      </c>
      <c r="BH292" s="193">
        <f>IF(N292="sníž. přenesená",J292,0)</f>
        <v>0</v>
      </c>
      <c r="BI292" s="193">
        <f>IF(N292="nulová",J292,0)</f>
        <v>0</v>
      </c>
      <c r="BJ292" s="18" t="s">
        <v>85</v>
      </c>
      <c r="BK292" s="193">
        <f>ROUND(I292*H292,2)</f>
        <v>0</v>
      </c>
      <c r="BL292" s="18" t="s">
        <v>98</v>
      </c>
      <c r="BM292" s="192" t="s">
        <v>386</v>
      </c>
    </row>
    <row r="293" spans="2:51" s="12" customFormat="1" ht="12">
      <c r="B293" s="194"/>
      <c r="C293" s="195"/>
      <c r="D293" s="196" t="s">
        <v>209</v>
      </c>
      <c r="E293" s="197" t="s">
        <v>1</v>
      </c>
      <c r="F293" s="198" t="s">
        <v>387</v>
      </c>
      <c r="G293" s="195"/>
      <c r="H293" s="199">
        <v>9.35</v>
      </c>
      <c r="I293" s="200"/>
      <c r="J293" s="195"/>
      <c r="K293" s="195"/>
      <c r="L293" s="201"/>
      <c r="M293" s="202"/>
      <c r="N293" s="203"/>
      <c r="O293" s="203"/>
      <c r="P293" s="203"/>
      <c r="Q293" s="203"/>
      <c r="R293" s="203"/>
      <c r="S293" s="203"/>
      <c r="T293" s="204"/>
      <c r="AT293" s="205" t="s">
        <v>209</v>
      </c>
      <c r="AU293" s="205" t="s">
        <v>85</v>
      </c>
      <c r="AV293" s="12" t="s">
        <v>89</v>
      </c>
      <c r="AW293" s="12" t="s">
        <v>36</v>
      </c>
      <c r="AX293" s="12" t="s">
        <v>80</v>
      </c>
      <c r="AY293" s="205" t="s">
        <v>203</v>
      </c>
    </row>
    <row r="294" spans="2:51" s="13" customFormat="1" ht="12">
      <c r="B294" s="206"/>
      <c r="C294" s="207"/>
      <c r="D294" s="196" t="s">
        <v>209</v>
      </c>
      <c r="E294" s="208" t="s">
        <v>1</v>
      </c>
      <c r="F294" s="209" t="s">
        <v>211</v>
      </c>
      <c r="G294" s="207"/>
      <c r="H294" s="210">
        <v>9.35</v>
      </c>
      <c r="I294" s="211"/>
      <c r="J294" s="207"/>
      <c r="K294" s="207"/>
      <c r="L294" s="212"/>
      <c r="M294" s="213"/>
      <c r="N294" s="214"/>
      <c r="O294" s="214"/>
      <c r="P294" s="214"/>
      <c r="Q294" s="214"/>
      <c r="R294" s="214"/>
      <c r="S294" s="214"/>
      <c r="T294" s="215"/>
      <c r="AT294" s="216" t="s">
        <v>209</v>
      </c>
      <c r="AU294" s="216" t="s">
        <v>85</v>
      </c>
      <c r="AV294" s="13" t="s">
        <v>98</v>
      </c>
      <c r="AW294" s="13" t="s">
        <v>36</v>
      </c>
      <c r="AX294" s="13" t="s">
        <v>85</v>
      </c>
      <c r="AY294" s="216" t="s">
        <v>203</v>
      </c>
    </row>
    <row r="295" spans="1:65" s="2" customFormat="1" ht="37.9" customHeight="1">
      <c r="A295" s="35"/>
      <c r="B295" s="36"/>
      <c r="C295" s="180" t="s">
        <v>7</v>
      </c>
      <c r="D295" s="180" t="s">
        <v>204</v>
      </c>
      <c r="E295" s="181" t="s">
        <v>388</v>
      </c>
      <c r="F295" s="182" t="s">
        <v>389</v>
      </c>
      <c r="G295" s="183" t="s">
        <v>349</v>
      </c>
      <c r="H295" s="184">
        <v>83.62</v>
      </c>
      <c r="I295" s="185"/>
      <c r="J295" s="186">
        <f>ROUND(I295*H295,2)</f>
        <v>0</v>
      </c>
      <c r="K295" s="187"/>
      <c r="L295" s="40"/>
      <c r="M295" s="188" t="s">
        <v>1</v>
      </c>
      <c r="N295" s="189" t="s">
        <v>45</v>
      </c>
      <c r="O295" s="72"/>
      <c r="P295" s="190">
        <f>O295*H295</f>
        <v>0</v>
      </c>
      <c r="Q295" s="190">
        <v>0</v>
      </c>
      <c r="R295" s="190">
        <f>Q295*H295</f>
        <v>0</v>
      </c>
      <c r="S295" s="190">
        <v>0</v>
      </c>
      <c r="T295" s="191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192" t="s">
        <v>98</v>
      </c>
      <c r="AT295" s="192" t="s">
        <v>204</v>
      </c>
      <c r="AU295" s="192" t="s">
        <v>85</v>
      </c>
      <c r="AY295" s="18" t="s">
        <v>203</v>
      </c>
      <c r="BE295" s="193">
        <f>IF(N295="základní",J295,0)</f>
        <v>0</v>
      </c>
      <c r="BF295" s="193">
        <f>IF(N295="snížená",J295,0)</f>
        <v>0</v>
      </c>
      <c r="BG295" s="193">
        <f>IF(N295="zákl. přenesená",J295,0)</f>
        <v>0</v>
      </c>
      <c r="BH295" s="193">
        <f>IF(N295="sníž. přenesená",J295,0)</f>
        <v>0</v>
      </c>
      <c r="BI295" s="193">
        <f>IF(N295="nulová",J295,0)</f>
        <v>0</v>
      </c>
      <c r="BJ295" s="18" t="s">
        <v>85</v>
      </c>
      <c r="BK295" s="193">
        <f>ROUND(I295*H295,2)</f>
        <v>0</v>
      </c>
      <c r="BL295" s="18" t="s">
        <v>98</v>
      </c>
      <c r="BM295" s="192" t="s">
        <v>390</v>
      </c>
    </row>
    <row r="296" spans="2:51" s="12" customFormat="1" ht="12">
      <c r="B296" s="194"/>
      <c r="C296" s="195"/>
      <c r="D296" s="196" t="s">
        <v>209</v>
      </c>
      <c r="E296" s="197" t="s">
        <v>1</v>
      </c>
      <c r="F296" s="198" t="s">
        <v>391</v>
      </c>
      <c r="G296" s="195"/>
      <c r="H296" s="199">
        <v>1.75</v>
      </c>
      <c r="I296" s="200"/>
      <c r="J296" s="195"/>
      <c r="K296" s="195"/>
      <c r="L296" s="201"/>
      <c r="M296" s="202"/>
      <c r="N296" s="203"/>
      <c r="O296" s="203"/>
      <c r="P296" s="203"/>
      <c r="Q296" s="203"/>
      <c r="R296" s="203"/>
      <c r="S296" s="203"/>
      <c r="T296" s="204"/>
      <c r="AT296" s="205" t="s">
        <v>209</v>
      </c>
      <c r="AU296" s="205" t="s">
        <v>85</v>
      </c>
      <c r="AV296" s="12" t="s">
        <v>89</v>
      </c>
      <c r="AW296" s="12" t="s">
        <v>36</v>
      </c>
      <c r="AX296" s="12" t="s">
        <v>80</v>
      </c>
      <c r="AY296" s="205" t="s">
        <v>203</v>
      </c>
    </row>
    <row r="297" spans="2:51" s="12" customFormat="1" ht="12">
      <c r="B297" s="194"/>
      <c r="C297" s="195"/>
      <c r="D297" s="196" t="s">
        <v>209</v>
      </c>
      <c r="E297" s="197" t="s">
        <v>1</v>
      </c>
      <c r="F297" s="198" t="s">
        <v>392</v>
      </c>
      <c r="G297" s="195"/>
      <c r="H297" s="199">
        <v>2.58</v>
      </c>
      <c r="I297" s="200"/>
      <c r="J297" s="195"/>
      <c r="K297" s="195"/>
      <c r="L297" s="201"/>
      <c r="M297" s="202"/>
      <c r="N297" s="203"/>
      <c r="O297" s="203"/>
      <c r="P297" s="203"/>
      <c r="Q297" s="203"/>
      <c r="R297" s="203"/>
      <c r="S297" s="203"/>
      <c r="T297" s="204"/>
      <c r="AT297" s="205" t="s">
        <v>209</v>
      </c>
      <c r="AU297" s="205" t="s">
        <v>85</v>
      </c>
      <c r="AV297" s="12" t="s">
        <v>89</v>
      </c>
      <c r="AW297" s="12" t="s">
        <v>36</v>
      </c>
      <c r="AX297" s="12" t="s">
        <v>80</v>
      </c>
      <c r="AY297" s="205" t="s">
        <v>203</v>
      </c>
    </row>
    <row r="298" spans="2:51" s="12" customFormat="1" ht="12">
      <c r="B298" s="194"/>
      <c r="C298" s="195"/>
      <c r="D298" s="196" t="s">
        <v>209</v>
      </c>
      <c r="E298" s="197" t="s">
        <v>1</v>
      </c>
      <c r="F298" s="198" t="s">
        <v>393</v>
      </c>
      <c r="G298" s="195"/>
      <c r="H298" s="199">
        <v>77.91</v>
      </c>
      <c r="I298" s="200"/>
      <c r="J298" s="195"/>
      <c r="K298" s="195"/>
      <c r="L298" s="201"/>
      <c r="M298" s="202"/>
      <c r="N298" s="203"/>
      <c r="O298" s="203"/>
      <c r="P298" s="203"/>
      <c r="Q298" s="203"/>
      <c r="R298" s="203"/>
      <c r="S298" s="203"/>
      <c r="T298" s="204"/>
      <c r="AT298" s="205" t="s">
        <v>209</v>
      </c>
      <c r="AU298" s="205" t="s">
        <v>85</v>
      </c>
      <c r="AV298" s="12" t="s">
        <v>89</v>
      </c>
      <c r="AW298" s="12" t="s">
        <v>36</v>
      </c>
      <c r="AX298" s="12" t="s">
        <v>80</v>
      </c>
      <c r="AY298" s="205" t="s">
        <v>203</v>
      </c>
    </row>
    <row r="299" spans="2:51" s="12" customFormat="1" ht="12">
      <c r="B299" s="194"/>
      <c r="C299" s="195"/>
      <c r="D299" s="196" t="s">
        <v>209</v>
      </c>
      <c r="E299" s="197" t="s">
        <v>1</v>
      </c>
      <c r="F299" s="198" t="s">
        <v>394</v>
      </c>
      <c r="G299" s="195"/>
      <c r="H299" s="199">
        <v>0.357</v>
      </c>
      <c r="I299" s="200"/>
      <c r="J299" s="195"/>
      <c r="K299" s="195"/>
      <c r="L299" s="201"/>
      <c r="M299" s="202"/>
      <c r="N299" s="203"/>
      <c r="O299" s="203"/>
      <c r="P299" s="203"/>
      <c r="Q299" s="203"/>
      <c r="R299" s="203"/>
      <c r="S299" s="203"/>
      <c r="T299" s="204"/>
      <c r="AT299" s="205" t="s">
        <v>209</v>
      </c>
      <c r="AU299" s="205" t="s">
        <v>85</v>
      </c>
      <c r="AV299" s="12" t="s">
        <v>89</v>
      </c>
      <c r="AW299" s="12" t="s">
        <v>36</v>
      </c>
      <c r="AX299" s="12" t="s">
        <v>80</v>
      </c>
      <c r="AY299" s="205" t="s">
        <v>203</v>
      </c>
    </row>
    <row r="300" spans="2:51" s="12" customFormat="1" ht="12">
      <c r="B300" s="194"/>
      <c r="C300" s="195"/>
      <c r="D300" s="196" t="s">
        <v>209</v>
      </c>
      <c r="E300" s="197" t="s">
        <v>1</v>
      </c>
      <c r="F300" s="198" t="s">
        <v>395</v>
      </c>
      <c r="G300" s="195"/>
      <c r="H300" s="199">
        <v>0.764</v>
      </c>
      <c r="I300" s="200"/>
      <c r="J300" s="195"/>
      <c r="K300" s="195"/>
      <c r="L300" s="201"/>
      <c r="M300" s="202"/>
      <c r="N300" s="203"/>
      <c r="O300" s="203"/>
      <c r="P300" s="203"/>
      <c r="Q300" s="203"/>
      <c r="R300" s="203"/>
      <c r="S300" s="203"/>
      <c r="T300" s="204"/>
      <c r="AT300" s="205" t="s">
        <v>209</v>
      </c>
      <c r="AU300" s="205" t="s">
        <v>85</v>
      </c>
      <c r="AV300" s="12" t="s">
        <v>89</v>
      </c>
      <c r="AW300" s="12" t="s">
        <v>36</v>
      </c>
      <c r="AX300" s="12" t="s">
        <v>80</v>
      </c>
      <c r="AY300" s="205" t="s">
        <v>203</v>
      </c>
    </row>
    <row r="301" spans="2:51" s="12" customFormat="1" ht="12">
      <c r="B301" s="194"/>
      <c r="C301" s="195"/>
      <c r="D301" s="196" t="s">
        <v>209</v>
      </c>
      <c r="E301" s="197" t="s">
        <v>1</v>
      </c>
      <c r="F301" s="198" t="s">
        <v>396</v>
      </c>
      <c r="G301" s="195"/>
      <c r="H301" s="199">
        <v>0.259</v>
      </c>
      <c r="I301" s="200"/>
      <c r="J301" s="195"/>
      <c r="K301" s="195"/>
      <c r="L301" s="201"/>
      <c r="M301" s="202"/>
      <c r="N301" s="203"/>
      <c r="O301" s="203"/>
      <c r="P301" s="203"/>
      <c r="Q301" s="203"/>
      <c r="R301" s="203"/>
      <c r="S301" s="203"/>
      <c r="T301" s="204"/>
      <c r="AT301" s="205" t="s">
        <v>209</v>
      </c>
      <c r="AU301" s="205" t="s">
        <v>85</v>
      </c>
      <c r="AV301" s="12" t="s">
        <v>89</v>
      </c>
      <c r="AW301" s="12" t="s">
        <v>36</v>
      </c>
      <c r="AX301" s="12" t="s">
        <v>80</v>
      </c>
      <c r="AY301" s="205" t="s">
        <v>203</v>
      </c>
    </row>
    <row r="302" spans="2:51" s="13" customFormat="1" ht="12">
      <c r="B302" s="206"/>
      <c r="C302" s="207"/>
      <c r="D302" s="196" t="s">
        <v>209</v>
      </c>
      <c r="E302" s="208" t="s">
        <v>1</v>
      </c>
      <c r="F302" s="209" t="s">
        <v>211</v>
      </c>
      <c r="G302" s="207"/>
      <c r="H302" s="210">
        <v>83.61999999999999</v>
      </c>
      <c r="I302" s="211"/>
      <c r="J302" s="207"/>
      <c r="K302" s="207"/>
      <c r="L302" s="212"/>
      <c r="M302" s="213"/>
      <c r="N302" s="214"/>
      <c r="O302" s="214"/>
      <c r="P302" s="214"/>
      <c r="Q302" s="214"/>
      <c r="R302" s="214"/>
      <c r="S302" s="214"/>
      <c r="T302" s="215"/>
      <c r="AT302" s="216" t="s">
        <v>209</v>
      </c>
      <c r="AU302" s="216" t="s">
        <v>85</v>
      </c>
      <c r="AV302" s="13" t="s">
        <v>98</v>
      </c>
      <c r="AW302" s="13" t="s">
        <v>36</v>
      </c>
      <c r="AX302" s="13" t="s">
        <v>85</v>
      </c>
      <c r="AY302" s="216" t="s">
        <v>203</v>
      </c>
    </row>
    <row r="303" spans="1:65" s="2" customFormat="1" ht="24.2" customHeight="1">
      <c r="A303" s="35"/>
      <c r="B303" s="36"/>
      <c r="C303" s="180" t="s">
        <v>397</v>
      </c>
      <c r="D303" s="180" t="s">
        <v>204</v>
      </c>
      <c r="E303" s="181" t="s">
        <v>398</v>
      </c>
      <c r="F303" s="182" t="s">
        <v>399</v>
      </c>
      <c r="G303" s="183" t="s">
        <v>349</v>
      </c>
      <c r="H303" s="184">
        <v>0.59</v>
      </c>
      <c r="I303" s="185"/>
      <c r="J303" s="186">
        <f>ROUND(I303*H303,2)</f>
        <v>0</v>
      </c>
      <c r="K303" s="187"/>
      <c r="L303" s="40"/>
      <c r="M303" s="188" t="s">
        <v>1</v>
      </c>
      <c r="N303" s="189" t="s">
        <v>45</v>
      </c>
      <c r="O303" s="72"/>
      <c r="P303" s="190">
        <f>O303*H303</f>
        <v>0</v>
      </c>
      <c r="Q303" s="190">
        <v>0</v>
      </c>
      <c r="R303" s="190">
        <f>Q303*H303</f>
        <v>0</v>
      </c>
      <c r="S303" s="190">
        <v>0</v>
      </c>
      <c r="T303" s="191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192" t="s">
        <v>98</v>
      </c>
      <c r="AT303" s="192" t="s">
        <v>204</v>
      </c>
      <c r="AU303" s="192" t="s">
        <v>85</v>
      </c>
      <c r="AY303" s="18" t="s">
        <v>203</v>
      </c>
      <c r="BE303" s="193">
        <f>IF(N303="základní",J303,0)</f>
        <v>0</v>
      </c>
      <c r="BF303" s="193">
        <f>IF(N303="snížená",J303,0)</f>
        <v>0</v>
      </c>
      <c r="BG303" s="193">
        <f>IF(N303="zákl. přenesená",J303,0)</f>
        <v>0</v>
      </c>
      <c r="BH303" s="193">
        <f>IF(N303="sníž. přenesená",J303,0)</f>
        <v>0</v>
      </c>
      <c r="BI303" s="193">
        <f>IF(N303="nulová",J303,0)</f>
        <v>0</v>
      </c>
      <c r="BJ303" s="18" t="s">
        <v>85</v>
      </c>
      <c r="BK303" s="193">
        <f>ROUND(I303*H303,2)</f>
        <v>0</v>
      </c>
      <c r="BL303" s="18" t="s">
        <v>98</v>
      </c>
      <c r="BM303" s="192" t="s">
        <v>400</v>
      </c>
    </row>
    <row r="304" spans="2:51" s="12" customFormat="1" ht="12">
      <c r="B304" s="194"/>
      <c r="C304" s="195"/>
      <c r="D304" s="196" t="s">
        <v>209</v>
      </c>
      <c r="E304" s="197" t="s">
        <v>1</v>
      </c>
      <c r="F304" s="198" t="s">
        <v>401</v>
      </c>
      <c r="G304" s="195"/>
      <c r="H304" s="199">
        <v>0.554</v>
      </c>
      <c r="I304" s="200"/>
      <c r="J304" s="195"/>
      <c r="K304" s="195"/>
      <c r="L304" s="201"/>
      <c r="M304" s="202"/>
      <c r="N304" s="203"/>
      <c r="O304" s="203"/>
      <c r="P304" s="203"/>
      <c r="Q304" s="203"/>
      <c r="R304" s="203"/>
      <c r="S304" s="203"/>
      <c r="T304" s="204"/>
      <c r="AT304" s="205" t="s">
        <v>209</v>
      </c>
      <c r="AU304" s="205" t="s">
        <v>85</v>
      </c>
      <c r="AV304" s="12" t="s">
        <v>89</v>
      </c>
      <c r="AW304" s="12" t="s">
        <v>36</v>
      </c>
      <c r="AX304" s="12" t="s">
        <v>80</v>
      </c>
      <c r="AY304" s="205" t="s">
        <v>203</v>
      </c>
    </row>
    <row r="305" spans="2:51" s="12" customFormat="1" ht="12">
      <c r="B305" s="194"/>
      <c r="C305" s="195"/>
      <c r="D305" s="196" t="s">
        <v>209</v>
      </c>
      <c r="E305" s="197" t="s">
        <v>1</v>
      </c>
      <c r="F305" s="198" t="s">
        <v>402</v>
      </c>
      <c r="G305" s="195"/>
      <c r="H305" s="199">
        <v>0.036</v>
      </c>
      <c r="I305" s="200"/>
      <c r="J305" s="195"/>
      <c r="K305" s="195"/>
      <c r="L305" s="201"/>
      <c r="M305" s="202"/>
      <c r="N305" s="203"/>
      <c r="O305" s="203"/>
      <c r="P305" s="203"/>
      <c r="Q305" s="203"/>
      <c r="R305" s="203"/>
      <c r="S305" s="203"/>
      <c r="T305" s="204"/>
      <c r="AT305" s="205" t="s">
        <v>209</v>
      </c>
      <c r="AU305" s="205" t="s">
        <v>85</v>
      </c>
      <c r="AV305" s="12" t="s">
        <v>89</v>
      </c>
      <c r="AW305" s="12" t="s">
        <v>36</v>
      </c>
      <c r="AX305" s="12" t="s">
        <v>80</v>
      </c>
      <c r="AY305" s="205" t="s">
        <v>203</v>
      </c>
    </row>
    <row r="306" spans="2:51" s="13" customFormat="1" ht="12">
      <c r="B306" s="206"/>
      <c r="C306" s="207"/>
      <c r="D306" s="196" t="s">
        <v>209</v>
      </c>
      <c r="E306" s="208" t="s">
        <v>1</v>
      </c>
      <c r="F306" s="209" t="s">
        <v>211</v>
      </c>
      <c r="G306" s="207"/>
      <c r="H306" s="210">
        <v>0.5900000000000001</v>
      </c>
      <c r="I306" s="211"/>
      <c r="J306" s="207"/>
      <c r="K306" s="207"/>
      <c r="L306" s="212"/>
      <c r="M306" s="213"/>
      <c r="N306" s="214"/>
      <c r="O306" s="214"/>
      <c r="P306" s="214"/>
      <c r="Q306" s="214"/>
      <c r="R306" s="214"/>
      <c r="S306" s="214"/>
      <c r="T306" s="215"/>
      <c r="AT306" s="216" t="s">
        <v>209</v>
      </c>
      <c r="AU306" s="216" t="s">
        <v>85</v>
      </c>
      <c r="AV306" s="13" t="s">
        <v>98</v>
      </c>
      <c r="AW306" s="13" t="s">
        <v>36</v>
      </c>
      <c r="AX306" s="13" t="s">
        <v>85</v>
      </c>
      <c r="AY306" s="216" t="s">
        <v>203</v>
      </c>
    </row>
    <row r="307" spans="1:65" s="2" customFormat="1" ht="24.2" customHeight="1">
      <c r="A307" s="35"/>
      <c r="B307" s="36"/>
      <c r="C307" s="180" t="s">
        <v>403</v>
      </c>
      <c r="D307" s="180" t="s">
        <v>204</v>
      </c>
      <c r="E307" s="181" t="s">
        <v>404</v>
      </c>
      <c r="F307" s="182" t="s">
        <v>405</v>
      </c>
      <c r="G307" s="183" t="s">
        <v>207</v>
      </c>
      <c r="H307" s="184">
        <v>100.853</v>
      </c>
      <c r="I307" s="185"/>
      <c r="J307" s="186">
        <f>ROUND(I307*H307,2)</f>
        <v>0</v>
      </c>
      <c r="K307" s="187"/>
      <c r="L307" s="40"/>
      <c r="M307" s="188" t="s">
        <v>1</v>
      </c>
      <c r="N307" s="189" t="s">
        <v>45</v>
      </c>
      <c r="O307" s="72"/>
      <c r="P307" s="190">
        <f>O307*H307</f>
        <v>0</v>
      </c>
      <c r="Q307" s="190">
        <v>0</v>
      </c>
      <c r="R307" s="190">
        <f>Q307*H307</f>
        <v>0</v>
      </c>
      <c r="S307" s="190">
        <v>0</v>
      </c>
      <c r="T307" s="191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92" t="s">
        <v>98</v>
      </c>
      <c r="AT307" s="192" t="s">
        <v>204</v>
      </c>
      <c r="AU307" s="192" t="s">
        <v>85</v>
      </c>
      <c r="AY307" s="18" t="s">
        <v>203</v>
      </c>
      <c r="BE307" s="193">
        <f>IF(N307="základní",J307,0)</f>
        <v>0</v>
      </c>
      <c r="BF307" s="193">
        <f>IF(N307="snížená",J307,0)</f>
        <v>0</v>
      </c>
      <c r="BG307" s="193">
        <f>IF(N307="zákl. přenesená",J307,0)</f>
        <v>0</v>
      </c>
      <c r="BH307" s="193">
        <f>IF(N307="sníž. přenesená",J307,0)</f>
        <v>0</v>
      </c>
      <c r="BI307" s="193">
        <f>IF(N307="nulová",J307,0)</f>
        <v>0</v>
      </c>
      <c r="BJ307" s="18" t="s">
        <v>85</v>
      </c>
      <c r="BK307" s="193">
        <f>ROUND(I307*H307,2)</f>
        <v>0</v>
      </c>
      <c r="BL307" s="18" t="s">
        <v>98</v>
      </c>
      <c r="BM307" s="192" t="s">
        <v>406</v>
      </c>
    </row>
    <row r="308" spans="2:51" s="12" customFormat="1" ht="12">
      <c r="B308" s="194"/>
      <c r="C308" s="195"/>
      <c r="D308" s="196" t="s">
        <v>209</v>
      </c>
      <c r="E308" s="197" t="s">
        <v>1</v>
      </c>
      <c r="F308" s="198" t="s">
        <v>407</v>
      </c>
      <c r="G308" s="195"/>
      <c r="H308" s="199">
        <v>49.088</v>
      </c>
      <c r="I308" s="200"/>
      <c r="J308" s="195"/>
      <c r="K308" s="195"/>
      <c r="L308" s="201"/>
      <c r="M308" s="202"/>
      <c r="N308" s="203"/>
      <c r="O308" s="203"/>
      <c r="P308" s="203"/>
      <c r="Q308" s="203"/>
      <c r="R308" s="203"/>
      <c r="S308" s="203"/>
      <c r="T308" s="204"/>
      <c r="AT308" s="205" t="s">
        <v>209</v>
      </c>
      <c r="AU308" s="205" t="s">
        <v>85</v>
      </c>
      <c r="AV308" s="12" t="s">
        <v>89</v>
      </c>
      <c r="AW308" s="12" t="s">
        <v>36</v>
      </c>
      <c r="AX308" s="12" t="s">
        <v>80</v>
      </c>
      <c r="AY308" s="205" t="s">
        <v>203</v>
      </c>
    </row>
    <row r="309" spans="2:51" s="12" customFormat="1" ht="12">
      <c r="B309" s="194"/>
      <c r="C309" s="195"/>
      <c r="D309" s="196" t="s">
        <v>209</v>
      </c>
      <c r="E309" s="197" t="s">
        <v>1</v>
      </c>
      <c r="F309" s="198" t="s">
        <v>408</v>
      </c>
      <c r="G309" s="195"/>
      <c r="H309" s="199">
        <v>51.765</v>
      </c>
      <c r="I309" s="200"/>
      <c r="J309" s="195"/>
      <c r="K309" s="195"/>
      <c r="L309" s="201"/>
      <c r="M309" s="202"/>
      <c r="N309" s="203"/>
      <c r="O309" s="203"/>
      <c r="P309" s="203"/>
      <c r="Q309" s="203"/>
      <c r="R309" s="203"/>
      <c r="S309" s="203"/>
      <c r="T309" s="204"/>
      <c r="AT309" s="205" t="s">
        <v>209</v>
      </c>
      <c r="AU309" s="205" t="s">
        <v>85</v>
      </c>
      <c r="AV309" s="12" t="s">
        <v>89</v>
      </c>
      <c r="AW309" s="12" t="s">
        <v>36</v>
      </c>
      <c r="AX309" s="12" t="s">
        <v>80</v>
      </c>
      <c r="AY309" s="205" t="s">
        <v>203</v>
      </c>
    </row>
    <row r="310" spans="2:51" s="13" customFormat="1" ht="12">
      <c r="B310" s="206"/>
      <c r="C310" s="207"/>
      <c r="D310" s="196" t="s">
        <v>209</v>
      </c>
      <c r="E310" s="208" t="s">
        <v>1</v>
      </c>
      <c r="F310" s="209" t="s">
        <v>211</v>
      </c>
      <c r="G310" s="207"/>
      <c r="H310" s="210">
        <v>100.85300000000001</v>
      </c>
      <c r="I310" s="211"/>
      <c r="J310" s="207"/>
      <c r="K310" s="207"/>
      <c r="L310" s="212"/>
      <c r="M310" s="213"/>
      <c r="N310" s="214"/>
      <c r="O310" s="214"/>
      <c r="P310" s="214"/>
      <c r="Q310" s="214"/>
      <c r="R310" s="214"/>
      <c r="S310" s="214"/>
      <c r="T310" s="215"/>
      <c r="AT310" s="216" t="s">
        <v>209</v>
      </c>
      <c r="AU310" s="216" t="s">
        <v>85</v>
      </c>
      <c r="AV310" s="13" t="s">
        <v>98</v>
      </c>
      <c r="AW310" s="13" t="s">
        <v>36</v>
      </c>
      <c r="AX310" s="13" t="s">
        <v>85</v>
      </c>
      <c r="AY310" s="216" t="s">
        <v>203</v>
      </c>
    </row>
    <row r="311" spans="1:65" s="2" customFormat="1" ht="24.2" customHeight="1">
      <c r="A311" s="35"/>
      <c r="B311" s="36"/>
      <c r="C311" s="180" t="s">
        <v>409</v>
      </c>
      <c r="D311" s="180" t="s">
        <v>204</v>
      </c>
      <c r="E311" s="181" t="s">
        <v>410</v>
      </c>
      <c r="F311" s="182" t="s">
        <v>411</v>
      </c>
      <c r="G311" s="183" t="s">
        <v>253</v>
      </c>
      <c r="H311" s="184">
        <v>19.6</v>
      </c>
      <c r="I311" s="185"/>
      <c r="J311" s="186">
        <f>ROUND(I311*H311,2)</f>
        <v>0</v>
      </c>
      <c r="K311" s="187"/>
      <c r="L311" s="40"/>
      <c r="M311" s="188" t="s">
        <v>1</v>
      </c>
      <c r="N311" s="189" t="s">
        <v>45</v>
      </c>
      <c r="O311" s="72"/>
      <c r="P311" s="190">
        <f>O311*H311</f>
        <v>0</v>
      </c>
      <c r="Q311" s="190">
        <v>0</v>
      </c>
      <c r="R311" s="190">
        <f>Q311*H311</f>
        <v>0</v>
      </c>
      <c r="S311" s="190">
        <v>0</v>
      </c>
      <c r="T311" s="191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192" t="s">
        <v>98</v>
      </c>
      <c r="AT311" s="192" t="s">
        <v>204</v>
      </c>
      <c r="AU311" s="192" t="s">
        <v>85</v>
      </c>
      <c r="AY311" s="18" t="s">
        <v>203</v>
      </c>
      <c r="BE311" s="193">
        <f>IF(N311="základní",J311,0)</f>
        <v>0</v>
      </c>
      <c r="BF311" s="193">
        <f>IF(N311="snížená",J311,0)</f>
        <v>0</v>
      </c>
      <c r="BG311" s="193">
        <f>IF(N311="zákl. přenesená",J311,0)</f>
        <v>0</v>
      </c>
      <c r="BH311" s="193">
        <f>IF(N311="sníž. přenesená",J311,0)</f>
        <v>0</v>
      </c>
      <c r="BI311" s="193">
        <f>IF(N311="nulová",J311,0)</f>
        <v>0</v>
      </c>
      <c r="BJ311" s="18" t="s">
        <v>85</v>
      </c>
      <c r="BK311" s="193">
        <f>ROUND(I311*H311,2)</f>
        <v>0</v>
      </c>
      <c r="BL311" s="18" t="s">
        <v>98</v>
      </c>
      <c r="BM311" s="192" t="s">
        <v>412</v>
      </c>
    </row>
    <row r="312" spans="2:51" s="12" customFormat="1" ht="12">
      <c r="B312" s="194"/>
      <c r="C312" s="195"/>
      <c r="D312" s="196" t="s">
        <v>209</v>
      </c>
      <c r="E312" s="197" t="s">
        <v>1</v>
      </c>
      <c r="F312" s="198" t="s">
        <v>413</v>
      </c>
      <c r="G312" s="195"/>
      <c r="H312" s="199">
        <v>7.2</v>
      </c>
      <c r="I312" s="200"/>
      <c r="J312" s="195"/>
      <c r="K312" s="195"/>
      <c r="L312" s="201"/>
      <c r="M312" s="202"/>
      <c r="N312" s="203"/>
      <c r="O312" s="203"/>
      <c r="P312" s="203"/>
      <c r="Q312" s="203"/>
      <c r="R312" s="203"/>
      <c r="S312" s="203"/>
      <c r="T312" s="204"/>
      <c r="AT312" s="205" t="s">
        <v>209</v>
      </c>
      <c r="AU312" s="205" t="s">
        <v>85</v>
      </c>
      <c r="AV312" s="12" t="s">
        <v>89</v>
      </c>
      <c r="AW312" s="12" t="s">
        <v>36</v>
      </c>
      <c r="AX312" s="12" t="s">
        <v>80</v>
      </c>
      <c r="AY312" s="205" t="s">
        <v>203</v>
      </c>
    </row>
    <row r="313" spans="2:51" s="12" customFormat="1" ht="12">
      <c r="B313" s="194"/>
      <c r="C313" s="195"/>
      <c r="D313" s="196" t="s">
        <v>209</v>
      </c>
      <c r="E313" s="197" t="s">
        <v>1</v>
      </c>
      <c r="F313" s="198" t="s">
        <v>414</v>
      </c>
      <c r="G313" s="195"/>
      <c r="H313" s="199">
        <v>12.4</v>
      </c>
      <c r="I313" s="200"/>
      <c r="J313" s="195"/>
      <c r="K313" s="195"/>
      <c r="L313" s="201"/>
      <c r="M313" s="202"/>
      <c r="N313" s="203"/>
      <c r="O313" s="203"/>
      <c r="P313" s="203"/>
      <c r="Q313" s="203"/>
      <c r="R313" s="203"/>
      <c r="S313" s="203"/>
      <c r="T313" s="204"/>
      <c r="AT313" s="205" t="s">
        <v>209</v>
      </c>
      <c r="AU313" s="205" t="s">
        <v>85</v>
      </c>
      <c r="AV313" s="12" t="s">
        <v>89</v>
      </c>
      <c r="AW313" s="12" t="s">
        <v>36</v>
      </c>
      <c r="AX313" s="12" t="s">
        <v>80</v>
      </c>
      <c r="AY313" s="205" t="s">
        <v>203</v>
      </c>
    </row>
    <row r="314" spans="2:51" s="13" customFormat="1" ht="12">
      <c r="B314" s="206"/>
      <c r="C314" s="207"/>
      <c r="D314" s="196" t="s">
        <v>209</v>
      </c>
      <c r="E314" s="208" t="s">
        <v>1</v>
      </c>
      <c r="F314" s="209" t="s">
        <v>211</v>
      </c>
      <c r="G314" s="207"/>
      <c r="H314" s="210">
        <v>19.6</v>
      </c>
      <c r="I314" s="211"/>
      <c r="J314" s="207"/>
      <c r="K314" s="207"/>
      <c r="L314" s="212"/>
      <c r="M314" s="213"/>
      <c r="N314" s="214"/>
      <c r="O314" s="214"/>
      <c r="P314" s="214"/>
      <c r="Q314" s="214"/>
      <c r="R314" s="214"/>
      <c r="S314" s="214"/>
      <c r="T314" s="215"/>
      <c r="AT314" s="216" t="s">
        <v>209</v>
      </c>
      <c r="AU314" s="216" t="s">
        <v>85</v>
      </c>
      <c r="AV314" s="13" t="s">
        <v>98</v>
      </c>
      <c r="AW314" s="13" t="s">
        <v>36</v>
      </c>
      <c r="AX314" s="13" t="s">
        <v>85</v>
      </c>
      <c r="AY314" s="216" t="s">
        <v>203</v>
      </c>
    </row>
    <row r="315" spans="1:65" s="2" customFormat="1" ht="24.2" customHeight="1">
      <c r="A315" s="35"/>
      <c r="B315" s="36"/>
      <c r="C315" s="180" t="s">
        <v>415</v>
      </c>
      <c r="D315" s="180" t="s">
        <v>204</v>
      </c>
      <c r="E315" s="181" t="s">
        <v>416</v>
      </c>
      <c r="F315" s="182" t="s">
        <v>417</v>
      </c>
      <c r="G315" s="183" t="s">
        <v>349</v>
      </c>
      <c r="H315" s="184">
        <v>11.724</v>
      </c>
      <c r="I315" s="185"/>
      <c r="J315" s="186">
        <f>ROUND(I315*H315,2)</f>
        <v>0</v>
      </c>
      <c r="K315" s="187"/>
      <c r="L315" s="40"/>
      <c r="M315" s="188" t="s">
        <v>1</v>
      </c>
      <c r="N315" s="189" t="s">
        <v>45</v>
      </c>
      <c r="O315" s="72"/>
      <c r="P315" s="190">
        <f>O315*H315</f>
        <v>0</v>
      </c>
      <c r="Q315" s="190">
        <v>0</v>
      </c>
      <c r="R315" s="190">
        <f>Q315*H315</f>
        <v>0</v>
      </c>
      <c r="S315" s="190">
        <v>0</v>
      </c>
      <c r="T315" s="191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192" t="s">
        <v>98</v>
      </c>
      <c r="AT315" s="192" t="s">
        <v>204</v>
      </c>
      <c r="AU315" s="192" t="s">
        <v>85</v>
      </c>
      <c r="AY315" s="18" t="s">
        <v>203</v>
      </c>
      <c r="BE315" s="193">
        <f>IF(N315="základní",J315,0)</f>
        <v>0</v>
      </c>
      <c r="BF315" s="193">
        <f>IF(N315="snížená",J315,0)</f>
        <v>0</v>
      </c>
      <c r="BG315" s="193">
        <f>IF(N315="zákl. přenesená",J315,0)</f>
        <v>0</v>
      </c>
      <c r="BH315" s="193">
        <f>IF(N315="sníž. přenesená",J315,0)</f>
        <v>0</v>
      </c>
      <c r="BI315" s="193">
        <f>IF(N315="nulová",J315,0)</f>
        <v>0</v>
      </c>
      <c r="BJ315" s="18" t="s">
        <v>85</v>
      </c>
      <c r="BK315" s="193">
        <f>ROUND(I315*H315,2)</f>
        <v>0</v>
      </c>
      <c r="BL315" s="18" t="s">
        <v>98</v>
      </c>
      <c r="BM315" s="192" t="s">
        <v>418</v>
      </c>
    </row>
    <row r="316" spans="2:51" s="12" customFormat="1" ht="12">
      <c r="B316" s="194"/>
      <c r="C316" s="195"/>
      <c r="D316" s="196" t="s">
        <v>209</v>
      </c>
      <c r="E316" s="197" t="s">
        <v>1</v>
      </c>
      <c r="F316" s="198" t="s">
        <v>419</v>
      </c>
      <c r="G316" s="195"/>
      <c r="H316" s="199">
        <v>0.132</v>
      </c>
      <c r="I316" s="200"/>
      <c r="J316" s="195"/>
      <c r="K316" s="195"/>
      <c r="L316" s="201"/>
      <c r="M316" s="202"/>
      <c r="N316" s="203"/>
      <c r="O316" s="203"/>
      <c r="P316" s="203"/>
      <c r="Q316" s="203"/>
      <c r="R316" s="203"/>
      <c r="S316" s="203"/>
      <c r="T316" s="204"/>
      <c r="AT316" s="205" t="s">
        <v>209</v>
      </c>
      <c r="AU316" s="205" t="s">
        <v>85</v>
      </c>
      <c r="AV316" s="12" t="s">
        <v>89</v>
      </c>
      <c r="AW316" s="12" t="s">
        <v>36</v>
      </c>
      <c r="AX316" s="12" t="s">
        <v>80</v>
      </c>
      <c r="AY316" s="205" t="s">
        <v>203</v>
      </c>
    </row>
    <row r="317" spans="2:51" s="12" customFormat="1" ht="12">
      <c r="B317" s="194"/>
      <c r="C317" s="195"/>
      <c r="D317" s="196" t="s">
        <v>209</v>
      </c>
      <c r="E317" s="197" t="s">
        <v>1</v>
      </c>
      <c r="F317" s="198" t="s">
        <v>420</v>
      </c>
      <c r="G317" s="195"/>
      <c r="H317" s="199">
        <v>5.04</v>
      </c>
      <c r="I317" s="200"/>
      <c r="J317" s="195"/>
      <c r="K317" s="195"/>
      <c r="L317" s="201"/>
      <c r="M317" s="202"/>
      <c r="N317" s="203"/>
      <c r="O317" s="203"/>
      <c r="P317" s="203"/>
      <c r="Q317" s="203"/>
      <c r="R317" s="203"/>
      <c r="S317" s="203"/>
      <c r="T317" s="204"/>
      <c r="AT317" s="205" t="s">
        <v>209</v>
      </c>
      <c r="AU317" s="205" t="s">
        <v>85</v>
      </c>
      <c r="AV317" s="12" t="s">
        <v>89</v>
      </c>
      <c r="AW317" s="12" t="s">
        <v>36</v>
      </c>
      <c r="AX317" s="12" t="s">
        <v>80</v>
      </c>
      <c r="AY317" s="205" t="s">
        <v>203</v>
      </c>
    </row>
    <row r="318" spans="2:51" s="12" customFormat="1" ht="12">
      <c r="B318" s="194"/>
      <c r="C318" s="195"/>
      <c r="D318" s="196" t="s">
        <v>209</v>
      </c>
      <c r="E318" s="197" t="s">
        <v>1</v>
      </c>
      <c r="F318" s="198" t="s">
        <v>421</v>
      </c>
      <c r="G318" s="195"/>
      <c r="H318" s="199">
        <v>4.62</v>
      </c>
      <c r="I318" s="200"/>
      <c r="J318" s="195"/>
      <c r="K318" s="195"/>
      <c r="L318" s="201"/>
      <c r="M318" s="202"/>
      <c r="N318" s="203"/>
      <c r="O318" s="203"/>
      <c r="P318" s="203"/>
      <c r="Q318" s="203"/>
      <c r="R318" s="203"/>
      <c r="S318" s="203"/>
      <c r="T318" s="204"/>
      <c r="AT318" s="205" t="s">
        <v>209</v>
      </c>
      <c r="AU318" s="205" t="s">
        <v>85</v>
      </c>
      <c r="AV318" s="12" t="s">
        <v>89</v>
      </c>
      <c r="AW318" s="12" t="s">
        <v>36</v>
      </c>
      <c r="AX318" s="12" t="s">
        <v>80</v>
      </c>
      <c r="AY318" s="205" t="s">
        <v>203</v>
      </c>
    </row>
    <row r="319" spans="2:51" s="12" customFormat="1" ht="12">
      <c r="B319" s="194"/>
      <c r="C319" s="195"/>
      <c r="D319" s="196" t="s">
        <v>209</v>
      </c>
      <c r="E319" s="197" t="s">
        <v>1</v>
      </c>
      <c r="F319" s="198" t="s">
        <v>422</v>
      </c>
      <c r="G319" s="195"/>
      <c r="H319" s="199">
        <v>1.932</v>
      </c>
      <c r="I319" s="200"/>
      <c r="J319" s="195"/>
      <c r="K319" s="195"/>
      <c r="L319" s="201"/>
      <c r="M319" s="202"/>
      <c r="N319" s="203"/>
      <c r="O319" s="203"/>
      <c r="P319" s="203"/>
      <c r="Q319" s="203"/>
      <c r="R319" s="203"/>
      <c r="S319" s="203"/>
      <c r="T319" s="204"/>
      <c r="AT319" s="205" t="s">
        <v>209</v>
      </c>
      <c r="AU319" s="205" t="s">
        <v>85</v>
      </c>
      <c r="AV319" s="12" t="s">
        <v>89</v>
      </c>
      <c r="AW319" s="12" t="s">
        <v>36</v>
      </c>
      <c r="AX319" s="12" t="s">
        <v>80</v>
      </c>
      <c r="AY319" s="205" t="s">
        <v>203</v>
      </c>
    </row>
    <row r="320" spans="2:51" s="13" customFormat="1" ht="12">
      <c r="B320" s="206"/>
      <c r="C320" s="207"/>
      <c r="D320" s="196" t="s">
        <v>209</v>
      </c>
      <c r="E320" s="208" t="s">
        <v>1</v>
      </c>
      <c r="F320" s="209" t="s">
        <v>211</v>
      </c>
      <c r="G320" s="207"/>
      <c r="H320" s="210">
        <v>11.724</v>
      </c>
      <c r="I320" s="211"/>
      <c r="J320" s="207"/>
      <c r="K320" s="207"/>
      <c r="L320" s="212"/>
      <c r="M320" s="213"/>
      <c r="N320" s="214"/>
      <c r="O320" s="214"/>
      <c r="P320" s="214"/>
      <c r="Q320" s="214"/>
      <c r="R320" s="214"/>
      <c r="S320" s="214"/>
      <c r="T320" s="215"/>
      <c r="AT320" s="216" t="s">
        <v>209</v>
      </c>
      <c r="AU320" s="216" t="s">
        <v>85</v>
      </c>
      <c r="AV320" s="13" t="s">
        <v>98</v>
      </c>
      <c r="AW320" s="13" t="s">
        <v>36</v>
      </c>
      <c r="AX320" s="13" t="s">
        <v>85</v>
      </c>
      <c r="AY320" s="216" t="s">
        <v>203</v>
      </c>
    </row>
    <row r="321" spans="1:65" s="2" customFormat="1" ht="24.2" customHeight="1">
      <c r="A321" s="35"/>
      <c r="B321" s="36"/>
      <c r="C321" s="180" t="s">
        <v>423</v>
      </c>
      <c r="D321" s="180" t="s">
        <v>204</v>
      </c>
      <c r="E321" s="181" t="s">
        <v>424</v>
      </c>
      <c r="F321" s="182" t="s">
        <v>425</v>
      </c>
      <c r="G321" s="183" t="s">
        <v>349</v>
      </c>
      <c r="H321" s="184">
        <v>13.226</v>
      </c>
      <c r="I321" s="185"/>
      <c r="J321" s="186">
        <f>ROUND(I321*H321,2)</f>
        <v>0</v>
      </c>
      <c r="K321" s="187"/>
      <c r="L321" s="40"/>
      <c r="M321" s="188" t="s">
        <v>1</v>
      </c>
      <c r="N321" s="189" t="s">
        <v>45</v>
      </c>
      <c r="O321" s="72"/>
      <c r="P321" s="190">
        <f>O321*H321</f>
        <v>0</v>
      </c>
      <c r="Q321" s="190">
        <v>0</v>
      </c>
      <c r="R321" s="190">
        <f>Q321*H321</f>
        <v>0</v>
      </c>
      <c r="S321" s="190">
        <v>0</v>
      </c>
      <c r="T321" s="191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192" t="s">
        <v>98</v>
      </c>
      <c r="AT321" s="192" t="s">
        <v>204</v>
      </c>
      <c r="AU321" s="192" t="s">
        <v>85</v>
      </c>
      <c r="AY321" s="18" t="s">
        <v>203</v>
      </c>
      <c r="BE321" s="193">
        <f>IF(N321="základní",J321,0)</f>
        <v>0</v>
      </c>
      <c r="BF321" s="193">
        <f>IF(N321="snížená",J321,0)</f>
        <v>0</v>
      </c>
      <c r="BG321" s="193">
        <f>IF(N321="zákl. přenesená",J321,0)</f>
        <v>0</v>
      </c>
      <c r="BH321" s="193">
        <f>IF(N321="sníž. přenesená",J321,0)</f>
        <v>0</v>
      </c>
      <c r="BI321" s="193">
        <f>IF(N321="nulová",J321,0)</f>
        <v>0</v>
      </c>
      <c r="BJ321" s="18" t="s">
        <v>85</v>
      </c>
      <c r="BK321" s="193">
        <f>ROUND(I321*H321,2)</f>
        <v>0</v>
      </c>
      <c r="BL321" s="18" t="s">
        <v>98</v>
      </c>
      <c r="BM321" s="192" t="s">
        <v>426</v>
      </c>
    </row>
    <row r="322" spans="2:51" s="12" customFormat="1" ht="22.5">
      <c r="B322" s="194"/>
      <c r="C322" s="195"/>
      <c r="D322" s="196" t="s">
        <v>209</v>
      </c>
      <c r="E322" s="197" t="s">
        <v>1</v>
      </c>
      <c r="F322" s="198" t="s">
        <v>427</v>
      </c>
      <c r="G322" s="195"/>
      <c r="H322" s="199">
        <v>13.226</v>
      </c>
      <c r="I322" s="200"/>
      <c r="J322" s="195"/>
      <c r="K322" s="195"/>
      <c r="L322" s="201"/>
      <c r="M322" s="202"/>
      <c r="N322" s="203"/>
      <c r="O322" s="203"/>
      <c r="P322" s="203"/>
      <c r="Q322" s="203"/>
      <c r="R322" s="203"/>
      <c r="S322" s="203"/>
      <c r="T322" s="204"/>
      <c r="AT322" s="205" t="s">
        <v>209</v>
      </c>
      <c r="AU322" s="205" t="s">
        <v>85</v>
      </c>
      <c r="AV322" s="12" t="s">
        <v>89</v>
      </c>
      <c r="AW322" s="12" t="s">
        <v>36</v>
      </c>
      <c r="AX322" s="12" t="s">
        <v>80</v>
      </c>
      <c r="AY322" s="205" t="s">
        <v>203</v>
      </c>
    </row>
    <row r="323" spans="2:51" s="13" customFormat="1" ht="12">
      <c r="B323" s="206"/>
      <c r="C323" s="207"/>
      <c r="D323" s="196" t="s">
        <v>209</v>
      </c>
      <c r="E323" s="208" t="s">
        <v>1</v>
      </c>
      <c r="F323" s="209" t="s">
        <v>211</v>
      </c>
      <c r="G323" s="207"/>
      <c r="H323" s="210">
        <v>13.226</v>
      </c>
      <c r="I323" s="211"/>
      <c r="J323" s="207"/>
      <c r="K323" s="207"/>
      <c r="L323" s="212"/>
      <c r="M323" s="213"/>
      <c r="N323" s="214"/>
      <c r="O323" s="214"/>
      <c r="P323" s="214"/>
      <c r="Q323" s="214"/>
      <c r="R323" s="214"/>
      <c r="S323" s="214"/>
      <c r="T323" s="215"/>
      <c r="AT323" s="216" t="s">
        <v>209</v>
      </c>
      <c r="AU323" s="216" t="s">
        <v>85</v>
      </c>
      <c r="AV323" s="13" t="s">
        <v>98</v>
      </c>
      <c r="AW323" s="13" t="s">
        <v>36</v>
      </c>
      <c r="AX323" s="13" t="s">
        <v>85</v>
      </c>
      <c r="AY323" s="216" t="s">
        <v>203</v>
      </c>
    </row>
    <row r="324" spans="1:65" s="2" customFormat="1" ht="24.2" customHeight="1">
      <c r="A324" s="35"/>
      <c r="B324" s="36"/>
      <c r="C324" s="180" t="s">
        <v>428</v>
      </c>
      <c r="D324" s="180" t="s">
        <v>204</v>
      </c>
      <c r="E324" s="181" t="s">
        <v>429</v>
      </c>
      <c r="F324" s="182" t="s">
        <v>430</v>
      </c>
      <c r="G324" s="183" t="s">
        <v>207</v>
      </c>
      <c r="H324" s="184">
        <v>5532.9</v>
      </c>
      <c r="I324" s="185"/>
      <c r="J324" s="186">
        <f>ROUND(I324*H324,2)</f>
        <v>0</v>
      </c>
      <c r="K324" s="187"/>
      <c r="L324" s="40"/>
      <c r="M324" s="188" t="s">
        <v>1</v>
      </c>
      <c r="N324" s="189" t="s">
        <v>45</v>
      </c>
      <c r="O324" s="72"/>
      <c r="P324" s="190">
        <f>O324*H324</f>
        <v>0</v>
      </c>
      <c r="Q324" s="190">
        <v>0</v>
      </c>
      <c r="R324" s="190">
        <f>Q324*H324</f>
        <v>0</v>
      </c>
      <c r="S324" s="190">
        <v>0</v>
      </c>
      <c r="T324" s="191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192" t="s">
        <v>98</v>
      </c>
      <c r="AT324" s="192" t="s">
        <v>204</v>
      </c>
      <c r="AU324" s="192" t="s">
        <v>85</v>
      </c>
      <c r="AY324" s="18" t="s">
        <v>203</v>
      </c>
      <c r="BE324" s="193">
        <f>IF(N324="základní",J324,0)</f>
        <v>0</v>
      </c>
      <c r="BF324" s="193">
        <f>IF(N324="snížená",J324,0)</f>
        <v>0</v>
      </c>
      <c r="BG324" s="193">
        <f>IF(N324="zákl. přenesená",J324,0)</f>
        <v>0</v>
      </c>
      <c r="BH324" s="193">
        <f>IF(N324="sníž. přenesená",J324,0)</f>
        <v>0</v>
      </c>
      <c r="BI324" s="193">
        <f>IF(N324="nulová",J324,0)</f>
        <v>0</v>
      </c>
      <c r="BJ324" s="18" t="s">
        <v>85</v>
      </c>
      <c r="BK324" s="193">
        <f>ROUND(I324*H324,2)</f>
        <v>0</v>
      </c>
      <c r="BL324" s="18" t="s">
        <v>98</v>
      </c>
      <c r="BM324" s="192" t="s">
        <v>431</v>
      </c>
    </row>
    <row r="325" spans="2:51" s="12" customFormat="1" ht="12">
      <c r="B325" s="194"/>
      <c r="C325" s="195"/>
      <c r="D325" s="196" t="s">
        <v>209</v>
      </c>
      <c r="E325" s="197" t="s">
        <v>1</v>
      </c>
      <c r="F325" s="198" t="s">
        <v>432</v>
      </c>
      <c r="G325" s="195"/>
      <c r="H325" s="199">
        <v>80.82</v>
      </c>
      <c r="I325" s="200"/>
      <c r="J325" s="195"/>
      <c r="K325" s="195"/>
      <c r="L325" s="201"/>
      <c r="M325" s="202"/>
      <c r="N325" s="203"/>
      <c r="O325" s="203"/>
      <c r="P325" s="203"/>
      <c r="Q325" s="203"/>
      <c r="R325" s="203"/>
      <c r="S325" s="203"/>
      <c r="T325" s="204"/>
      <c r="AT325" s="205" t="s">
        <v>209</v>
      </c>
      <c r="AU325" s="205" t="s">
        <v>85</v>
      </c>
      <c r="AV325" s="12" t="s">
        <v>89</v>
      </c>
      <c r="AW325" s="12" t="s">
        <v>36</v>
      </c>
      <c r="AX325" s="12" t="s">
        <v>80</v>
      </c>
      <c r="AY325" s="205" t="s">
        <v>203</v>
      </c>
    </row>
    <row r="326" spans="2:51" s="12" customFormat="1" ht="12">
      <c r="B326" s="194"/>
      <c r="C326" s="195"/>
      <c r="D326" s="196" t="s">
        <v>209</v>
      </c>
      <c r="E326" s="197" t="s">
        <v>1</v>
      </c>
      <c r="F326" s="198" t="s">
        <v>433</v>
      </c>
      <c r="G326" s="195"/>
      <c r="H326" s="199">
        <v>728.49</v>
      </c>
      <c r="I326" s="200"/>
      <c r="J326" s="195"/>
      <c r="K326" s="195"/>
      <c r="L326" s="201"/>
      <c r="M326" s="202"/>
      <c r="N326" s="203"/>
      <c r="O326" s="203"/>
      <c r="P326" s="203"/>
      <c r="Q326" s="203"/>
      <c r="R326" s="203"/>
      <c r="S326" s="203"/>
      <c r="T326" s="204"/>
      <c r="AT326" s="205" t="s">
        <v>209</v>
      </c>
      <c r="AU326" s="205" t="s">
        <v>85</v>
      </c>
      <c r="AV326" s="12" t="s">
        <v>89</v>
      </c>
      <c r="AW326" s="12" t="s">
        <v>36</v>
      </c>
      <c r="AX326" s="12" t="s">
        <v>80</v>
      </c>
      <c r="AY326" s="205" t="s">
        <v>203</v>
      </c>
    </row>
    <row r="327" spans="2:51" s="12" customFormat="1" ht="12">
      <c r="B327" s="194"/>
      <c r="C327" s="195"/>
      <c r="D327" s="196" t="s">
        <v>209</v>
      </c>
      <c r="E327" s="197" t="s">
        <v>1</v>
      </c>
      <c r="F327" s="198" t="s">
        <v>434</v>
      </c>
      <c r="G327" s="195"/>
      <c r="H327" s="199">
        <v>8.8</v>
      </c>
      <c r="I327" s="200"/>
      <c r="J327" s="195"/>
      <c r="K327" s="195"/>
      <c r="L327" s="201"/>
      <c r="M327" s="202"/>
      <c r="N327" s="203"/>
      <c r="O327" s="203"/>
      <c r="P327" s="203"/>
      <c r="Q327" s="203"/>
      <c r="R327" s="203"/>
      <c r="S327" s="203"/>
      <c r="T327" s="204"/>
      <c r="AT327" s="205" t="s">
        <v>209</v>
      </c>
      <c r="AU327" s="205" t="s">
        <v>85</v>
      </c>
      <c r="AV327" s="12" t="s">
        <v>89</v>
      </c>
      <c r="AW327" s="12" t="s">
        <v>36</v>
      </c>
      <c r="AX327" s="12" t="s">
        <v>80</v>
      </c>
      <c r="AY327" s="205" t="s">
        <v>203</v>
      </c>
    </row>
    <row r="328" spans="2:51" s="12" customFormat="1" ht="33.75">
      <c r="B328" s="194"/>
      <c r="C328" s="195"/>
      <c r="D328" s="196" t="s">
        <v>209</v>
      </c>
      <c r="E328" s="197" t="s">
        <v>1</v>
      </c>
      <c r="F328" s="198" t="s">
        <v>435</v>
      </c>
      <c r="G328" s="195"/>
      <c r="H328" s="199">
        <v>624.96</v>
      </c>
      <c r="I328" s="200"/>
      <c r="J328" s="195"/>
      <c r="K328" s="195"/>
      <c r="L328" s="201"/>
      <c r="M328" s="202"/>
      <c r="N328" s="203"/>
      <c r="O328" s="203"/>
      <c r="P328" s="203"/>
      <c r="Q328" s="203"/>
      <c r="R328" s="203"/>
      <c r="S328" s="203"/>
      <c r="T328" s="204"/>
      <c r="AT328" s="205" t="s">
        <v>209</v>
      </c>
      <c r="AU328" s="205" t="s">
        <v>85</v>
      </c>
      <c r="AV328" s="12" t="s">
        <v>89</v>
      </c>
      <c r="AW328" s="12" t="s">
        <v>36</v>
      </c>
      <c r="AX328" s="12" t="s">
        <v>80</v>
      </c>
      <c r="AY328" s="205" t="s">
        <v>203</v>
      </c>
    </row>
    <row r="329" spans="2:51" s="12" customFormat="1" ht="12">
      <c r="B329" s="194"/>
      <c r="C329" s="195"/>
      <c r="D329" s="196" t="s">
        <v>209</v>
      </c>
      <c r="E329" s="197" t="s">
        <v>1</v>
      </c>
      <c r="F329" s="198" t="s">
        <v>436</v>
      </c>
      <c r="G329" s="195"/>
      <c r="H329" s="199">
        <v>40.53</v>
      </c>
      <c r="I329" s="200"/>
      <c r="J329" s="195"/>
      <c r="K329" s="195"/>
      <c r="L329" s="201"/>
      <c r="M329" s="202"/>
      <c r="N329" s="203"/>
      <c r="O329" s="203"/>
      <c r="P329" s="203"/>
      <c r="Q329" s="203"/>
      <c r="R329" s="203"/>
      <c r="S329" s="203"/>
      <c r="T329" s="204"/>
      <c r="AT329" s="205" t="s">
        <v>209</v>
      </c>
      <c r="AU329" s="205" t="s">
        <v>85</v>
      </c>
      <c r="AV329" s="12" t="s">
        <v>89</v>
      </c>
      <c r="AW329" s="12" t="s">
        <v>36</v>
      </c>
      <c r="AX329" s="12" t="s">
        <v>80</v>
      </c>
      <c r="AY329" s="205" t="s">
        <v>203</v>
      </c>
    </row>
    <row r="330" spans="2:51" s="12" customFormat="1" ht="33.75">
      <c r="B330" s="194"/>
      <c r="C330" s="195"/>
      <c r="D330" s="196" t="s">
        <v>209</v>
      </c>
      <c r="E330" s="197" t="s">
        <v>1</v>
      </c>
      <c r="F330" s="198" t="s">
        <v>437</v>
      </c>
      <c r="G330" s="195"/>
      <c r="H330" s="199">
        <v>3692.29</v>
      </c>
      <c r="I330" s="200"/>
      <c r="J330" s="195"/>
      <c r="K330" s="195"/>
      <c r="L330" s="201"/>
      <c r="M330" s="202"/>
      <c r="N330" s="203"/>
      <c r="O330" s="203"/>
      <c r="P330" s="203"/>
      <c r="Q330" s="203"/>
      <c r="R330" s="203"/>
      <c r="S330" s="203"/>
      <c r="T330" s="204"/>
      <c r="AT330" s="205" t="s">
        <v>209</v>
      </c>
      <c r="AU330" s="205" t="s">
        <v>85</v>
      </c>
      <c r="AV330" s="12" t="s">
        <v>89</v>
      </c>
      <c r="AW330" s="12" t="s">
        <v>36</v>
      </c>
      <c r="AX330" s="12" t="s">
        <v>80</v>
      </c>
      <c r="AY330" s="205" t="s">
        <v>203</v>
      </c>
    </row>
    <row r="331" spans="2:51" s="12" customFormat="1" ht="33.75">
      <c r="B331" s="194"/>
      <c r="C331" s="195"/>
      <c r="D331" s="196" t="s">
        <v>209</v>
      </c>
      <c r="E331" s="197" t="s">
        <v>1</v>
      </c>
      <c r="F331" s="198" t="s">
        <v>438</v>
      </c>
      <c r="G331" s="195"/>
      <c r="H331" s="199">
        <v>296.53</v>
      </c>
      <c r="I331" s="200"/>
      <c r="J331" s="195"/>
      <c r="K331" s="195"/>
      <c r="L331" s="201"/>
      <c r="M331" s="202"/>
      <c r="N331" s="203"/>
      <c r="O331" s="203"/>
      <c r="P331" s="203"/>
      <c r="Q331" s="203"/>
      <c r="R331" s="203"/>
      <c r="S331" s="203"/>
      <c r="T331" s="204"/>
      <c r="AT331" s="205" t="s">
        <v>209</v>
      </c>
      <c r="AU331" s="205" t="s">
        <v>85</v>
      </c>
      <c r="AV331" s="12" t="s">
        <v>89</v>
      </c>
      <c r="AW331" s="12" t="s">
        <v>36</v>
      </c>
      <c r="AX331" s="12" t="s">
        <v>80</v>
      </c>
      <c r="AY331" s="205" t="s">
        <v>203</v>
      </c>
    </row>
    <row r="332" spans="2:51" s="12" customFormat="1" ht="12">
      <c r="B332" s="194"/>
      <c r="C332" s="195"/>
      <c r="D332" s="196" t="s">
        <v>209</v>
      </c>
      <c r="E332" s="197" t="s">
        <v>1</v>
      </c>
      <c r="F332" s="198" t="s">
        <v>439</v>
      </c>
      <c r="G332" s="195"/>
      <c r="H332" s="199">
        <v>60.48</v>
      </c>
      <c r="I332" s="200"/>
      <c r="J332" s="195"/>
      <c r="K332" s="195"/>
      <c r="L332" s="201"/>
      <c r="M332" s="202"/>
      <c r="N332" s="203"/>
      <c r="O332" s="203"/>
      <c r="P332" s="203"/>
      <c r="Q332" s="203"/>
      <c r="R332" s="203"/>
      <c r="S332" s="203"/>
      <c r="T332" s="204"/>
      <c r="AT332" s="205" t="s">
        <v>209</v>
      </c>
      <c r="AU332" s="205" t="s">
        <v>85</v>
      </c>
      <c r="AV332" s="12" t="s">
        <v>89</v>
      </c>
      <c r="AW332" s="12" t="s">
        <v>36</v>
      </c>
      <c r="AX332" s="12" t="s">
        <v>80</v>
      </c>
      <c r="AY332" s="205" t="s">
        <v>203</v>
      </c>
    </row>
    <row r="333" spans="2:51" s="13" customFormat="1" ht="12">
      <c r="B333" s="206"/>
      <c r="C333" s="207"/>
      <c r="D333" s="196" t="s">
        <v>209</v>
      </c>
      <c r="E333" s="208" t="s">
        <v>1</v>
      </c>
      <c r="F333" s="209" t="s">
        <v>211</v>
      </c>
      <c r="G333" s="207"/>
      <c r="H333" s="210">
        <v>5532.899999999999</v>
      </c>
      <c r="I333" s="211"/>
      <c r="J333" s="207"/>
      <c r="K333" s="207"/>
      <c r="L333" s="212"/>
      <c r="M333" s="213"/>
      <c r="N333" s="214"/>
      <c r="O333" s="214"/>
      <c r="P333" s="214"/>
      <c r="Q333" s="214"/>
      <c r="R333" s="214"/>
      <c r="S333" s="214"/>
      <c r="T333" s="215"/>
      <c r="AT333" s="216" t="s">
        <v>209</v>
      </c>
      <c r="AU333" s="216" t="s">
        <v>85</v>
      </c>
      <c r="AV333" s="13" t="s">
        <v>98</v>
      </c>
      <c r="AW333" s="13" t="s">
        <v>36</v>
      </c>
      <c r="AX333" s="13" t="s">
        <v>85</v>
      </c>
      <c r="AY333" s="216" t="s">
        <v>203</v>
      </c>
    </row>
    <row r="334" spans="1:65" s="2" customFormat="1" ht="24.2" customHeight="1">
      <c r="A334" s="35"/>
      <c r="B334" s="36"/>
      <c r="C334" s="180" t="s">
        <v>440</v>
      </c>
      <c r="D334" s="180" t="s">
        <v>204</v>
      </c>
      <c r="E334" s="181" t="s">
        <v>441</v>
      </c>
      <c r="F334" s="182" t="s">
        <v>442</v>
      </c>
      <c r="G334" s="183" t="s">
        <v>349</v>
      </c>
      <c r="H334" s="184">
        <v>66.013</v>
      </c>
      <c r="I334" s="185"/>
      <c r="J334" s="186">
        <f>ROUND(I334*H334,2)</f>
        <v>0</v>
      </c>
      <c r="K334" s="187"/>
      <c r="L334" s="40"/>
      <c r="M334" s="188" t="s">
        <v>1</v>
      </c>
      <c r="N334" s="189" t="s">
        <v>45</v>
      </c>
      <c r="O334" s="72"/>
      <c r="P334" s="190">
        <f>O334*H334</f>
        <v>0</v>
      </c>
      <c r="Q334" s="190">
        <v>0</v>
      </c>
      <c r="R334" s="190">
        <f>Q334*H334</f>
        <v>0</v>
      </c>
      <c r="S334" s="190">
        <v>0</v>
      </c>
      <c r="T334" s="191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192" t="s">
        <v>98</v>
      </c>
      <c r="AT334" s="192" t="s">
        <v>204</v>
      </c>
      <c r="AU334" s="192" t="s">
        <v>85</v>
      </c>
      <c r="AY334" s="18" t="s">
        <v>203</v>
      </c>
      <c r="BE334" s="193">
        <f>IF(N334="základní",J334,0)</f>
        <v>0</v>
      </c>
      <c r="BF334" s="193">
        <f>IF(N334="snížená",J334,0)</f>
        <v>0</v>
      </c>
      <c r="BG334" s="193">
        <f>IF(N334="zákl. přenesená",J334,0)</f>
        <v>0</v>
      </c>
      <c r="BH334" s="193">
        <f>IF(N334="sníž. přenesená",J334,0)</f>
        <v>0</v>
      </c>
      <c r="BI334" s="193">
        <f>IF(N334="nulová",J334,0)</f>
        <v>0</v>
      </c>
      <c r="BJ334" s="18" t="s">
        <v>85</v>
      </c>
      <c r="BK334" s="193">
        <f>ROUND(I334*H334,2)</f>
        <v>0</v>
      </c>
      <c r="BL334" s="18" t="s">
        <v>98</v>
      </c>
      <c r="BM334" s="192" t="s">
        <v>443</v>
      </c>
    </row>
    <row r="335" spans="2:51" s="12" customFormat="1" ht="12">
      <c r="B335" s="194"/>
      <c r="C335" s="195"/>
      <c r="D335" s="196" t="s">
        <v>209</v>
      </c>
      <c r="E335" s="197" t="s">
        <v>1</v>
      </c>
      <c r="F335" s="198" t="s">
        <v>444</v>
      </c>
      <c r="G335" s="195"/>
      <c r="H335" s="199">
        <v>40.464</v>
      </c>
      <c r="I335" s="200"/>
      <c r="J335" s="195"/>
      <c r="K335" s="195"/>
      <c r="L335" s="201"/>
      <c r="M335" s="202"/>
      <c r="N335" s="203"/>
      <c r="O335" s="203"/>
      <c r="P335" s="203"/>
      <c r="Q335" s="203"/>
      <c r="R335" s="203"/>
      <c r="S335" s="203"/>
      <c r="T335" s="204"/>
      <c r="AT335" s="205" t="s">
        <v>209</v>
      </c>
      <c r="AU335" s="205" t="s">
        <v>85</v>
      </c>
      <c r="AV335" s="12" t="s">
        <v>89</v>
      </c>
      <c r="AW335" s="12" t="s">
        <v>36</v>
      </c>
      <c r="AX335" s="12" t="s">
        <v>80</v>
      </c>
      <c r="AY335" s="205" t="s">
        <v>203</v>
      </c>
    </row>
    <row r="336" spans="2:51" s="12" customFormat="1" ht="12">
      <c r="B336" s="194"/>
      <c r="C336" s="195"/>
      <c r="D336" s="196" t="s">
        <v>209</v>
      </c>
      <c r="E336" s="197" t="s">
        <v>1</v>
      </c>
      <c r="F336" s="198" t="s">
        <v>445</v>
      </c>
      <c r="G336" s="195"/>
      <c r="H336" s="199">
        <v>9.863</v>
      </c>
      <c r="I336" s="200"/>
      <c r="J336" s="195"/>
      <c r="K336" s="195"/>
      <c r="L336" s="201"/>
      <c r="M336" s="202"/>
      <c r="N336" s="203"/>
      <c r="O336" s="203"/>
      <c r="P336" s="203"/>
      <c r="Q336" s="203"/>
      <c r="R336" s="203"/>
      <c r="S336" s="203"/>
      <c r="T336" s="204"/>
      <c r="AT336" s="205" t="s">
        <v>209</v>
      </c>
      <c r="AU336" s="205" t="s">
        <v>85</v>
      </c>
      <c r="AV336" s="12" t="s">
        <v>89</v>
      </c>
      <c r="AW336" s="12" t="s">
        <v>36</v>
      </c>
      <c r="AX336" s="12" t="s">
        <v>80</v>
      </c>
      <c r="AY336" s="205" t="s">
        <v>203</v>
      </c>
    </row>
    <row r="337" spans="2:51" s="12" customFormat="1" ht="12">
      <c r="B337" s="194"/>
      <c r="C337" s="195"/>
      <c r="D337" s="196" t="s">
        <v>209</v>
      </c>
      <c r="E337" s="197" t="s">
        <v>1</v>
      </c>
      <c r="F337" s="198" t="s">
        <v>446</v>
      </c>
      <c r="G337" s="195"/>
      <c r="H337" s="199">
        <v>6.79</v>
      </c>
      <c r="I337" s="200"/>
      <c r="J337" s="195"/>
      <c r="K337" s="195"/>
      <c r="L337" s="201"/>
      <c r="M337" s="202"/>
      <c r="N337" s="203"/>
      <c r="O337" s="203"/>
      <c r="P337" s="203"/>
      <c r="Q337" s="203"/>
      <c r="R337" s="203"/>
      <c r="S337" s="203"/>
      <c r="T337" s="204"/>
      <c r="AT337" s="205" t="s">
        <v>209</v>
      </c>
      <c r="AU337" s="205" t="s">
        <v>85</v>
      </c>
      <c r="AV337" s="12" t="s">
        <v>89</v>
      </c>
      <c r="AW337" s="12" t="s">
        <v>36</v>
      </c>
      <c r="AX337" s="12" t="s">
        <v>80</v>
      </c>
      <c r="AY337" s="205" t="s">
        <v>203</v>
      </c>
    </row>
    <row r="338" spans="2:51" s="12" customFormat="1" ht="22.5">
      <c r="B338" s="194"/>
      <c r="C338" s="195"/>
      <c r="D338" s="196" t="s">
        <v>209</v>
      </c>
      <c r="E338" s="197" t="s">
        <v>1</v>
      </c>
      <c r="F338" s="198" t="s">
        <v>447</v>
      </c>
      <c r="G338" s="195"/>
      <c r="H338" s="199">
        <v>8.896</v>
      </c>
      <c r="I338" s="200"/>
      <c r="J338" s="195"/>
      <c r="K338" s="195"/>
      <c r="L338" s="201"/>
      <c r="M338" s="202"/>
      <c r="N338" s="203"/>
      <c r="O338" s="203"/>
      <c r="P338" s="203"/>
      <c r="Q338" s="203"/>
      <c r="R338" s="203"/>
      <c r="S338" s="203"/>
      <c r="T338" s="204"/>
      <c r="AT338" s="205" t="s">
        <v>209</v>
      </c>
      <c r="AU338" s="205" t="s">
        <v>85</v>
      </c>
      <c r="AV338" s="12" t="s">
        <v>89</v>
      </c>
      <c r="AW338" s="12" t="s">
        <v>36</v>
      </c>
      <c r="AX338" s="12" t="s">
        <v>80</v>
      </c>
      <c r="AY338" s="205" t="s">
        <v>203</v>
      </c>
    </row>
    <row r="339" spans="2:51" s="13" customFormat="1" ht="12">
      <c r="B339" s="206"/>
      <c r="C339" s="207"/>
      <c r="D339" s="196" t="s">
        <v>209</v>
      </c>
      <c r="E339" s="208" t="s">
        <v>1</v>
      </c>
      <c r="F339" s="209" t="s">
        <v>211</v>
      </c>
      <c r="G339" s="207"/>
      <c r="H339" s="210">
        <v>66.013</v>
      </c>
      <c r="I339" s="211"/>
      <c r="J339" s="207"/>
      <c r="K339" s="207"/>
      <c r="L339" s="212"/>
      <c r="M339" s="213"/>
      <c r="N339" s="214"/>
      <c r="O339" s="214"/>
      <c r="P339" s="214"/>
      <c r="Q339" s="214"/>
      <c r="R339" s="214"/>
      <c r="S339" s="214"/>
      <c r="T339" s="215"/>
      <c r="AT339" s="216" t="s">
        <v>209</v>
      </c>
      <c r="AU339" s="216" t="s">
        <v>85</v>
      </c>
      <c r="AV339" s="13" t="s">
        <v>98</v>
      </c>
      <c r="AW339" s="13" t="s">
        <v>36</v>
      </c>
      <c r="AX339" s="13" t="s">
        <v>85</v>
      </c>
      <c r="AY339" s="216" t="s">
        <v>203</v>
      </c>
    </row>
    <row r="340" spans="1:65" s="2" customFormat="1" ht="24.2" customHeight="1">
      <c r="A340" s="35"/>
      <c r="B340" s="36"/>
      <c r="C340" s="180" t="s">
        <v>448</v>
      </c>
      <c r="D340" s="180" t="s">
        <v>204</v>
      </c>
      <c r="E340" s="181" t="s">
        <v>449</v>
      </c>
      <c r="F340" s="182" t="s">
        <v>450</v>
      </c>
      <c r="G340" s="183" t="s">
        <v>349</v>
      </c>
      <c r="H340" s="184">
        <v>19.451</v>
      </c>
      <c r="I340" s="185"/>
      <c r="J340" s="186">
        <f>ROUND(I340*H340,2)</f>
        <v>0</v>
      </c>
      <c r="K340" s="187"/>
      <c r="L340" s="40"/>
      <c r="M340" s="188" t="s">
        <v>1</v>
      </c>
      <c r="N340" s="189" t="s">
        <v>45</v>
      </c>
      <c r="O340" s="72"/>
      <c r="P340" s="190">
        <f>O340*H340</f>
        <v>0</v>
      </c>
      <c r="Q340" s="190">
        <v>0</v>
      </c>
      <c r="R340" s="190">
        <f>Q340*H340</f>
        <v>0</v>
      </c>
      <c r="S340" s="190">
        <v>0</v>
      </c>
      <c r="T340" s="191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192" t="s">
        <v>98</v>
      </c>
      <c r="AT340" s="192" t="s">
        <v>204</v>
      </c>
      <c r="AU340" s="192" t="s">
        <v>85</v>
      </c>
      <c r="AY340" s="18" t="s">
        <v>203</v>
      </c>
      <c r="BE340" s="193">
        <f>IF(N340="základní",J340,0)</f>
        <v>0</v>
      </c>
      <c r="BF340" s="193">
        <f>IF(N340="snížená",J340,0)</f>
        <v>0</v>
      </c>
      <c r="BG340" s="193">
        <f>IF(N340="zákl. přenesená",J340,0)</f>
        <v>0</v>
      </c>
      <c r="BH340" s="193">
        <f>IF(N340="sníž. přenesená",J340,0)</f>
        <v>0</v>
      </c>
      <c r="BI340" s="193">
        <f>IF(N340="nulová",J340,0)</f>
        <v>0</v>
      </c>
      <c r="BJ340" s="18" t="s">
        <v>85</v>
      </c>
      <c r="BK340" s="193">
        <f>ROUND(I340*H340,2)</f>
        <v>0</v>
      </c>
      <c r="BL340" s="18" t="s">
        <v>98</v>
      </c>
      <c r="BM340" s="192" t="s">
        <v>451</v>
      </c>
    </row>
    <row r="341" spans="2:51" s="12" customFormat="1" ht="12">
      <c r="B341" s="194"/>
      <c r="C341" s="195"/>
      <c r="D341" s="196" t="s">
        <v>209</v>
      </c>
      <c r="E341" s="197" t="s">
        <v>1</v>
      </c>
      <c r="F341" s="198" t="s">
        <v>452</v>
      </c>
      <c r="G341" s="195"/>
      <c r="H341" s="199">
        <v>13.781</v>
      </c>
      <c r="I341" s="200"/>
      <c r="J341" s="195"/>
      <c r="K341" s="195"/>
      <c r="L341" s="201"/>
      <c r="M341" s="202"/>
      <c r="N341" s="203"/>
      <c r="O341" s="203"/>
      <c r="P341" s="203"/>
      <c r="Q341" s="203"/>
      <c r="R341" s="203"/>
      <c r="S341" s="203"/>
      <c r="T341" s="204"/>
      <c r="AT341" s="205" t="s">
        <v>209</v>
      </c>
      <c r="AU341" s="205" t="s">
        <v>85</v>
      </c>
      <c r="AV341" s="12" t="s">
        <v>89</v>
      </c>
      <c r="AW341" s="12" t="s">
        <v>36</v>
      </c>
      <c r="AX341" s="12" t="s">
        <v>80</v>
      </c>
      <c r="AY341" s="205" t="s">
        <v>203</v>
      </c>
    </row>
    <row r="342" spans="2:51" s="12" customFormat="1" ht="12">
      <c r="B342" s="194"/>
      <c r="C342" s="195"/>
      <c r="D342" s="196" t="s">
        <v>209</v>
      </c>
      <c r="E342" s="197" t="s">
        <v>1</v>
      </c>
      <c r="F342" s="198" t="s">
        <v>453</v>
      </c>
      <c r="G342" s="195"/>
      <c r="H342" s="199">
        <v>2.977</v>
      </c>
      <c r="I342" s="200"/>
      <c r="J342" s="195"/>
      <c r="K342" s="195"/>
      <c r="L342" s="201"/>
      <c r="M342" s="202"/>
      <c r="N342" s="203"/>
      <c r="O342" s="203"/>
      <c r="P342" s="203"/>
      <c r="Q342" s="203"/>
      <c r="R342" s="203"/>
      <c r="S342" s="203"/>
      <c r="T342" s="204"/>
      <c r="AT342" s="205" t="s">
        <v>209</v>
      </c>
      <c r="AU342" s="205" t="s">
        <v>85</v>
      </c>
      <c r="AV342" s="12" t="s">
        <v>89</v>
      </c>
      <c r="AW342" s="12" t="s">
        <v>36</v>
      </c>
      <c r="AX342" s="12" t="s">
        <v>80</v>
      </c>
      <c r="AY342" s="205" t="s">
        <v>203</v>
      </c>
    </row>
    <row r="343" spans="2:51" s="12" customFormat="1" ht="12">
      <c r="B343" s="194"/>
      <c r="C343" s="195"/>
      <c r="D343" s="196" t="s">
        <v>209</v>
      </c>
      <c r="E343" s="197" t="s">
        <v>1</v>
      </c>
      <c r="F343" s="198" t="s">
        <v>454</v>
      </c>
      <c r="G343" s="195"/>
      <c r="H343" s="199">
        <v>2.693</v>
      </c>
      <c r="I343" s="200"/>
      <c r="J343" s="195"/>
      <c r="K343" s="195"/>
      <c r="L343" s="201"/>
      <c r="M343" s="202"/>
      <c r="N343" s="203"/>
      <c r="O343" s="203"/>
      <c r="P343" s="203"/>
      <c r="Q343" s="203"/>
      <c r="R343" s="203"/>
      <c r="S343" s="203"/>
      <c r="T343" s="204"/>
      <c r="AT343" s="205" t="s">
        <v>209</v>
      </c>
      <c r="AU343" s="205" t="s">
        <v>85</v>
      </c>
      <c r="AV343" s="12" t="s">
        <v>89</v>
      </c>
      <c r="AW343" s="12" t="s">
        <v>36</v>
      </c>
      <c r="AX343" s="12" t="s">
        <v>80</v>
      </c>
      <c r="AY343" s="205" t="s">
        <v>203</v>
      </c>
    </row>
    <row r="344" spans="2:51" s="13" customFormat="1" ht="12">
      <c r="B344" s="206"/>
      <c r="C344" s="207"/>
      <c r="D344" s="196" t="s">
        <v>209</v>
      </c>
      <c r="E344" s="208" t="s">
        <v>1</v>
      </c>
      <c r="F344" s="209" t="s">
        <v>211</v>
      </c>
      <c r="G344" s="207"/>
      <c r="H344" s="210">
        <v>19.451</v>
      </c>
      <c r="I344" s="211"/>
      <c r="J344" s="207"/>
      <c r="K344" s="207"/>
      <c r="L344" s="212"/>
      <c r="M344" s="213"/>
      <c r="N344" s="214"/>
      <c r="O344" s="214"/>
      <c r="P344" s="214"/>
      <c r="Q344" s="214"/>
      <c r="R344" s="214"/>
      <c r="S344" s="214"/>
      <c r="T344" s="215"/>
      <c r="AT344" s="216" t="s">
        <v>209</v>
      </c>
      <c r="AU344" s="216" t="s">
        <v>85</v>
      </c>
      <c r="AV344" s="13" t="s">
        <v>98</v>
      </c>
      <c r="AW344" s="13" t="s">
        <v>36</v>
      </c>
      <c r="AX344" s="13" t="s">
        <v>85</v>
      </c>
      <c r="AY344" s="216" t="s">
        <v>203</v>
      </c>
    </row>
    <row r="345" spans="1:65" s="2" customFormat="1" ht="21.75" customHeight="1">
      <c r="A345" s="35"/>
      <c r="B345" s="36"/>
      <c r="C345" s="180" t="s">
        <v>455</v>
      </c>
      <c r="D345" s="180" t="s">
        <v>204</v>
      </c>
      <c r="E345" s="181" t="s">
        <v>456</v>
      </c>
      <c r="F345" s="182" t="s">
        <v>457</v>
      </c>
      <c r="G345" s="183" t="s">
        <v>207</v>
      </c>
      <c r="H345" s="184">
        <v>34.2</v>
      </c>
      <c r="I345" s="185"/>
      <c r="J345" s="186">
        <f>ROUND(I345*H345,2)</f>
        <v>0</v>
      </c>
      <c r="K345" s="187"/>
      <c r="L345" s="40"/>
      <c r="M345" s="188" t="s">
        <v>1</v>
      </c>
      <c r="N345" s="189" t="s">
        <v>45</v>
      </c>
      <c r="O345" s="72"/>
      <c r="P345" s="190">
        <f>O345*H345</f>
        <v>0</v>
      </c>
      <c r="Q345" s="190">
        <v>0</v>
      </c>
      <c r="R345" s="190">
        <f>Q345*H345</f>
        <v>0</v>
      </c>
      <c r="S345" s="190">
        <v>0</v>
      </c>
      <c r="T345" s="191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192" t="s">
        <v>98</v>
      </c>
      <c r="AT345" s="192" t="s">
        <v>204</v>
      </c>
      <c r="AU345" s="192" t="s">
        <v>85</v>
      </c>
      <c r="AY345" s="18" t="s">
        <v>203</v>
      </c>
      <c r="BE345" s="193">
        <f>IF(N345="základní",J345,0)</f>
        <v>0</v>
      </c>
      <c r="BF345" s="193">
        <f>IF(N345="snížená",J345,0)</f>
        <v>0</v>
      </c>
      <c r="BG345" s="193">
        <f>IF(N345="zákl. přenesená",J345,0)</f>
        <v>0</v>
      </c>
      <c r="BH345" s="193">
        <f>IF(N345="sníž. přenesená",J345,0)</f>
        <v>0</v>
      </c>
      <c r="BI345" s="193">
        <f>IF(N345="nulová",J345,0)</f>
        <v>0</v>
      </c>
      <c r="BJ345" s="18" t="s">
        <v>85</v>
      </c>
      <c r="BK345" s="193">
        <f>ROUND(I345*H345,2)</f>
        <v>0</v>
      </c>
      <c r="BL345" s="18" t="s">
        <v>98</v>
      </c>
      <c r="BM345" s="192" t="s">
        <v>458</v>
      </c>
    </row>
    <row r="346" spans="2:51" s="12" customFormat="1" ht="12">
      <c r="B346" s="194"/>
      <c r="C346" s="195"/>
      <c r="D346" s="196" t="s">
        <v>209</v>
      </c>
      <c r="E346" s="197" t="s">
        <v>1</v>
      </c>
      <c r="F346" s="198" t="s">
        <v>459</v>
      </c>
      <c r="G346" s="195"/>
      <c r="H346" s="199">
        <v>34.2</v>
      </c>
      <c r="I346" s="200"/>
      <c r="J346" s="195"/>
      <c r="K346" s="195"/>
      <c r="L346" s="201"/>
      <c r="M346" s="202"/>
      <c r="N346" s="203"/>
      <c r="O346" s="203"/>
      <c r="P346" s="203"/>
      <c r="Q346" s="203"/>
      <c r="R346" s="203"/>
      <c r="S346" s="203"/>
      <c r="T346" s="204"/>
      <c r="AT346" s="205" t="s">
        <v>209</v>
      </c>
      <c r="AU346" s="205" t="s">
        <v>85</v>
      </c>
      <c r="AV346" s="12" t="s">
        <v>89</v>
      </c>
      <c r="AW346" s="12" t="s">
        <v>36</v>
      </c>
      <c r="AX346" s="12" t="s">
        <v>80</v>
      </c>
      <c r="AY346" s="205" t="s">
        <v>203</v>
      </c>
    </row>
    <row r="347" spans="2:51" s="13" customFormat="1" ht="12">
      <c r="B347" s="206"/>
      <c r="C347" s="207"/>
      <c r="D347" s="196" t="s">
        <v>209</v>
      </c>
      <c r="E347" s="208" t="s">
        <v>1</v>
      </c>
      <c r="F347" s="209" t="s">
        <v>211</v>
      </c>
      <c r="G347" s="207"/>
      <c r="H347" s="210">
        <v>34.2</v>
      </c>
      <c r="I347" s="211"/>
      <c r="J347" s="207"/>
      <c r="K347" s="207"/>
      <c r="L347" s="212"/>
      <c r="M347" s="213"/>
      <c r="N347" s="214"/>
      <c r="O347" s="214"/>
      <c r="P347" s="214"/>
      <c r="Q347" s="214"/>
      <c r="R347" s="214"/>
      <c r="S347" s="214"/>
      <c r="T347" s="215"/>
      <c r="AT347" s="216" t="s">
        <v>209</v>
      </c>
      <c r="AU347" s="216" t="s">
        <v>85</v>
      </c>
      <c r="AV347" s="13" t="s">
        <v>98</v>
      </c>
      <c r="AW347" s="13" t="s">
        <v>36</v>
      </c>
      <c r="AX347" s="13" t="s">
        <v>85</v>
      </c>
      <c r="AY347" s="216" t="s">
        <v>203</v>
      </c>
    </row>
    <row r="348" spans="1:65" s="2" customFormat="1" ht="49.15" customHeight="1">
      <c r="A348" s="35"/>
      <c r="B348" s="36"/>
      <c r="C348" s="180" t="s">
        <v>460</v>
      </c>
      <c r="D348" s="180" t="s">
        <v>204</v>
      </c>
      <c r="E348" s="181" t="s">
        <v>461</v>
      </c>
      <c r="F348" s="182" t="s">
        <v>462</v>
      </c>
      <c r="G348" s="183" t="s">
        <v>207</v>
      </c>
      <c r="H348" s="184">
        <v>220.437</v>
      </c>
      <c r="I348" s="185"/>
      <c r="J348" s="186">
        <f>ROUND(I348*H348,2)</f>
        <v>0</v>
      </c>
      <c r="K348" s="187"/>
      <c r="L348" s="40"/>
      <c r="M348" s="188" t="s">
        <v>1</v>
      </c>
      <c r="N348" s="189" t="s">
        <v>45</v>
      </c>
      <c r="O348" s="72"/>
      <c r="P348" s="190">
        <f>O348*H348</f>
        <v>0</v>
      </c>
      <c r="Q348" s="190">
        <v>0</v>
      </c>
      <c r="R348" s="190">
        <f>Q348*H348</f>
        <v>0</v>
      </c>
      <c r="S348" s="190">
        <v>0</v>
      </c>
      <c r="T348" s="191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192" t="s">
        <v>98</v>
      </c>
      <c r="AT348" s="192" t="s">
        <v>204</v>
      </c>
      <c r="AU348" s="192" t="s">
        <v>85</v>
      </c>
      <c r="AY348" s="18" t="s">
        <v>203</v>
      </c>
      <c r="BE348" s="193">
        <f>IF(N348="základní",J348,0)</f>
        <v>0</v>
      </c>
      <c r="BF348" s="193">
        <f>IF(N348="snížená",J348,0)</f>
        <v>0</v>
      </c>
      <c r="BG348" s="193">
        <f>IF(N348="zákl. přenesená",J348,0)</f>
        <v>0</v>
      </c>
      <c r="BH348" s="193">
        <f>IF(N348="sníž. přenesená",J348,0)</f>
        <v>0</v>
      </c>
      <c r="BI348" s="193">
        <f>IF(N348="nulová",J348,0)</f>
        <v>0</v>
      </c>
      <c r="BJ348" s="18" t="s">
        <v>85</v>
      </c>
      <c r="BK348" s="193">
        <f>ROUND(I348*H348,2)</f>
        <v>0</v>
      </c>
      <c r="BL348" s="18" t="s">
        <v>98</v>
      </c>
      <c r="BM348" s="192" t="s">
        <v>463</v>
      </c>
    </row>
    <row r="349" spans="2:51" s="12" customFormat="1" ht="12">
      <c r="B349" s="194"/>
      <c r="C349" s="195"/>
      <c r="D349" s="196" t="s">
        <v>209</v>
      </c>
      <c r="E349" s="197" t="s">
        <v>1</v>
      </c>
      <c r="F349" s="198" t="s">
        <v>464</v>
      </c>
      <c r="G349" s="195"/>
      <c r="H349" s="199">
        <v>220.437</v>
      </c>
      <c r="I349" s="200"/>
      <c r="J349" s="195"/>
      <c r="K349" s="195"/>
      <c r="L349" s="201"/>
      <c r="M349" s="202"/>
      <c r="N349" s="203"/>
      <c r="O349" s="203"/>
      <c r="P349" s="203"/>
      <c r="Q349" s="203"/>
      <c r="R349" s="203"/>
      <c r="S349" s="203"/>
      <c r="T349" s="204"/>
      <c r="AT349" s="205" t="s">
        <v>209</v>
      </c>
      <c r="AU349" s="205" t="s">
        <v>85</v>
      </c>
      <c r="AV349" s="12" t="s">
        <v>89</v>
      </c>
      <c r="AW349" s="12" t="s">
        <v>36</v>
      </c>
      <c r="AX349" s="12" t="s">
        <v>80</v>
      </c>
      <c r="AY349" s="205" t="s">
        <v>203</v>
      </c>
    </row>
    <row r="350" spans="2:51" s="13" customFormat="1" ht="12">
      <c r="B350" s="206"/>
      <c r="C350" s="207"/>
      <c r="D350" s="196" t="s">
        <v>209</v>
      </c>
      <c r="E350" s="208" t="s">
        <v>1</v>
      </c>
      <c r="F350" s="209" t="s">
        <v>211</v>
      </c>
      <c r="G350" s="207"/>
      <c r="H350" s="210">
        <v>220.437</v>
      </c>
      <c r="I350" s="211"/>
      <c r="J350" s="207"/>
      <c r="K350" s="207"/>
      <c r="L350" s="212"/>
      <c r="M350" s="213"/>
      <c r="N350" s="214"/>
      <c r="O350" s="214"/>
      <c r="P350" s="214"/>
      <c r="Q350" s="214"/>
      <c r="R350" s="214"/>
      <c r="S350" s="214"/>
      <c r="T350" s="215"/>
      <c r="AT350" s="216" t="s">
        <v>209</v>
      </c>
      <c r="AU350" s="216" t="s">
        <v>85</v>
      </c>
      <c r="AV350" s="13" t="s">
        <v>98</v>
      </c>
      <c r="AW350" s="13" t="s">
        <v>36</v>
      </c>
      <c r="AX350" s="13" t="s">
        <v>85</v>
      </c>
      <c r="AY350" s="216" t="s">
        <v>203</v>
      </c>
    </row>
    <row r="351" spans="1:65" s="2" customFormat="1" ht="24.2" customHeight="1">
      <c r="A351" s="35"/>
      <c r="B351" s="36"/>
      <c r="C351" s="180" t="s">
        <v>465</v>
      </c>
      <c r="D351" s="180" t="s">
        <v>204</v>
      </c>
      <c r="E351" s="181" t="s">
        <v>466</v>
      </c>
      <c r="F351" s="182" t="s">
        <v>467</v>
      </c>
      <c r="G351" s="183" t="s">
        <v>253</v>
      </c>
      <c r="H351" s="184">
        <v>115</v>
      </c>
      <c r="I351" s="185"/>
      <c r="J351" s="186">
        <f>ROUND(I351*H351,2)</f>
        <v>0</v>
      </c>
      <c r="K351" s="187"/>
      <c r="L351" s="40"/>
      <c r="M351" s="188" t="s">
        <v>1</v>
      </c>
      <c r="N351" s="189" t="s">
        <v>45</v>
      </c>
      <c r="O351" s="72"/>
      <c r="P351" s="190">
        <f>O351*H351</f>
        <v>0</v>
      </c>
      <c r="Q351" s="190">
        <v>0</v>
      </c>
      <c r="R351" s="190">
        <f>Q351*H351</f>
        <v>0</v>
      </c>
      <c r="S351" s="190">
        <v>0</v>
      </c>
      <c r="T351" s="191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192" t="s">
        <v>98</v>
      </c>
      <c r="AT351" s="192" t="s">
        <v>204</v>
      </c>
      <c r="AU351" s="192" t="s">
        <v>85</v>
      </c>
      <c r="AY351" s="18" t="s">
        <v>203</v>
      </c>
      <c r="BE351" s="193">
        <f>IF(N351="základní",J351,0)</f>
        <v>0</v>
      </c>
      <c r="BF351" s="193">
        <f>IF(N351="snížená",J351,0)</f>
        <v>0</v>
      </c>
      <c r="BG351" s="193">
        <f>IF(N351="zákl. přenesená",J351,0)</f>
        <v>0</v>
      </c>
      <c r="BH351" s="193">
        <f>IF(N351="sníž. přenesená",J351,0)</f>
        <v>0</v>
      </c>
      <c r="BI351" s="193">
        <f>IF(N351="nulová",J351,0)</f>
        <v>0</v>
      </c>
      <c r="BJ351" s="18" t="s">
        <v>85</v>
      </c>
      <c r="BK351" s="193">
        <f>ROUND(I351*H351,2)</f>
        <v>0</v>
      </c>
      <c r="BL351" s="18" t="s">
        <v>98</v>
      </c>
      <c r="BM351" s="192" t="s">
        <v>468</v>
      </c>
    </row>
    <row r="352" spans="2:51" s="12" customFormat="1" ht="12">
      <c r="B352" s="194"/>
      <c r="C352" s="195"/>
      <c r="D352" s="196" t="s">
        <v>209</v>
      </c>
      <c r="E352" s="197" t="s">
        <v>1</v>
      </c>
      <c r="F352" s="198" t="s">
        <v>469</v>
      </c>
      <c r="G352" s="195"/>
      <c r="H352" s="199">
        <v>14.4</v>
      </c>
      <c r="I352" s="200"/>
      <c r="J352" s="195"/>
      <c r="K352" s="195"/>
      <c r="L352" s="201"/>
      <c r="M352" s="202"/>
      <c r="N352" s="203"/>
      <c r="O352" s="203"/>
      <c r="P352" s="203"/>
      <c r="Q352" s="203"/>
      <c r="R352" s="203"/>
      <c r="S352" s="203"/>
      <c r="T352" s="204"/>
      <c r="AT352" s="205" t="s">
        <v>209</v>
      </c>
      <c r="AU352" s="205" t="s">
        <v>85</v>
      </c>
      <c r="AV352" s="12" t="s">
        <v>89</v>
      </c>
      <c r="AW352" s="12" t="s">
        <v>36</v>
      </c>
      <c r="AX352" s="12" t="s">
        <v>80</v>
      </c>
      <c r="AY352" s="205" t="s">
        <v>203</v>
      </c>
    </row>
    <row r="353" spans="2:51" s="12" customFormat="1" ht="12">
      <c r="B353" s="194"/>
      <c r="C353" s="195"/>
      <c r="D353" s="196" t="s">
        <v>209</v>
      </c>
      <c r="E353" s="197" t="s">
        <v>1</v>
      </c>
      <c r="F353" s="198" t="s">
        <v>470</v>
      </c>
      <c r="G353" s="195"/>
      <c r="H353" s="199">
        <v>15.4</v>
      </c>
      <c r="I353" s="200"/>
      <c r="J353" s="195"/>
      <c r="K353" s="195"/>
      <c r="L353" s="201"/>
      <c r="M353" s="202"/>
      <c r="N353" s="203"/>
      <c r="O353" s="203"/>
      <c r="P353" s="203"/>
      <c r="Q353" s="203"/>
      <c r="R353" s="203"/>
      <c r="S353" s="203"/>
      <c r="T353" s="204"/>
      <c r="AT353" s="205" t="s">
        <v>209</v>
      </c>
      <c r="AU353" s="205" t="s">
        <v>85</v>
      </c>
      <c r="AV353" s="12" t="s">
        <v>89</v>
      </c>
      <c r="AW353" s="12" t="s">
        <v>36</v>
      </c>
      <c r="AX353" s="12" t="s">
        <v>80</v>
      </c>
      <c r="AY353" s="205" t="s">
        <v>203</v>
      </c>
    </row>
    <row r="354" spans="2:51" s="12" customFormat="1" ht="12">
      <c r="B354" s="194"/>
      <c r="C354" s="195"/>
      <c r="D354" s="196" t="s">
        <v>209</v>
      </c>
      <c r="E354" s="197" t="s">
        <v>1</v>
      </c>
      <c r="F354" s="198" t="s">
        <v>471</v>
      </c>
      <c r="G354" s="195"/>
      <c r="H354" s="199">
        <v>30</v>
      </c>
      <c r="I354" s="200"/>
      <c r="J354" s="195"/>
      <c r="K354" s="195"/>
      <c r="L354" s="201"/>
      <c r="M354" s="202"/>
      <c r="N354" s="203"/>
      <c r="O354" s="203"/>
      <c r="P354" s="203"/>
      <c r="Q354" s="203"/>
      <c r="R354" s="203"/>
      <c r="S354" s="203"/>
      <c r="T354" s="204"/>
      <c r="AT354" s="205" t="s">
        <v>209</v>
      </c>
      <c r="AU354" s="205" t="s">
        <v>85</v>
      </c>
      <c r="AV354" s="12" t="s">
        <v>89</v>
      </c>
      <c r="AW354" s="12" t="s">
        <v>36</v>
      </c>
      <c r="AX354" s="12" t="s">
        <v>80</v>
      </c>
      <c r="AY354" s="205" t="s">
        <v>203</v>
      </c>
    </row>
    <row r="355" spans="2:51" s="12" customFormat="1" ht="12">
      <c r="B355" s="194"/>
      <c r="C355" s="195"/>
      <c r="D355" s="196" t="s">
        <v>209</v>
      </c>
      <c r="E355" s="197" t="s">
        <v>1</v>
      </c>
      <c r="F355" s="198" t="s">
        <v>472</v>
      </c>
      <c r="G355" s="195"/>
      <c r="H355" s="199">
        <v>4.8</v>
      </c>
      <c r="I355" s="200"/>
      <c r="J355" s="195"/>
      <c r="K355" s="195"/>
      <c r="L355" s="201"/>
      <c r="M355" s="202"/>
      <c r="N355" s="203"/>
      <c r="O355" s="203"/>
      <c r="P355" s="203"/>
      <c r="Q355" s="203"/>
      <c r="R355" s="203"/>
      <c r="S355" s="203"/>
      <c r="T355" s="204"/>
      <c r="AT355" s="205" t="s">
        <v>209</v>
      </c>
      <c r="AU355" s="205" t="s">
        <v>85</v>
      </c>
      <c r="AV355" s="12" t="s">
        <v>89</v>
      </c>
      <c r="AW355" s="12" t="s">
        <v>36</v>
      </c>
      <c r="AX355" s="12" t="s">
        <v>80</v>
      </c>
      <c r="AY355" s="205" t="s">
        <v>203</v>
      </c>
    </row>
    <row r="356" spans="2:51" s="12" customFormat="1" ht="12">
      <c r="B356" s="194"/>
      <c r="C356" s="195"/>
      <c r="D356" s="196" t="s">
        <v>209</v>
      </c>
      <c r="E356" s="197" t="s">
        <v>1</v>
      </c>
      <c r="F356" s="198" t="s">
        <v>473</v>
      </c>
      <c r="G356" s="195"/>
      <c r="H356" s="199">
        <v>50.4</v>
      </c>
      <c r="I356" s="200"/>
      <c r="J356" s="195"/>
      <c r="K356" s="195"/>
      <c r="L356" s="201"/>
      <c r="M356" s="202"/>
      <c r="N356" s="203"/>
      <c r="O356" s="203"/>
      <c r="P356" s="203"/>
      <c r="Q356" s="203"/>
      <c r="R356" s="203"/>
      <c r="S356" s="203"/>
      <c r="T356" s="204"/>
      <c r="AT356" s="205" t="s">
        <v>209</v>
      </c>
      <c r="AU356" s="205" t="s">
        <v>85</v>
      </c>
      <c r="AV356" s="12" t="s">
        <v>89</v>
      </c>
      <c r="AW356" s="12" t="s">
        <v>36</v>
      </c>
      <c r="AX356" s="12" t="s">
        <v>80</v>
      </c>
      <c r="AY356" s="205" t="s">
        <v>203</v>
      </c>
    </row>
    <row r="357" spans="2:51" s="13" customFormat="1" ht="12">
      <c r="B357" s="206"/>
      <c r="C357" s="207"/>
      <c r="D357" s="196" t="s">
        <v>209</v>
      </c>
      <c r="E357" s="208" t="s">
        <v>1</v>
      </c>
      <c r="F357" s="209" t="s">
        <v>211</v>
      </c>
      <c r="G357" s="207"/>
      <c r="H357" s="210">
        <v>115</v>
      </c>
      <c r="I357" s="211"/>
      <c r="J357" s="207"/>
      <c r="K357" s="207"/>
      <c r="L357" s="212"/>
      <c r="M357" s="213"/>
      <c r="N357" s="214"/>
      <c r="O357" s="214"/>
      <c r="P357" s="214"/>
      <c r="Q357" s="214"/>
      <c r="R357" s="214"/>
      <c r="S357" s="214"/>
      <c r="T357" s="215"/>
      <c r="AT357" s="216" t="s">
        <v>209</v>
      </c>
      <c r="AU357" s="216" t="s">
        <v>85</v>
      </c>
      <c r="AV357" s="13" t="s">
        <v>98</v>
      </c>
      <c r="AW357" s="13" t="s">
        <v>36</v>
      </c>
      <c r="AX357" s="13" t="s">
        <v>85</v>
      </c>
      <c r="AY357" s="216" t="s">
        <v>203</v>
      </c>
    </row>
    <row r="358" spans="1:65" s="2" customFormat="1" ht="44.25" customHeight="1">
      <c r="A358" s="35"/>
      <c r="B358" s="36"/>
      <c r="C358" s="180" t="s">
        <v>474</v>
      </c>
      <c r="D358" s="180" t="s">
        <v>204</v>
      </c>
      <c r="E358" s="181" t="s">
        <v>475</v>
      </c>
      <c r="F358" s="182" t="s">
        <v>476</v>
      </c>
      <c r="G358" s="183" t="s">
        <v>207</v>
      </c>
      <c r="H358" s="184">
        <v>1.44</v>
      </c>
      <c r="I358" s="185"/>
      <c r="J358" s="186">
        <f>ROUND(I358*H358,2)</f>
        <v>0</v>
      </c>
      <c r="K358" s="187"/>
      <c r="L358" s="40"/>
      <c r="M358" s="188" t="s">
        <v>1</v>
      </c>
      <c r="N358" s="189" t="s">
        <v>45</v>
      </c>
      <c r="O358" s="72"/>
      <c r="P358" s="190">
        <f>O358*H358</f>
        <v>0</v>
      </c>
      <c r="Q358" s="190">
        <v>0</v>
      </c>
      <c r="R358" s="190">
        <f>Q358*H358</f>
        <v>0</v>
      </c>
      <c r="S358" s="190">
        <v>0</v>
      </c>
      <c r="T358" s="191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192" t="s">
        <v>98</v>
      </c>
      <c r="AT358" s="192" t="s">
        <v>204</v>
      </c>
      <c r="AU358" s="192" t="s">
        <v>85</v>
      </c>
      <c r="AY358" s="18" t="s">
        <v>203</v>
      </c>
      <c r="BE358" s="193">
        <f>IF(N358="základní",J358,0)</f>
        <v>0</v>
      </c>
      <c r="BF358" s="193">
        <f>IF(N358="snížená",J358,0)</f>
        <v>0</v>
      </c>
      <c r="BG358" s="193">
        <f>IF(N358="zákl. přenesená",J358,0)</f>
        <v>0</v>
      </c>
      <c r="BH358" s="193">
        <f>IF(N358="sníž. přenesená",J358,0)</f>
        <v>0</v>
      </c>
      <c r="BI358" s="193">
        <f>IF(N358="nulová",J358,0)</f>
        <v>0</v>
      </c>
      <c r="BJ358" s="18" t="s">
        <v>85</v>
      </c>
      <c r="BK358" s="193">
        <f>ROUND(I358*H358,2)</f>
        <v>0</v>
      </c>
      <c r="BL358" s="18" t="s">
        <v>98</v>
      </c>
      <c r="BM358" s="192" t="s">
        <v>477</v>
      </c>
    </row>
    <row r="359" spans="2:51" s="12" customFormat="1" ht="12">
      <c r="B359" s="194"/>
      <c r="C359" s="195"/>
      <c r="D359" s="196" t="s">
        <v>209</v>
      </c>
      <c r="E359" s="197" t="s">
        <v>1</v>
      </c>
      <c r="F359" s="198" t="s">
        <v>478</v>
      </c>
      <c r="G359" s="195"/>
      <c r="H359" s="199">
        <v>1.44</v>
      </c>
      <c r="I359" s="200"/>
      <c r="J359" s="195"/>
      <c r="K359" s="195"/>
      <c r="L359" s="201"/>
      <c r="M359" s="202"/>
      <c r="N359" s="203"/>
      <c r="O359" s="203"/>
      <c r="P359" s="203"/>
      <c r="Q359" s="203"/>
      <c r="R359" s="203"/>
      <c r="S359" s="203"/>
      <c r="T359" s="204"/>
      <c r="AT359" s="205" t="s">
        <v>209</v>
      </c>
      <c r="AU359" s="205" t="s">
        <v>85</v>
      </c>
      <c r="AV359" s="12" t="s">
        <v>89</v>
      </c>
      <c r="AW359" s="12" t="s">
        <v>36</v>
      </c>
      <c r="AX359" s="12" t="s">
        <v>80</v>
      </c>
      <c r="AY359" s="205" t="s">
        <v>203</v>
      </c>
    </row>
    <row r="360" spans="2:51" s="13" customFormat="1" ht="12">
      <c r="B360" s="206"/>
      <c r="C360" s="207"/>
      <c r="D360" s="196" t="s">
        <v>209</v>
      </c>
      <c r="E360" s="208" t="s">
        <v>1</v>
      </c>
      <c r="F360" s="209" t="s">
        <v>211</v>
      </c>
      <c r="G360" s="207"/>
      <c r="H360" s="210">
        <v>1.44</v>
      </c>
      <c r="I360" s="211"/>
      <c r="J360" s="207"/>
      <c r="K360" s="207"/>
      <c r="L360" s="212"/>
      <c r="M360" s="213"/>
      <c r="N360" s="214"/>
      <c r="O360" s="214"/>
      <c r="P360" s="214"/>
      <c r="Q360" s="214"/>
      <c r="R360" s="214"/>
      <c r="S360" s="214"/>
      <c r="T360" s="215"/>
      <c r="AT360" s="216" t="s">
        <v>209</v>
      </c>
      <c r="AU360" s="216" t="s">
        <v>85</v>
      </c>
      <c r="AV360" s="13" t="s">
        <v>98</v>
      </c>
      <c r="AW360" s="13" t="s">
        <v>36</v>
      </c>
      <c r="AX360" s="13" t="s">
        <v>85</v>
      </c>
      <c r="AY360" s="216" t="s">
        <v>203</v>
      </c>
    </row>
    <row r="361" spans="1:65" s="2" customFormat="1" ht="44.25" customHeight="1">
      <c r="A361" s="35"/>
      <c r="B361" s="36"/>
      <c r="C361" s="180" t="s">
        <v>479</v>
      </c>
      <c r="D361" s="180" t="s">
        <v>204</v>
      </c>
      <c r="E361" s="181" t="s">
        <v>480</v>
      </c>
      <c r="F361" s="182" t="s">
        <v>481</v>
      </c>
      <c r="G361" s="183" t="s">
        <v>207</v>
      </c>
      <c r="H361" s="184">
        <v>363.36</v>
      </c>
      <c r="I361" s="185"/>
      <c r="J361" s="186">
        <f>ROUND(I361*H361,2)</f>
        <v>0</v>
      </c>
      <c r="K361" s="187"/>
      <c r="L361" s="40"/>
      <c r="M361" s="188" t="s">
        <v>1</v>
      </c>
      <c r="N361" s="189" t="s">
        <v>45</v>
      </c>
      <c r="O361" s="72"/>
      <c r="P361" s="190">
        <f>O361*H361</f>
        <v>0</v>
      </c>
      <c r="Q361" s="190">
        <v>0</v>
      </c>
      <c r="R361" s="190">
        <f>Q361*H361</f>
        <v>0</v>
      </c>
      <c r="S361" s="190">
        <v>0</v>
      </c>
      <c r="T361" s="191">
        <f>S361*H361</f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192" t="s">
        <v>98</v>
      </c>
      <c r="AT361" s="192" t="s">
        <v>204</v>
      </c>
      <c r="AU361" s="192" t="s">
        <v>85</v>
      </c>
      <c r="AY361" s="18" t="s">
        <v>203</v>
      </c>
      <c r="BE361" s="193">
        <f>IF(N361="základní",J361,0)</f>
        <v>0</v>
      </c>
      <c r="BF361" s="193">
        <f>IF(N361="snížená",J361,0)</f>
        <v>0</v>
      </c>
      <c r="BG361" s="193">
        <f>IF(N361="zákl. přenesená",J361,0)</f>
        <v>0</v>
      </c>
      <c r="BH361" s="193">
        <f>IF(N361="sníž. přenesená",J361,0)</f>
        <v>0</v>
      </c>
      <c r="BI361" s="193">
        <f>IF(N361="nulová",J361,0)</f>
        <v>0</v>
      </c>
      <c r="BJ361" s="18" t="s">
        <v>85</v>
      </c>
      <c r="BK361" s="193">
        <f>ROUND(I361*H361,2)</f>
        <v>0</v>
      </c>
      <c r="BL361" s="18" t="s">
        <v>98</v>
      </c>
      <c r="BM361" s="192" t="s">
        <v>482</v>
      </c>
    </row>
    <row r="362" spans="2:51" s="12" customFormat="1" ht="12">
      <c r="B362" s="194"/>
      <c r="C362" s="195"/>
      <c r="D362" s="196" t="s">
        <v>209</v>
      </c>
      <c r="E362" s="197" t="s">
        <v>1</v>
      </c>
      <c r="F362" s="198" t="s">
        <v>483</v>
      </c>
      <c r="G362" s="195"/>
      <c r="H362" s="199">
        <v>17.28</v>
      </c>
      <c r="I362" s="200"/>
      <c r="J362" s="195"/>
      <c r="K362" s="195"/>
      <c r="L362" s="201"/>
      <c r="M362" s="202"/>
      <c r="N362" s="203"/>
      <c r="O362" s="203"/>
      <c r="P362" s="203"/>
      <c r="Q362" s="203"/>
      <c r="R362" s="203"/>
      <c r="S362" s="203"/>
      <c r="T362" s="204"/>
      <c r="AT362" s="205" t="s">
        <v>209</v>
      </c>
      <c r="AU362" s="205" t="s">
        <v>85</v>
      </c>
      <c r="AV362" s="12" t="s">
        <v>89</v>
      </c>
      <c r="AW362" s="12" t="s">
        <v>36</v>
      </c>
      <c r="AX362" s="12" t="s">
        <v>80</v>
      </c>
      <c r="AY362" s="205" t="s">
        <v>203</v>
      </c>
    </row>
    <row r="363" spans="2:51" s="12" customFormat="1" ht="12">
      <c r="B363" s="194"/>
      <c r="C363" s="195"/>
      <c r="D363" s="196" t="s">
        <v>209</v>
      </c>
      <c r="E363" s="197" t="s">
        <v>1</v>
      </c>
      <c r="F363" s="198" t="s">
        <v>484</v>
      </c>
      <c r="G363" s="195"/>
      <c r="H363" s="199">
        <v>346.08</v>
      </c>
      <c r="I363" s="200"/>
      <c r="J363" s="195"/>
      <c r="K363" s="195"/>
      <c r="L363" s="201"/>
      <c r="M363" s="202"/>
      <c r="N363" s="203"/>
      <c r="O363" s="203"/>
      <c r="P363" s="203"/>
      <c r="Q363" s="203"/>
      <c r="R363" s="203"/>
      <c r="S363" s="203"/>
      <c r="T363" s="204"/>
      <c r="AT363" s="205" t="s">
        <v>209</v>
      </c>
      <c r="AU363" s="205" t="s">
        <v>85</v>
      </c>
      <c r="AV363" s="12" t="s">
        <v>89</v>
      </c>
      <c r="AW363" s="12" t="s">
        <v>36</v>
      </c>
      <c r="AX363" s="12" t="s">
        <v>80</v>
      </c>
      <c r="AY363" s="205" t="s">
        <v>203</v>
      </c>
    </row>
    <row r="364" spans="2:51" s="13" customFormat="1" ht="12">
      <c r="B364" s="206"/>
      <c r="C364" s="207"/>
      <c r="D364" s="196" t="s">
        <v>209</v>
      </c>
      <c r="E364" s="208" t="s">
        <v>1</v>
      </c>
      <c r="F364" s="209" t="s">
        <v>211</v>
      </c>
      <c r="G364" s="207"/>
      <c r="H364" s="210">
        <v>363.36</v>
      </c>
      <c r="I364" s="211"/>
      <c r="J364" s="207"/>
      <c r="K364" s="207"/>
      <c r="L364" s="212"/>
      <c r="M364" s="213"/>
      <c r="N364" s="214"/>
      <c r="O364" s="214"/>
      <c r="P364" s="214"/>
      <c r="Q364" s="214"/>
      <c r="R364" s="214"/>
      <c r="S364" s="214"/>
      <c r="T364" s="215"/>
      <c r="AT364" s="216" t="s">
        <v>209</v>
      </c>
      <c r="AU364" s="216" t="s">
        <v>85</v>
      </c>
      <c r="AV364" s="13" t="s">
        <v>98</v>
      </c>
      <c r="AW364" s="13" t="s">
        <v>36</v>
      </c>
      <c r="AX364" s="13" t="s">
        <v>85</v>
      </c>
      <c r="AY364" s="216" t="s">
        <v>203</v>
      </c>
    </row>
    <row r="365" spans="1:65" s="2" customFormat="1" ht="44.25" customHeight="1">
      <c r="A365" s="35"/>
      <c r="B365" s="36"/>
      <c r="C365" s="180" t="s">
        <v>485</v>
      </c>
      <c r="D365" s="180" t="s">
        <v>204</v>
      </c>
      <c r="E365" s="181" t="s">
        <v>486</v>
      </c>
      <c r="F365" s="182" t="s">
        <v>487</v>
      </c>
      <c r="G365" s="183" t="s">
        <v>207</v>
      </c>
      <c r="H365" s="184">
        <v>77.76</v>
      </c>
      <c r="I365" s="185"/>
      <c r="J365" s="186">
        <f>ROUND(I365*H365,2)</f>
        <v>0</v>
      </c>
      <c r="K365" s="187"/>
      <c r="L365" s="40"/>
      <c r="M365" s="188" t="s">
        <v>1</v>
      </c>
      <c r="N365" s="189" t="s">
        <v>45</v>
      </c>
      <c r="O365" s="72"/>
      <c r="P365" s="190">
        <f>O365*H365</f>
        <v>0</v>
      </c>
      <c r="Q365" s="190">
        <v>0</v>
      </c>
      <c r="R365" s="190">
        <f>Q365*H365</f>
        <v>0</v>
      </c>
      <c r="S365" s="190">
        <v>0</v>
      </c>
      <c r="T365" s="191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192" t="s">
        <v>98</v>
      </c>
      <c r="AT365" s="192" t="s">
        <v>204</v>
      </c>
      <c r="AU365" s="192" t="s">
        <v>85</v>
      </c>
      <c r="AY365" s="18" t="s">
        <v>203</v>
      </c>
      <c r="BE365" s="193">
        <f>IF(N365="základní",J365,0)</f>
        <v>0</v>
      </c>
      <c r="BF365" s="193">
        <f>IF(N365="snížená",J365,0)</f>
        <v>0</v>
      </c>
      <c r="BG365" s="193">
        <f>IF(N365="zákl. přenesená",J365,0)</f>
        <v>0</v>
      </c>
      <c r="BH365" s="193">
        <f>IF(N365="sníž. přenesená",J365,0)</f>
        <v>0</v>
      </c>
      <c r="BI365" s="193">
        <f>IF(N365="nulová",J365,0)</f>
        <v>0</v>
      </c>
      <c r="BJ365" s="18" t="s">
        <v>85</v>
      </c>
      <c r="BK365" s="193">
        <f>ROUND(I365*H365,2)</f>
        <v>0</v>
      </c>
      <c r="BL365" s="18" t="s">
        <v>98</v>
      </c>
      <c r="BM365" s="192" t="s">
        <v>488</v>
      </c>
    </row>
    <row r="366" spans="2:51" s="12" customFormat="1" ht="12">
      <c r="B366" s="194"/>
      <c r="C366" s="195"/>
      <c r="D366" s="196" t="s">
        <v>209</v>
      </c>
      <c r="E366" s="197" t="s">
        <v>1</v>
      </c>
      <c r="F366" s="198" t="s">
        <v>489</v>
      </c>
      <c r="G366" s="195"/>
      <c r="H366" s="199">
        <v>77.76</v>
      </c>
      <c r="I366" s="200"/>
      <c r="J366" s="195"/>
      <c r="K366" s="195"/>
      <c r="L366" s="201"/>
      <c r="M366" s="202"/>
      <c r="N366" s="203"/>
      <c r="O366" s="203"/>
      <c r="P366" s="203"/>
      <c r="Q366" s="203"/>
      <c r="R366" s="203"/>
      <c r="S366" s="203"/>
      <c r="T366" s="204"/>
      <c r="AT366" s="205" t="s">
        <v>209</v>
      </c>
      <c r="AU366" s="205" t="s">
        <v>85</v>
      </c>
      <c r="AV366" s="12" t="s">
        <v>89</v>
      </c>
      <c r="AW366" s="12" t="s">
        <v>36</v>
      </c>
      <c r="AX366" s="12" t="s">
        <v>80</v>
      </c>
      <c r="AY366" s="205" t="s">
        <v>203</v>
      </c>
    </row>
    <row r="367" spans="2:51" s="13" customFormat="1" ht="12">
      <c r="B367" s="206"/>
      <c r="C367" s="207"/>
      <c r="D367" s="196" t="s">
        <v>209</v>
      </c>
      <c r="E367" s="208" t="s">
        <v>1</v>
      </c>
      <c r="F367" s="209" t="s">
        <v>211</v>
      </c>
      <c r="G367" s="207"/>
      <c r="H367" s="210">
        <v>77.76</v>
      </c>
      <c r="I367" s="211"/>
      <c r="J367" s="207"/>
      <c r="K367" s="207"/>
      <c r="L367" s="212"/>
      <c r="M367" s="213"/>
      <c r="N367" s="214"/>
      <c r="O367" s="214"/>
      <c r="P367" s="214"/>
      <c r="Q367" s="214"/>
      <c r="R367" s="214"/>
      <c r="S367" s="214"/>
      <c r="T367" s="215"/>
      <c r="AT367" s="216" t="s">
        <v>209</v>
      </c>
      <c r="AU367" s="216" t="s">
        <v>85</v>
      </c>
      <c r="AV367" s="13" t="s">
        <v>98</v>
      </c>
      <c r="AW367" s="13" t="s">
        <v>36</v>
      </c>
      <c r="AX367" s="13" t="s">
        <v>85</v>
      </c>
      <c r="AY367" s="216" t="s">
        <v>203</v>
      </c>
    </row>
    <row r="368" spans="1:65" s="2" customFormat="1" ht="37.9" customHeight="1">
      <c r="A368" s="35"/>
      <c r="B368" s="36"/>
      <c r="C368" s="180" t="s">
        <v>490</v>
      </c>
      <c r="D368" s="180" t="s">
        <v>204</v>
      </c>
      <c r="E368" s="181" t="s">
        <v>491</v>
      </c>
      <c r="F368" s="182" t="s">
        <v>492</v>
      </c>
      <c r="G368" s="183" t="s">
        <v>207</v>
      </c>
      <c r="H368" s="184">
        <v>832.96</v>
      </c>
      <c r="I368" s="185"/>
      <c r="J368" s="186">
        <f>ROUND(I368*H368,2)</f>
        <v>0</v>
      </c>
      <c r="K368" s="187"/>
      <c r="L368" s="40"/>
      <c r="M368" s="188" t="s">
        <v>1</v>
      </c>
      <c r="N368" s="189" t="s">
        <v>45</v>
      </c>
      <c r="O368" s="72"/>
      <c r="P368" s="190">
        <f>O368*H368</f>
        <v>0</v>
      </c>
      <c r="Q368" s="190">
        <v>0</v>
      </c>
      <c r="R368" s="190">
        <f>Q368*H368</f>
        <v>0</v>
      </c>
      <c r="S368" s="190">
        <v>0</v>
      </c>
      <c r="T368" s="191">
        <f>S368*H368</f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192" t="s">
        <v>98</v>
      </c>
      <c r="AT368" s="192" t="s">
        <v>204</v>
      </c>
      <c r="AU368" s="192" t="s">
        <v>85</v>
      </c>
      <c r="AY368" s="18" t="s">
        <v>203</v>
      </c>
      <c r="BE368" s="193">
        <f>IF(N368="základní",J368,0)</f>
        <v>0</v>
      </c>
      <c r="BF368" s="193">
        <f>IF(N368="snížená",J368,0)</f>
        <v>0</v>
      </c>
      <c r="BG368" s="193">
        <f>IF(N368="zákl. přenesená",J368,0)</f>
        <v>0</v>
      </c>
      <c r="BH368" s="193">
        <f>IF(N368="sníž. přenesená",J368,0)</f>
        <v>0</v>
      </c>
      <c r="BI368" s="193">
        <f>IF(N368="nulová",J368,0)</f>
        <v>0</v>
      </c>
      <c r="BJ368" s="18" t="s">
        <v>85</v>
      </c>
      <c r="BK368" s="193">
        <f>ROUND(I368*H368,2)</f>
        <v>0</v>
      </c>
      <c r="BL368" s="18" t="s">
        <v>98</v>
      </c>
      <c r="BM368" s="192" t="s">
        <v>493</v>
      </c>
    </row>
    <row r="369" spans="2:51" s="12" customFormat="1" ht="12">
      <c r="B369" s="194"/>
      <c r="C369" s="195"/>
      <c r="D369" s="196" t="s">
        <v>209</v>
      </c>
      <c r="E369" s="197" t="s">
        <v>1</v>
      </c>
      <c r="F369" s="198" t="s">
        <v>494</v>
      </c>
      <c r="G369" s="195"/>
      <c r="H369" s="199">
        <v>3.6</v>
      </c>
      <c r="I369" s="200"/>
      <c r="J369" s="195"/>
      <c r="K369" s="195"/>
      <c r="L369" s="201"/>
      <c r="M369" s="202"/>
      <c r="N369" s="203"/>
      <c r="O369" s="203"/>
      <c r="P369" s="203"/>
      <c r="Q369" s="203"/>
      <c r="R369" s="203"/>
      <c r="S369" s="203"/>
      <c r="T369" s="204"/>
      <c r="AT369" s="205" t="s">
        <v>209</v>
      </c>
      <c r="AU369" s="205" t="s">
        <v>85</v>
      </c>
      <c r="AV369" s="12" t="s">
        <v>89</v>
      </c>
      <c r="AW369" s="12" t="s">
        <v>36</v>
      </c>
      <c r="AX369" s="12" t="s">
        <v>80</v>
      </c>
      <c r="AY369" s="205" t="s">
        <v>203</v>
      </c>
    </row>
    <row r="370" spans="2:51" s="12" customFormat="1" ht="12">
      <c r="B370" s="194"/>
      <c r="C370" s="195"/>
      <c r="D370" s="196" t="s">
        <v>209</v>
      </c>
      <c r="E370" s="197" t="s">
        <v>1</v>
      </c>
      <c r="F370" s="198" t="s">
        <v>495</v>
      </c>
      <c r="G370" s="195"/>
      <c r="H370" s="199">
        <v>9.6</v>
      </c>
      <c r="I370" s="200"/>
      <c r="J370" s="195"/>
      <c r="K370" s="195"/>
      <c r="L370" s="201"/>
      <c r="M370" s="202"/>
      <c r="N370" s="203"/>
      <c r="O370" s="203"/>
      <c r="P370" s="203"/>
      <c r="Q370" s="203"/>
      <c r="R370" s="203"/>
      <c r="S370" s="203"/>
      <c r="T370" s="204"/>
      <c r="AT370" s="205" t="s">
        <v>209</v>
      </c>
      <c r="AU370" s="205" t="s">
        <v>85</v>
      </c>
      <c r="AV370" s="12" t="s">
        <v>89</v>
      </c>
      <c r="AW370" s="12" t="s">
        <v>36</v>
      </c>
      <c r="AX370" s="12" t="s">
        <v>80</v>
      </c>
      <c r="AY370" s="205" t="s">
        <v>203</v>
      </c>
    </row>
    <row r="371" spans="2:51" s="12" customFormat="1" ht="12">
      <c r="B371" s="194"/>
      <c r="C371" s="195"/>
      <c r="D371" s="196" t="s">
        <v>209</v>
      </c>
      <c r="E371" s="197" t="s">
        <v>1</v>
      </c>
      <c r="F371" s="198" t="s">
        <v>496</v>
      </c>
      <c r="G371" s="195"/>
      <c r="H371" s="199">
        <v>1.4</v>
      </c>
      <c r="I371" s="200"/>
      <c r="J371" s="195"/>
      <c r="K371" s="195"/>
      <c r="L371" s="201"/>
      <c r="M371" s="202"/>
      <c r="N371" s="203"/>
      <c r="O371" s="203"/>
      <c r="P371" s="203"/>
      <c r="Q371" s="203"/>
      <c r="R371" s="203"/>
      <c r="S371" s="203"/>
      <c r="T371" s="204"/>
      <c r="AT371" s="205" t="s">
        <v>209</v>
      </c>
      <c r="AU371" s="205" t="s">
        <v>85</v>
      </c>
      <c r="AV371" s="12" t="s">
        <v>89</v>
      </c>
      <c r="AW371" s="12" t="s">
        <v>36</v>
      </c>
      <c r="AX371" s="12" t="s">
        <v>80</v>
      </c>
      <c r="AY371" s="205" t="s">
        <v>203</v>
      </c>
    </row>
    <row r="372" spans="2:51" s="12" customFormat="1" ht="12">
      <c r="B372" s="194"/>
      <c r="C372" s="195"/>
      <c r="D372" s="196" t="s">
        <v>209</v>
      </c>
      <c r="E372" s="197" t="s">
        <v>1</v>
      </c>
      <c r="F372" s="198" t="s">
        <v>497</v>
      </c>
      <c r="G372" s="195"/>
      <c r="H372" s="199">
        <v>5.4</v>
      </c>
      <c r="I372" s="200"/>
      <c r="J372" s="195"/>
      <c r="K372" s="195"/>
      <c r="L372" s="201"/>
      <c r="M372" s="202"/>
      <c r="N372" s="203"/>
      <c r="O372" s="203"/>
      <c r="P372" s="203"/>
      <c r="Q372" s="203"/>
      <c r="R372" s="203"/>
      <c r="S372" s="203"/>
      <c r="T372" s="204"/>
      <c r="AT372" s="205" t="s">
        <v>209</v>
      </c>
      <c r="AU372" s="205" t="s">
        <v>85</v>
      </c>
      <c r="AV372" s="12" t="s">
        <v>89</v>
      </c>
      <c r="AW372" s="12" t="s">
        <v>36</v>
      </c>
      <c r="AX372" s="12" t="s">
        <v>80</v>
      </c>
      <c r="AY372" s="205" t="s">
        <v>203</v>
      </c>
    </row>
    <row r="373" spans="2:51" s="12" customFormat="1" ht="12">
      <c r="B373" s="194"/>
      <c r="C373" s="195"/>
      <c r="D373" s="196" t="s">
        <v>209</v>
      </c>
      <c r="E373" s="197" t="s">
        <v>1</v>
      </c>
      <c r="F373" s="198" t="s">
        <v>498</v>
      </c>
      <c r="G373" s="195"/>
      <c r="H373" s="199">
        <v>235.2</v>
      </c>
      <c r="I373" s="200"/>
      <c r="J373" s="195"/>
      <c r="K373" s="195"/>
      <c r="L373" s="201"/>
      <c r="M373" s="202"/>
      <c r="N373" s="203"/>
      <c r="O373" s="203"/>
      <c r="P373" s="203"/>
      <c r="Q373" s="203"/>
      <c r="R373" s="203"/>
      <c r="S373" s="203"/>
      <c r="T373" s="204"/>
      <c r="AT373" s="205" t="s">
        <v>209</v>
      </c>
      <c r="AU373" s="205" t="s">
        <v>85</v>
      </c>
      <c r="AV373" s="12" t="s">
        <v>89</v>
      </c>
      <c r="AW373" s="12" t="s">
        <v>36</v>
      </c>
      <c r="AX373" s="12" t="s">
        <v>80</v>
      </c>
      <c r="AY373" s="205" t="s">
        <v>203</v>
      </c>
    </row>
    <row r="374" spans="2:51" s="12" customFormat="1" ht="12">
      <c r="B374" s="194"/>
      <c r="C374" s="195"/>
      <c r="D374" s="196" t="s">
        <v>209</v>
      </c>
      <c r="E374" s="197" t="s">
        <v>1</v>
      </c>
      <c r="F374" s="198" t="s">
        <v>499</v>
      </c>
      <c r="G374" s="195"/>
      <c r="H374" s="199">
        <v>39.2</v>
      </c>
      <c r="I374" s="200"/>
      <c r="J374" s="195"/>
      <c r="K374" s="195"/>
      <c r="L374" s="201"/>
      <c r="M374" s="202"/>
      <c r="N374" s="203"/>
      <c r="O374" s="203"/>
      <c r="P374" s="203"/>
      <c r="Q374" s="203"/>
      <c r="R374" s="203"/>
      <c r="S374" s="203"/>
      <c r="T374" s="204"/>
      <c r="AT374" s="205" t="s">
        <v>209</v>
      </c>
      <c r="AU374" s="205" t="s">
        <v>85</v>
      </c>
      <c r="AV374" s="12" t="s">
        <v>89</v>
      </c>
      <c r="AW374" s="12" t="s">
        <v>36</v>
      </c>
      <c r="AX374" s="12" t="s">
        <v>80</v>
      </c>
      <c r="AY374" s="205" t="s">
        <v>203</v>
      </c>
    </row>
    <row r="375" spans="2:51" s="12" customFormat="1" ht="12">
      <c r="B375" s="194"/>
      <c r="C375" s="195"/>
      <c r="D375" s="196" t="s">
        <v>209</v>
      </c>
      <c r="E375" s="197" t="s">
        <v>1</v>
      </c>
      <c r="F375" s="198" t="s">
        <v>500</v>
      </c>
      <c r="G375" s="195"/>
      <c r="H375" s="199">
        <v>537.6</v>
      </c>
      <c r="I375" s="200"/>
      <c r="J375" s="195"/>
      <c r="K375" s="195"/>
      <c r="L375" s="201"/>
      <c r="M375" s="202"/>
      <c r="N375" s="203"/>
      <c r="O375" s="203"/>
      <c r="P375" s="203"/>
      <c r="Q375" s="203"/>
      <c r="R375" s="203"/>
      <c r="S375" s="203"/>
      <c r="T375" s="204"/>
      <c r="AT375" s="205" t="s">
        <v>209</v>
      </c>
      <c r="AU375" s="205" t="s">
        <v>85</v>
      </c>
      <c r="AV375" s="12" t="s">
        <v>89</v>
      </c>
      <c r="AW375" s="12" t="s">
        <v>36</v>
      </c>
      <c r="AX375" s="12" t="s">
        <v>80</v>
      </c>
      <c r="AY375" s="205" t="s">
        <v>203</v>
      </c>
    </row>
    <row r="376" spans="2:51" s="12" customFormat="1" ht="12">
      <c r="B376" s="194"/>
      <c r="C376" s="195"/>
      <c r="D376" s="196" t="s">
        <v>209</v>
      </c>
      <c r="E376" s="197" t="s">
        <v>1</v>
      </c>
      <c r="F376" s="198" t="s">
        <v>501</v>
      </c>
      <c r="G376" s="195"/>
      <c r="H376" s="199">
        <v>0.96</v>
      </c>
      <c r="I376" s="200"/>
      <c r="J376" s="195"/>
      <c r="K376" s="195"/>
      <c r="L376" s="201"/>
      <c r="M376" s="202"/>
      <c r="N376" s="203"/>
      <c r="O376" s="203"/>
      <c r="P376" s="203"/>
      <c r="Q376" s="203"/>
      <c r="R376" s="203"/>
      <c r="S376" s="203"/>
      <c r="T376" s="204"/>
      <c r="AT376" s="205" t="s">
        <v>209</v>
      </c>
      <c r="AU376" s="205" t="s">
        <v>85</v>
      </c>
      <c r="AV376" s="12" t="s">
        <v>89</v>
      </c>
      <c r="AW376" s="12" t="s">
        <v>36</v>
      </c>
      <c r="AX376" s="12" t="s">
        <v>80</v>
      </c>
      <c r="AY376" s="205" t="s">
        <v>203</v>
      </c>
    </row>
    <row r="377" spans="2:51" s="13" customFormat="1" ht="12">
      <c r="B377" s="206"/>
      <c r="C377" s="207"/>
      <c r="D377" s="196" t="s">
        <v>209</v>
      </c>
      <c r="E377" s="208" t="s">
        <v>1</v>
      </c>
      <c r="F377" s="209" t="s">
        <v>211</v>
      </c>
      <c r="G377" s="207"/>
      <c r="H377" s="210">
        <v>832.96</v>
      </c>
      <c r="I377" s="211"/>
      <c r="J377" s="207"/>
      <c r="K377" s="207"/>
      <c r="L377" s="212"/>
      <c r="M377" s="213"/>
      <c r="N377" s="214"/>
      <c r="O377" s="214"/>
      <c r="P377" s="214"/>
      <c r="Q377" s="214"/>
      <c r="R377" s="214"/>
      <c r="S377" s="214"/>
      <c r="T377" s="215"/>
      <c r="AT377" s="216" t="s">
        <v>209</v>
      </c>
      <c r="AU377" s="216" t="s">
        <v>85</v>
      </c>
      <c r="AV377" s="13" t="s">
        <v>98</v>
      </c>
      <c r="AW377" s="13" t="s">
        <v>36</v>
      </c>
      <c r="AX377" s="13" t="s">
        <v>85</v>
      </c>
      <c r="AY377" s="216" t="s">
        <v>203</v>
      </c>
    </row>
    <row r="378" spans="1:65" s="2" customFormat="1" ht="37.9" customHeight="1">
      <c r="A378" s="35"/>
      <c r="B378" s="36"/>
      <c r="C378" s="180" t="s">
        <v>502</v>
      </c>
      <c r="D378" s="180" t="s">
        <v>204</v>
      </c>
      <c r="E378" s="181" t="s">
        <v>503</v>
      </c>
      <c r="F378" s="182" t="s">
        <v>504</v>
      </c>
      <c r="G378" s="183" t="s">
        <v>207</v>
      </c>
      <c r="H378" s="184">
        <v>89.64</v>
      </c>
      <c r="I378" s="185"/>
      <c r="J378" s="186">
        <f>ROUND(I378*H378,2)</f>
        <v>0</v>
      </c>
      <c r="K378" s="187"/>
      <c r="L378" s="40"/>
      <c r="M378" s="188" t="s">
        <v>1</v>
      </c>
      <c r="N378" s="189" t="s">
        <v>45</v>
      </c>
      <c r="O378" s="72"/>
      <c r="P378" s="190">
        <f>O378*H378</f>
        <v>0</v>
      </c>
      <c r="Q378" s="190">
        <v>0</v>
      </c>
      <c r="R378" s="190">
        <f>Q378*H378</f>
        <v>0</v>
      </c>
      <c r="S378" s="190">
        <v>0</v>
      </c>
      <c r="T378" s="191">
        <f>S378*H378</f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192" t="s">
        <v>98</v>
      </c>
      <c r="AT378" s="192" t="s">
        <v>204</v>
      </c>
      <c r="AU378" s="192" t="s">
        <v>85</v>
      </c>
      <c r="AY378" s="18" t="s">
        <v>203</v>
      </c>
      <c r="BE378" s="193">
        <f>IF(N378="základní",J378,0)</f>
        <v>0</v>
      </c>
      <c r="BF378" s="193">
        <f>IF(N378="snížená",J378,0)</f>
        <v>0</v>
      </c>
      <c r="BG378" s="193">
        <f>IF(N378="zákl. přenesená",J378,0)</f>
        <v>0</v>
      </c>
      <c r="BH378" s="193">
        <f>IF(N378="sníž. přenesená",J378,0)</f>
        <v>0</v>
      </c>
      <c r="BI378" s="193">
        <f>IF(N378="nulová",J378,0)</f>
        <v>0</v>
      </c>
      <c r="BJ378" s="18" t="s">
        <v>85</v>
      </c>
      <c r="BK378" s="193">
        <f>ROUND(I378*H378,2)</f>
        <v>0</v>
      </c>
      <c r="BL378" s="18" t="s">
        <v>98</v>
      </c>
      <c r="BM378" s="192" t="s">
        <v>505</v>
      </c>
    </row>
    <row r="379" spans="2:51" s="12" customFormat="1" ht="12">
      <c r="B379" s="194"/>
      <c r="C379" s="195"/>
      <c r="D379" s="196" t="s">
        <v>209</v>
      </c>
      <c r="E379" s="197" t="s">
        <v>1</v>
      </c>
      <c r="F379" s="198" t="s">
        <v>506</v>
      </c>
      <c r="G379" s="195"/>
      <c r="H379" s="199">
        <v>76.44</v>
      </c>
      <c r="I379" s="200"/>
      <c r="J379" s="195"/>
      <c r="K379" s="195"/>
      <c r="L379" s="201"/>
      <c r="M379" s="202"/>
      <c r="N379" s="203"/>
      <c r="O379" s="203"/>
      <c r="P379" s="203"/>
      <c r="Q379" s="203"/>
      <c r="R379" s="203"/>
      <c r="S379" s="203"/>
      <c r="T379" s="204"/>
      <c r="AT379" s="205" t="s">
        <v>209</v>
      </c>
      <c r="AU379" s="205" t="s">
        <v>85</v>
      </c>
      <c r="AV379" s="12" t="s">
        <v>89</v>
      </c>
      <c r="AW379" s="12" t="s">
        <v>36</v>
      </c>
      <c r="AX379" s="12" t="s">
        <v>80</v>
      </c>
      <c r="AY379" s="205" t="s">
        <v>203</v>
      </c>
    </row>
    <row r="380" spans="2:51" s="12" customFormat="1" ht="12">
      <c r="B380" s="194"/>
      <c r="C380" s="195"/>
      <c r="D380" s="196" t="s">
        <v>209</v>
      </c>
      <c r="E380" s="197" t="s">
        <v>1</v>
      </c>
      <c r="F380" s="198" t="s">
        <v>507</v>
      </c>
      <c r="G380" s="195"/>
      <c r="H380" s="199">
        <v>13.2</v>
      </c>
      <c r="I380" s="200"/>
      <c r="J380" s="195"/>
      <c r="K380" s="195"/>
      <c r="L380" s="201"/>
      <c r="M380" s="202"/>
      <c r="N380" s="203"/>
      <c r="O380" s="203"/>
      <c r="P380" s="203"/>
      <c r="Q380" s="203"/>
      <c r="R380" s="203"/>
      <c r="S380" s="203"/>
      <c r="T380" s="204"/>
      <c r="AT380" s="205" t="s">
        <v>209</v>
      </c>
      <c r="AU380" s="205" t="s">
        <v>85</v>
      </c>
      <c r="AV380" s="12" t="s">
        <v>89</v>
      </c>
      <c r="AW380" s="12" t="s">
        <v>36</v>
      </c>
      <c r="AX380" s="12" t="s">
        <v>80</v>
      </c>
      <c r="AY380" s="205" t="s">
        <v>203</v>
      </c>
    </row>
    <row r="381" spans="2:51" s="13" customFormat="1" ht="12">
      <c r="B381" s="206"/>
      <c r="C381" s="207"/>
      <c r="D381" s="196" t="s">
        <v>209</v>
      </c>
      <c r="E381" s="208" t="s">
        <v>1</v>
      </c>
      <c r="F381" s="209" t="s">
        <v>211</v>
      </c>
      <c r="G381" s="207"/>
      <c r="H381" s="210">
        <v>89.64</v>
      </c>
      <c r="I381" s="211"/>
      <c r="J381" s="207"/>
      <c r="K381" s="207"/>
      <c r="L381" s="212"/>
      <c r="M381" s="213"/>
      <c r="N381" s="214"/>
      <c r="O381" s="214"/>
      <c r="P381" s="214"/>
      <c r="Q381" s="214"/>
      <c r="R381" s="214"/>
      <c r="S381" s="214"/>
      <c r="T381" s="215"/>
      <c r="AT381" s="216" t="s">
        <v>209</v>
      </c>
      <c r="AU381" s="216" t="s">
        <v>85</v>
      </c>
      <c r="AV381" s="13" t="s">
        <v>98</v>
      </c>
      <c r="AW381" s="13" t="s">
        <v>36</v>
      </c>
      <c r="AX381" s="13" t="s">
        <v>85</v>
      </c>
      <c r="AY381" s="216" t="s">
        <v>203</v>
      </c>
    </row>
    <row r="382" spans="1:65" s="2" customFormat="1" ht="33" customHeight="1">
      <c r="A382" s="35"/>
      <c r="B382" s="36"/>
      <c r="C382" s="180" t="s">
        <v>508</v>
      </c>
      <c r="D382" s="180" t="s">
        <v>204</v>
      </c>
      <c r="E382" s="181" t="s">
        <v>509</v>
      </c>
      <c r="F382" s="182" t="s">
        <v>510</v>
      </c>
      <c r="G382" s="183" t="s">
        <v>207</v>
      </c>
      <c r="H382" s="184">
        <v>6.172</v>
      </c>
      <c r="I382" s="185"/>
      <c r="J382" s="186">
        <f>ROUND(I382*H382,2)</f>
        <v>0</v>
      </c>
      <c r="K382" s="187"/>
      <c r="L382" s="40"/>
      <c r="M382" s="188" t="s">
        <v>1</v>
      </c>
      <c r="N382" s="189" t="s">
        <v>45</v>
      </c>
      <c r="O382" s="72"/>
      <c r="P382" s="190">
        <f>O382*H382</f>
        <v>0</v>
      </c>
      <c r="Q382" s="190">
        <v>0</v>
      </c>
      <c r="R382" s="190">
        <f>Q382*H382</f>
        <v>0</v>
      </c>
      <c r="S382" s="190">
        <v>0</v>
      </c>
      <c r="T382" s="191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192" t="s">
        <v>98</v>
      </c>
      <c r="AT382" s="192" t="s">
        <v>204</v>
      </c>
      <c r="AU382" s="192" t="s">
        <v>85</v>
      </c>
      <c r="AY382" s="18" t="s">
        <v>203</v>
      </c>
      <c r="BE382" s="193">
        <f>IF(N382="základní",J382,0)</f>
        <v>0</v>
      </c>
      <c r="BF382" s="193">
        <f>IF(N382="snížená",J382,0)</f>
        <v>0</v>
      </c>
      <c r="BG382" s="193">
        <f>IF(N382="zákl. přenesená",J382,0)</f>
        <v>0</v>
      </c>
      <c r="BH382" s="193">
        <f>IF(N382="sníž. přenesená",J382,0)</f>
        <v>0</v>
      </c>
      <c r="BI382" s="193">
        <f>IF(N382="nulová",J382,0)</f>
        <v>0</v>
      </c>
      <c r="BJ382" s="18" t="s">
        <v>85</v>
      </c>
      <c r="BK382" s="193">
        <f>ROUND(I382*H382,2)</f>
        <v>0</v>
      </c>
      <c r="BL382" s="18" t="s">
        <v>98</v>
      </c>
      <c r="BM382" s="192" t="s">
        <v>511</v>
      </c>
    </row>
    <row r="383" spans="2:51" s="12" customFormat="1" ht="12">
      <c r="B383" s="194"/>
      <c r="C383" s="195"/>
      <c r="D383" s="196" t="s">
        <v>209</v>
      </c>
      <c r="E383" s="197" t="s">
        <v>1</v>
      </c>
      <c r="F383" s="198" t="s">
        <v>512</v>
      </c>
      <c r="G383" s="195"/>
      <c r="H383" s="199">
        <v>3.67</v>
      </c>
      <c r="I383" s="200"/>
      <c r="J383" s="195"/>
      <c r="K383" s="195"/>
      <c r="L383" s="201"/>
      <c r="M383" s="202"/>
      <c r="N383" s="203"/>
      <c r="O383" s="203"/>
      <c r="P383" s="203"/>
      <c r="Q383" s="203"/>
      <c r="R383" s="203"/>
      <c r="S383" s="203"/>
      <c r="T383" s="204"/>
      <c r="AT383" s="205" t="s">
        <v>209</v>
      </c>
      <c r="AU383" s="205" t="s">
        <v>85</v>
      </c>
      <c r="AV383" s="12" t="s">
        <v>89</v>
      </c>
      <c r="AW383" s="12" t="s">
        <v>36</v>
      </c>
      <c r="AX383" s="12" t="s">
        <v>80</v>
      </c>
      <c r="AY383" s="205" t="s">
        <v>203</v>
      </c>
    </row>
    <row r="384" spans="2:51" s="12" customFormat="1" ht="12">
      <c r="B384" s="194"/>
      <c r="C384" s="195"/>
      <c r="D384" s="196" t="s">
        <v>209</v>
      </c>
      <c r="E384" s="197" t="s">
        <v>1</v>
      </c>
      <c r="F384" s="198" t="s">
        <v>513</v>
      </c>
      <c r="G384" s="195"/>
      <c r="H384" s="199">
        <v>0.822</v>
      </c>
      <c r="I384" s="200"/>
      <c r="J384" s="195"/>
      <c r="K384" s="195"/>
      <c r="L384" s="201"/>
      <c r="M384" s="202"/>
      <c r="N384" s="203"/>
      <c r="O384" s="203"/>
      <c r="P384" s="203"/>
      <c r="Q384" s="203"/>
      <c r="R384" s="203"/>
      <c r="S384" s="203"/>
      <c r="T384" s="204"/>
      <c r="AT384" s="205" t="s">
        <v>209</v>
      </c>
      <c r="AU384" s="205" t="s">
        <v>85</v>
      </c>
      <c r="AV384" s="12" t="s">
        <v>89</v>
      </c>
      <c r="AW384" s="12" t="s">
        <v>36</v>
      </c>
      <c r="AX384" s="12" t="s">
        <v>80</v>
      </c>
      <c r="AY384" s="205" t="s">
        <v>203</v>
      </c>
    </row>
    <row r="385" spans="2:51" s="12" customFormat="1" ht="12">
      <c r="B385" s="194"/>
      <c r="C385" s="195"/>
      <c r="D385" s="196" t="s">
        <v>209</v>
      </c>
      <c r="E385" s="197" t="s">
        <v>1</v>
      </c>
      <c r="F385" s="198" t="s">
        <v>514</v>
      </c>
      <c r="G385" s="195"/>
      <c r="H385" s="199">
        <v>1.68</v>
      </c>
      <c r="I385" s="200"/>
      <c r="J385" s="195"/>
      <c r="K385" s="195"/>
      <c r="L385" s="201"/>
      <c r="M385" s="202"/>
      <c r="N385" s="203"/>
      <c r="O385" s="203"/>
      <c r="P385" s="203"/>
      <c r="Q385" s="203"/>
      <c r="R385" s="203"/>
      <c r="S385" s="203"/>
      <c r="T385" s="204"/>
      <c r="AT385" s="205" t="s">
        <v>209</v>
      </c>
      <c r="AU385" s="205" t="s">
        <v>85</v>
      </c>
      <c r="AV385" s="12" t="s">
        <v>89</v>
      </c>
      <c r="AW385" s="12" t="s">
        <v>36</v>
      </c>
      <c r="AX385" s="12" t="s">
        <v>80</v>
      </c>
      <c r="AY385" s="205" t="s">
        <v>203</v>
      </c>
    </row>
    <row r="386" spans="2:51" s="13" customFormat="1" ht="12">
      <c r="B386" s="206"/>
      <c r="C386" s="207"/>
      <c r="D386" s="196" t="s">
        <v>209</v>
      </c>
      <c r="E386" s="208" t="s">
        <v>1</v>
      </c>
      <c r="F386" s="209" t="s">
        <v>211</v>
      </c>
      <c r="G386" s="207"/>
      <c r="H386" s="210">
        <v>6.172</v>
      </c>
      <c r="I386" s="211"/>
      <c r="J386" s="207"/>
      <c r="K386" s="207"/>
      <c r="L386" s="212"/>
      <c r="M386" s="213"/>
      <c r="N386" s="214"/>
      <c r="O386" s="214"/>
      <c r="P386" s="214"/>
      <c r="Q386" s="214"/>
      <c r="R386" s="214"/>
      <c r="S386" s="214"/>
      <c r="T386" s="215"/>
      <c r="AT386" s="216" t="s">
        <v>209</v>
      </c>
      <c r="AU386" s="216" t="s">
        <v>85</v>
      </c>
      <c r="AV386" s="13" t="s">
        <v>98</v>
      </c>
      <c r="AW386" s="13" t="s">
        <v>36</v>
      </c>
      <c r="AX386" s="13" t="s">
        <v>85</v>
      </c>
      <c r="AY386" s="216" t="s">
        <v>203</v>
      </c>
    </row>
    <row r="387" spans="1:65" s="2" customFormat="1" ht="33" customHeight="1">
      <c r="A387" s="35"/>
      <c r="B387" s="36"/>
      <c r="C387" s="180" t="s">
        <v>515</v>
      </c>
      <c r="D387" s="180" t="s">
        <v>204</v>
      </c>
      <c r="E387" s="181" t="s">
        <v>516</v>
      </c>
      <c r="F387" s="182" t="s">
        <v>517</v>
      </c>
      <c r="G387" s="183" t="s">
        <v>207</v>
      </c>
      <c r="H387" s="184">
        <v>694.197</v>
      </c>
      <c r="I387" s="185"/>
      <c r="J387" s="186">
        <f>ROUND(I387*H387,2)</f>
        <v>0</v>
      </c>
      <c r="K387" s="187"/>
      <c r="L387" s="40"/>
      <c r="M387" s="188" t="s">
        <v>1</v>
      </c>
      <c r="N387" s="189" t="s">
        <v>45</v>
      </c>
      <c r="O387" s="72"/>
      <c r="P387" s="190">
        <f>O387*H387</f>
        <v>0</v>
      </c>
      <c r="Q387" s="190">
        <v>0</v>
      </c>
      <c r="R387" s="190">
        <f>Q387*H387</f>
        <v>0</v>
      </c>
      <c r="S387" s="190">
        <v>0</v>
      </c>
      <c r="T387" s="191">
        <f>S387*H387</f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192" t="s">
        <v>98</v>
      </c>
      <c r="AT387" s="192" t="s">
        <v>204</v>
      </c>
      <c r="AU387" s="192" t="s">
        <v>85</v>
      </c>
      <c r="AY387" s="18" t="s">
        <v>203</v>
      </c>
      <c r="BE387" s="193">
        <f>IF(N387="základní",J387,0)</f>
        <v>0</v>
      </c>
      <c r="BF387" s="193">
        <f>IF(N387="snížená",J387,0)</f>
        <v>0</v>
      </c>
      <c r="BG387" s="193">
        <f>IF(N387="zákl. přenesená",J387,0)</f>
        <v>0</v>
      </c>
      <c r="BH387" s="193">
        <f>IF(N387="sníž. přenesená",J387,0)</f>
        <v>0</v>
      </c>
      <c r="BI387" s="193">
        <f>IF(N387="nulová",J387,0)</f>
        <v>0</v>
      </c>
      <c r="BJ387" s="18" t="s">
        <v>85</v>
      </c>
      <c r="BK387" s="193">
        <f>ROUND(I387*H387,2)</f>
        <v>0</v>
      </c>
      <c r="BL387" s="18" t="s">
        <v>98</v>
      </c>
      <c r="BM387" s="192" t="s">
        <v>518</v>
      </c>
    </row>
    <row r="388" spans="2:51" s="12" customFormat="1" ht="12">
      <c r="B388" s="194"/>
      <c r="C388" s="195"/>
      <c r="D388" s="196" t="s">
        <v>209</v>
      </c>
      <c r="E388" s="197" t="s">
        <v>1</v>
      </c>
      <c r="F388" s="198" t="s">
        <v>519</v>
      </c>
      <c r="G388" s="195"/>
      <c r="H388" s="199">
        <v>7.987</v>
      </c>
      <c r="I388" s="200"/>
      <c r="J388" s="195"/>
      <c r="K388" s="195"/>
      <c r="L388" s="201"/>
      <c r="M388" s="202"/>
      <c r="N388" s="203"/>
      <c r="O388" s="203"/>
      <c r="P388" s="203"/>
      <c r="Q388" s="203"/>
      <c r="R388" s="203"/>
      <c r="S388" s="203"/>
      <c r="T388" s="204"/>
      <c r="AT388" s="205" t="s">
        <v>209</v>
      </c>
      <c r="AU388" s="205" t="s">
        <v>85</v>
      </c>
      <c r="AV388" s="12" t="s">
        <v>89</v>
      </c>
      <c r="AW388" s="12" t="s">
        <v>36</v>
      </c>
      <c r="AX388" s="12" t="s">
        <v>80</v>
      </c>
      <c r="AY388" s="205" t="s">
        <v>203</v>
      </c>
    </row>
    <row r="389" spans="2:51" s="12" customFormat="1" ht="12">
      <c r="B389" s="194"/>
      <c r="C389" s="195"/>
      <c r="D389" s="196" t="s">
        <v>209</v>
      </c>
      <c r="E389" s="197" t="s">
        <v>1</v>
      </c>
      <c r="F389" s="198" t="s">
        <v>520</v>
      </c>
      <c r="G389" s="195"/>
      <c r="H389" s="199">
        <v>47.04</v>
      </c>
      <c r="I389" s="200"/>
      <c r="J389" s="195"/>
      <c r="K389" s="195"/>
      <c r="L389" s="201"/>
      <c r="M389" s="202"/>
      <c r="N389" s="203"/>
      <c r="O389" s="203"/>
      <c r="P389" s="203"/>
      <c r="Q389" s="203"/>
      <c r="R389" s="203"/>
      <c r="S389" s="203"/>
      <c r="T389" s="204"/>
      <c r="AT389" s="205" t="s">
        <v>209</v>
      </c>
      <c r="AU389" s="205" t="s">
        <v>85</v>
      </c>
      <c r="AV389" s="12" t="s">
        <v>89</v>
      </c>
      <c r="AW389" s="12" t="s">
        <v>36</v>
      </c>
      <c r="AX389" s="12" t="s">
        <v>80</v>
      </c>
      <c r="AY389" s="205" t="s">
        <v>203</v>
      </c>
    </row>
    <row r="390" spans="2:51" s="12" customFormat="1" ht="12">
      <c r="B390" s="194"/>
      <c r="C390" s="195"/>
      <c r="D390" s="196" t="s">
        <v>209</v>
      </c>
      <c r="E390" s="197" t="s">
        <v>1</v>
      </c>
      <c r="F390" s="198" t="s">
        <v>521</v>
      </c>
      <c r="G390" s="195"/>
      <c r="H390" s="199">
        <v>636.502</v>
      </c>
      <c r="I390" s="200"/>
      <c r="J390" s="195"/>
      <c r="K390" s="195"/>
      <c r="L390" s="201"/>
      <c r="M390" s="202"/>
      <c r="N390" s="203"/>
      <c r="O390" s="203"/>
      <c r="P390" s="203"/>
      <c r="Q390" s="203"/>
      <c r="R390" s="203"/>
      <c r="S390" s="203"/>
      <c r="T390" s="204"/>
      <c r="AT390" s="205" t="s">
        <v>209</v>
      </c>
      <c r="AU390" s="205" t="s">
        <v>85</v>
      </c>
      <c r="AV390" s="12" t="s">
        <v>89</v>
      </c>
      <c r="AW390" s="12" t="s">
        <v>36</v>
      </c>
      <c r="AX390" s="12" t="s">
        <v>80</v>
      </c>
      <c r="AY390" s="205" t="s">
        <v>203</v>
      </c>
    </row>
    <row r="391" spans="2:51" s="12" customFormat="1" ht="12">
      <c r="B391" s="194"/>
      <c r="C391" s="195"/>
      <c r="D391" s="196" t="s">
        <v>209</v>
      </c>
      <c r="E391" s="197" t="s">
        <v>1</v>
      </c>
      <c r="F391" s="198" t="s">
        <v>522</v>
      </c>
      <c r="G391" s="195"/>
      <c r="H391" s="199">
        <v>2.668</v>
      </c>
      <c r="I391" s="200"/>
      <c r="J391" s="195"/>
      <c r="K391" s="195"/>
      <c r="L391" s="201"/>
      <c r="M391" s="202"/>
      <c r="N391" s="203"/>
      <c r="O391" s="203"/>
      <c r="P391" s="203"/>
      <c r="Q391" s="203"/>
      <c r="R391" s="203"/>
      <c r="S391" s="203"/>
      <c r="T391" s="204"/>
      <c r="AT391" s="205" t="s">
        <v>209</v>
      </c>
      <c r="AU391" s="205" t="s">
        <v>85</v>
      </c>
      <c r="AV391" s="12" t="s">
        <v>89</v>
      </c>
      <c r="AW391" s="12" t="s">
        <v>36</v>
      </c>
      <c r="AX391" s="12" t="s">
        <v>80</v>
      </c>
      <c r="AY391" s="205" t="s">
        <v>203</v>
      </c>
    </row>
    <row r="392" spans="2:51" s="13" customFormat="1" ht="12">
      <c r="B392" s="206"/>
      <c r="C392" s="207"/>
      <c r="D392" s="196" t="s">
        <v>209</v>
      </c>
      <c r="E392" s="208" t="s">
        <v>1</v>
      </c>
      <c r="F392" s="209" t="s">
        <v>211</v>
      </c>
      <c r="G392" s="207"/>
      <c r="H392" s="210">
        <v>694.197</v>
      </c>
      <c r="I392" s="211"/>
      <c r="J392" s="207"/>
      <c r="K392" s="207"/>
      <c r="L392" s="212"/>
      <c r="M392" s="213"/>
      <c r="N392" s="214"/>
      <c r="O392" s="214"/>
      <c r="P392" s="214"/>
      <c r="Q392" s="214"/>
      <c r="R392" s="214"/>
      <c r="S392" s="214"/>
      <c r="T392" s="215"/>
      <c r="AT392" s="216" t="s">
        <v>209</v>
      </c>
      <c r="AU392" s="216" t="s">
        <v>85</v>
      </c>
      <c r="AV392" s="13" t="s">
        <v>98</v>
      </c>
      <c r="AW392" s="13" t="s">
        <v>36</v>
      </c>
      <c r="AX392" s="13" t="s">
        <v>85</v>
      </c>
      <c r="AY392" s="216" t="s">
        <v>203</v>
      </c>
    </row>
    <row r="393" spans="1:65" s="2" customFormat="1" ht="33" customHeight="1">
      <c r="A393" s="35"/>
      <c r="B393" s="36"/>
      <c r="C393" s="180" t="s">
        <v>523</v>
      </c>
      <c r="D393" s="180" t="s">
        <v>204</v>
      </c>
      <c r="E393" s="181" t="s">
        <v>524</v>
      </c>
      <c r="F393" s="182" t="s">
        <v>525</v>
      </c>
      <c r="G393" s="183" t="s">
        <v>207</v>
      </c>
      <c r="H393" s="184">
        <v>56.137</v>
      </c>
      <c r="I393" s="185"/>
      <c r="J393" s="186">
        <f>ROUND(I393*H393,2)</f>
        <v>0</v>
      </c>
      <c r="K393" s="187"/>
      <c r="L393" s="40"/>
      <c r="M393" s="188" t="s">
        <v>1</v>
      </c>
      <c r="N393" s="189" t="s">
        <v>45</v>
      </c>
      <c r="O393" s="72"/>
      <c r="P393" s="190">
        <f>O393*H393</f>
        <v>0</v>
      </c>
      <c r="Q393" s="190">
        <v>0</v>
      </c>
      <c r="R393" s="190">
        <f>Q393*H393</f>
        <v>0</v>
      </c>
      <c r="S393" s="190">
        <v>0</v>
      </c>
      <c r="T393" s="191">
        <f>S393*H393</f>
        <v>0</v>
      </c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R393" s="192" t="s">
        <v>98</v>
      </c>
      <c r="AT393" s="192" t="s">
        <v>204</v>
      </c>
      <c r="AU393" s="192" t="s">
        <v>85</v>
      </c>
      <c r="AY393" s="18" t="s">
        <v>203</v>
      </c>
      <c r="BE393" s="193">
        <f>IF(N393="základní",J393,0)</f>
        <v>0</v>
      </c>
      <c r="BF393" s="193">
        <f>IF(N393="snížená",J393,0)</f>
        <v>0</v>
      </c>
      <c r="BG393" s="193">
        <f>IF(N393="zákl. přenesená",J393,0)</f>
        <v>0</v>
      </c>
      <c r="BH393" s="193">
        <f>IF(N393="sníž. přenesená",J393,0)</f>
        <v>0</v>
      </c>
      <c r="BI393" s="193">
        <f>IF(N393="nulová",J393,0)</f>
        <v>0</v>
      </c>
      <c r="BJ393" s="18" t="s">
        <v>85</v>
      </c>
      <c r="BK393" s="193">
        <f>ROUND(I393*H393,2)</f>
        <v>0</v>
      </c>
      <c r="BL393" s="18" t="s">
        <v>98</v>
      </c>
      <c r="BM393" s="192" t="s">
        <v>526</v>
      </c>
    </row>
    <row r="394" spans="2:51" s="12" customFormat="1" ht="12">
      <c r="B394" s="194"/>
      <c r="C394" s="195"/>
      <c r="D394" s="196" t="s">
        <v>209</v>
      </c>
      <c r="E394" s="197" t="s">
        <v>1</v>
      </c>
      <c r="F394" s="198" t="s">
        <v>527</v>
      </c>
      <c r="G394" s="195"/>
      <c r="H394" s="199">
        <v>7.518</v>
      </c>
      <c r="I394" s="200"/>
      <c r="J394" s="195"/>
      <c r="K394" s="195"/>
      <c r="L394" s="201"/>
      <c r="M394" s="202"/>
      <c r="N394" s="203"/>
      <c r="O394" s="203"/>
      <c r="P394" s="203"/>
      <c r="Q394" s="203"/>
      <c r="R394" s="203"/>
      <c r="S394" s="203"/>
      <c r="T394" s="204"/>
      <c r="AT394" s="205" t="s">
        <v>209</v>
      </c>
      <c r="AU394" s="205" t="s">
        <v>85</v>
      </c>
      <c r="AV394" s="12" t="s">
        <v>89</v>
      </c>
      <c r="AW394" s="12" t="s">
        <v>36</v>
      </c>
      <c r="AX394" s="12" t="s">
        <v>80</v>
      </c>
      <c r="AY394" s="205" t="s">
        <v>203</v>
      </c>
    </row>
    <row r="395" spans="2:51" s="12" customFormat="1" ht="12">
      <c r="B395" s="194"/>
      <c r="C395" s="195"/>
      <c r="D395" s="196" t="s">
        <v>209</v>
      </c>
      <c r="E395" s="197" t="s">
        <v>1</v>
      </c>
      <c r="F395" s="198" t="s">
        <v>528</v>
      </c>
      <c r="G395" s="195"/>
      <c r="H395" s="199">
        <v>34.56</v>
      </c>
      <c r="I395" s="200"/>
      <c r="J395" s="195"/>
      <c r="K395" s="195"/>
      <c r="L395" s="201"/>
      <c r="M395" s="202"/>
      <c r="N395" s="203"/>
      <c r="O395" s="203"/>
      <c r="P395" s="203"/>
      <c r="Q395" s="203"/>
      <c r="R395" s="203"/>
      <c r="S395" s="203"/>
      <c r="T395" s="204"/>
      <c r="AT395" s="205" t="s">
        <v>209</v>
      </c>
      <c r="AU395" s="205" t="s">
        <v>85</v>
      </c>
      <c r="AV395" s="12" t="s">
        <v>89</v>
      </c>
      <c r="AW395" s="12" t="s">
        <v>36</v>
      </c>
      <c r="AX395" s="12" t="s">
        <v>80</v>
      </c>
      <c r="AY395" s="205" t="s">
        <v>203</v>
      </c>
    </row>
    <row r="396" spans="2:51" s="12" customFormat="1" ht="12">
      <c r="B396" s="194"/>
      <c r="C396" s="195"/>
      <c r="D396" s="196" t="s">
        <v>209</v>
      </c>
      <c r="E396" s="197" t="s">
        <v>1</v>
      </c>
      <c r="F396" s="198" t="s">
        <v>529</v>
      </c>
      <c r="G396" s="195"/>
      <c r="H396" s="199">
        <v>7.987</v>
      </c>
      <c r="I396" s="200"/>
      <c r="J396" s="195"/>
      <c r="K396" s="195"/>
      <c r="L396" s="201"/>
      <c r="M396" s="202"/>
      <c r="N396" s="203"/>
      <c r="O396" s="203"/>
      <c r="P396" s="203"/>
      <c r="Q396" s="203"/>
      <c r="R396" s="203"/>
      <c r="S396" s="203"/>
      <c r="T396" s="204"/>
      <c r="AT396" s="205" t="s">
        <v>209</v>
      </c>
      <c r="AU396" s="205" t="s">
        <v>85</v>
      </c>
      <c r="AV396" s="12" t="s">
        <v>89</v>
      </c>
      <c r="AW396" s="12" t="s">
        <v>36</v>
      </c>
      <c r="AX396" s="12" t="s">
        <v>80</v>
      </c>
      <c r="AY396" s="205" t="s">
        <v>203</v>
      </c>
    </row>
    <row r="397" spans="2:51" s="12" customFormat="1" ht="12">
      <c r="B397" s="194"/>
      <c r="C397" s="195"/>
      <c r="D397" s="196" t="s">
        <v>209</v>
      </c>
      <c r="E397" s="197" t="s">
        <v>1</v>
      </c>
      <c r="F397" s="198" t="s">
        <v>530</v>
      </c>
      <c r="G397" s="195"/>
      <c r="H397" s="199">
        <v>6.072</v>
      </c>
      <c r="I397" s="200"/>
      <c r="J397" s="195"/>
      <c r="K397" s="195"/>
      <c r="L397" s="201"/>
      <c r="M397" s="202"/>
      <c r="N397" s="203"/>
      <c r="O397" s="203"/>
      <c r="P397" s="203"/>
      <c r="Q397" s="203"/>
      <c r="R397" s="203"/>
      <c r="S397" s="203"/>
      <c r="T397" s="204"/>
      <c r="AT397" s="205" t="s">
        <v>209</v>
      </c>
      <c r="AU397" s="205" t="s">
        <v>85</v>
      </c>
      <c r="AV397" s="12" t="s">
        <v>89</v>
      </c>
      <c r="AW397" s="12" t="s">
        <v>36</v>
      </c>
      <c r="AX397" s="12" t="s">
        <v>80</v>
      </c>
      <c r="AY397" s="205" t="s">
        <v>203</v>
      </c>
    </row>
    <row r="398" spans="2:51" s="13" customFormat="1" ht="12">
      <c r="B398" s="206"/>
      <c r="C398" s="207"/>
      <c r="D398" s="196" t="s">
        <v>209</v>
      </c>
      <c r="E398" s="208" t="s">
        <v>1</v>
      </c>
      <c r="F398" s="209" t="s">
        <v>211</v>
      </c>
      <c r="G398" s="207"/>
      <c r="H398" s="210">
        <v>56.13700000000001</v>
      </c>
      <c r="I398" s="211"/>
      <c r="J398" s="207"/>
      <c r="K398" s="207"/>
      <c r="L398" s="212"/>
      <c r="M398" s="213"/>
      <c r="N398" s="214"/>
      <c r="O398" s="214"/>
      <c r="P398" s="214"/>
      <c r="Q398" s="214"/>
      <c r="R398" s="214"/>
      <c r="S398" s="214"/>
      <c r="T398" s="215"/>
      <c r="AT398" s="216" t="s">
        <v>209</v>
      </c>
      <c r="AU398" s="216" t="s">
        <v>85</v>
      </c>
      <c r="AV398" s="13" t="s">
        <v>98</v>
      </c>
      <c r="AW398" s="13" t="s">
        <v>36</v>
      </c>
      <c r="AX398" s="13" t="s">
        <v>85</v>
      </c>
      <c r="AY398" s="216" t="s">
        <v>203</v>
      </c>
    </row>
    <row r="399" spans="1:65" s="2" customFormat="1" ht="24.2" customHeight="1">
      <c r="A399" s="35"/>
      <c r="B399" s="36"/>
      <c r="C399" s="180" t="s">
        <v>531</v>
      </c>
      <c r="D399" s="180" t="s">
        <v>204</v>
      </c>
      <c r="E399" s="181" t="s">
        <v>532</v>
      </c>
      <c r="F399" s="182" t="s">
        <v>533</v>
      </c>
      <c r="G399" s="183" t="s">
        <v>253</v>
      </c>
      <c r="H399" s="184">
        <v>23.7</v>
      </c>
      <c r="I399" s="185"/>
      <c r="J399" s="186">
        <f>ROUND(I399*H399,2)</f>
        <v>0</v>
      </c>
      <c r="K399" s="187"/>
      <c r="L399" s="40"/>
      <c r="M399" s="188" t="s">
        <v>1</v>
      </c>
      <c r="N399" s="189" t="s">
        <v>45</v>
      </c>
      <c r="O399" s="72"/>
      <c r="P399" s="190">
        <f>O399*H399</f>
        <v>0</v>
      </c>
      <c r="Q399" s="190">
        <v>0</v>
      </c>
      <c r="R399" s="190">
        <f>Q399*H399</f>
        <v>0</v>
      </c>
      <c r="S399" s="190">
        <v>0</v>
      </c>
      <c r="T399" s="191">
        <f>S399*H399</f>
        <v>0</v>
      </c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R399" s="192" t="s">
        <v>98</v>
      </c>
      <c r="AT399" s="192" t="s">
        <v>204</v>
      </c>
      <c r="AU399" s="192" t="s">
        <v>85</v>
      </c>
      <c r="AY399" s="18" t="s">
        <v>203</v>
      </c>
      <c r="BE399" s="193">
        <f>IF(N399="základní",J399,0)</f>
        <v>0</v>
      </c>
      <c r="BF399" s="193">
        <f>IF(N399="snížená",J399,0)</f>
        <v>0</v>
      </c>
      <c r="BG399" s="193">
        <f>IF(N399="zákl. přenesená",J399,0)</f>
        <v>0</v>
      </c>
      <c r="BH399" s="193">
        <f>IF(N399="sníž. přenesená",J399,0)</f>
        <v>0</v>
      </c>
      <c r="BI399" s="193">
        <f>IF(N399="nulová",J399,0)</f>
        <v>0</v>
      </c>
      <c r="BJ399" s="18" t="s">
        <v>85</v>
      </c>
      <c r="BK399" s="193">
        <f>ROUND(I399*H399,2)</f>
        <v>0</v>
      </c>
      <c r="BL399" s="18" t="s">
        <v>98</v>
      </c>
      <c r="BM399" s="192" t="s">
        <v>534</v>
      </c>
    </row>
    <row r="400" spans="2:51" s="12" customFormat="1" ht="12">
      <c r="B400" s="194"/>
      <c r="C400" s="195"/>
      <c r="D400" s="196" t="s">
        <v>209</v>
      </c>
      <c r="E400" s="197" t="s">
        <v>1</v>
      </c>
      <c r="F400" s="198" t="s">
        <v>535</v>
      </c>
      <c r="G400" s="195"/>
      <c r="H400" s="199">
        <v>23.7</v>
      </c>
      <c r="I400" s="200"/>
      <c r="J400" s="195"/>
      <c r="K400" s="195"/>
      <c r="L400" s="201"/>
      <c r="M400" s="202"/>
      <c r="N400" s="203"/>
      <c r="O400" s="203"/>
      <c r="P400" s="203"/>
      <c r="Q400" s="203"/>
      <c r="R400" s="203"/>
      <c r="S400" s="203"/>
      <c r="T400" s="204"/>
      <c r="AT400" s="205" t="s">
        <v>209</v>
      </c>
      <c r="AU400" s="205" t="s">
        <v>85</v>
      </c>
      <c r="AV400" s="12" t="s">
        <v>89</v>
      </c>
      <c r="AW400" s="12" t="s">
        <v>36</v>
      </c>
      <c r="AX400" s="12" t="s">
        <v>80</v>
      </c>
      <c r="AY400" s="205" t="s">
        <v>203</v>
      </c>
    </row>
    <row r="401" spans="2:51" s="13" customFormat="1" ht="12">
      <c r="B401" s="206"/>
      <c r="C401" s="207"/>
      <c r="D401" s="196" t="s">
        <v>209</v>
      </c>
      <c r="E401" s="208" t="s">
        <v>1</v>
      </c>
      <c r="F401" s="209" t="s">
        <v>211</v>
      </c>
      <c r="G401" s="207"/>
      <c r="H401" s="210">
        <v>23.7</v>
      </c>
      <c r="I401" s="211"/>
      <c r="J401" s="207"/>
      <c r="K401" s="207"/>
      <c r="L401" s="212"/>
      <c r="M401" s="213"/>
      <c r="N401" s="214"/>
      <c r="O401" s="214"/>
      <c r="P401" s="214"/>
      <c r="Q401" s="214"/>
      <c r="R401" s="214"/>
      <c r="S401" s="214"/>
      <c r="T401" s="215"/>
      <c r="AT401" s="216" t="s">
        <v>209</v>
      </c>
      <c r="AU401" s="216" t="s">
        <v>85</v>
      </c>
      <c r="AV401" s="13" t="s">
        <v>98</v>
      </c>
      <c r="AW401" s="13" t="s">
        <v>36</v>
      </c>
      <c r="AX401" s="13" t="s">
        <v>85</v>
      </c>
      <c r="AY401" s="216" t="s">
        <v>203</v>
      </c>
    </row>
    <row r="402" spans="1:65" s="2" customFormat="1" ht="37.9" customHeight="1">
      <c r="A402" s="35"/>
      <c r="B402" s="36"/>
      <c r="C402" s="180" t="s">
        <v>536</v>
      </c>
      <c r="D402" s="180" t="s">
        <v>204</v>
      </c>
      <c r="E402" s="181" t="s">
        <v>537</v>
      </c>
      <c r="F402" s="182" t="s">
        <v>538</v>
      </c>
      <c r="G402" s="183" t="s">
        <v>221</v>
      </c>
      <c r="H402" s="184">
        <v>1</v>
      </c>
      <c r="I402" s="185"/>
      <c r="J402" s="186">
        <f>ROUND(I402*H402,2)</f>
        <v>0</v>
      </c>
      <c r="K402" s="187"/>
      <c r="L402" s="40"/>
      <c r="M402" s="188" t="s">
        <v>1</v>
      </c>
      <c r="N402" s="189" t="s">
        <v>45</v>
      </c>
      <c r="O402" s="72"/>
      <c r="P402" s="190">
        <f>O402*H402</f>
        <v>0</v>
      </c>
      <c r="Q402" s="190">
        <v>0</v>
      </c>
      <c r="R402" s="190">
        <f>Q402*H402</f>
        <v>0</v>
      </c>
      <c r="S402" s="190">
        <v>0</v>
      </c>
      <c r="T402" s="191">
        <f>S402*H402</f>
        <v>0</v>
      </c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R402" s="192" t="s">
        <v>98</v>
      </c>
      <c r="AT402" s="192" t="s">
        <v>204</v>
      </c>
      <c r="AU402" s="192" t="s">
        <v>85</v>
      </c>
      <c r="AY402" s="18" t="s">
        <v>203</v>
      </c>
      <c r="BE402" s="193">
        <f>IF(N402="základní",J402,0)</f>
        <v>0</v>
      </c>
      <c r="BF402" s="193">
        <f>IF(N402="snížená",J402,0)</f>
        <v>0</v>
      </c>
      <c r="BG402" s="193">
        <f>IF(N402="zákl. přenesená",J402,0)</f>
        <v>0</v>
      </c>
      <c r="BH402" s="193">
        <f>IF(N402="sníž. přenesená",J402,0)</f>
        <v>0</v>
      </c>
      <c r="BI402" s="193">
        <f>IF(N402="nulová",J402,0)</f>
        <v>0</v>
      </c>
      <c r="BJ402" s="18" t="s">
        <v>85</v>
      </c>
      <c r="BK402" s="193">
        <f>ROUND(I402*H402,2)</f>
        <v>0</v>
      </c>
      <c r="BL402" s="18" t="s">
        <v>98</v>
      </c>
      <c r="BM402" s="192" t="s">
        <v>539</v>
      </c>
    </row>
    <row r="403" spans="2:51" s="12" customFormat="1" ht="12">
      <c r="B403" s="194"/>
      <c r="C403" s="195"/>
      <c r="D403" s="196" t="s">
        <v>209</v>
      </c>
      <c r="E403" s="197" t="s">
        <v>1</v>
      </c>
      <c r="F403" s="198" t="s">
        <v>540</v>
      </c>
      <c r="G403" s="195"/>
      <c r="H403" s="199">
        <v>1</v>
      </c>
      <c r="I403" s="200"/>
      <c r="J403" s="195"/>
      <c r="K403" s="195"/>
      <c r="L403" s="201"/>
      <c r="M403" s="202"/>
      <c r="N403" s="203"/>
      <c r="O403" s="203"/>
      <c r="P403" s="203"/>
      <c r="Q403" s="203"/>
      <c r="R403" s="203"/>
      <c r="S403" s="203"/>
      <c r="T403" s="204"/>
      <c r="AT403" s="205" t="s">
        <v>209</v>
      </c>
      <c r="AU403" s="205" t="s">
        <v>85</v>
      </c>
      <c r="AV403" s="12" t="s">
        <v>89</v>
      </c>
      <c r="AW403" s="12" t="s">
        <v>36</v>
      </c>
      <c r="AX403" s="12" t="s">
        <v>80</v>
      </c>
      <c r="AY403" s="205" t="s">
        <v>203</v>
      </c>
    </row>
    <row r="404" spans="2:51" s="13" customFormat="1" ht="12">
      <c r="B404" s="206"/>
      <c r="C404" s="207"/>
      <c r="D404" s="196" t="s">
        <v>209</v>
      </c>
      <c r="E404" s="208" t="s">
        <v>1</v>
      </c>
      <c r="F404" s="209" t="s">
        <v>211</v>
      </c>
      <c r="G404" s="207"/>
      <c r="H404" s="210">
        <v>1</v>
      </c>
      <c r="I404" s="211"/>
      <c r="J404" s="207"/>
      <c r="K404" s="207"/>
      <c r="L404" s="212"/>
      <c r="M404" s="213"/>
      <c r="N404" s="214"/>
      <c r="O404" s="214"/>
      <c r="P404" s="214"/>
      <c r="Q404" s="214"/>
      <c r="R404" s="214"/>
      <c r="S404" s="214"/>
      <c r="T404" s="215"/>
      <c r="AT404" s="216" t="s">
        <v>209</v>
      </c>
      <c r="AU404" s="216" t="s">
        <v>85</v>
      </c>
      <c r="AV404" s="13" t="s">
        <v>98</v>
      </c>
      <c r="AW404" s="13" t="s">
        <v>36</v>
      </c>
      <c r="AX404" s="13" t="s">
        <v>85</v>
      </c>
      <c r="AY404" s="216" t="s">
        <v>203</v>
      </c>
    </row>
    <row r="405" spans="1:65" s="2" customFormat="1" ht="55.5" customHeight="1">
      <c r="A405" s="35"/>
      <c r="B405" s="36"/>
      <c r="C405" s="180" t="s">
        <v>541</v>
      </c>
      <c r="D405" s="180" t="s">
        <v>204</v>
      </c>
      <c r="E405" s="181" t="s">
        <v>542</v>
      </c>
      <c r="F405" s="182" t="s">
        <v>543</v>
      </c>
      <c r="G405" s="183" t="s">
        <v>221</v>
      </c>
      <c r="H405" s="184">
        <v>4</v>
      </c>
      <c r="I405" s="185"/>
      <c r="J405" s="186">
        <f>ROUND(I405*H405,2)</f>
        <v>0</v>
      </c>
      <c r="K405" s="187"/>
      <c r="L405" s="40"/>
      <c r="M405" s="188" t="s">
        <v>1</v>
      </c>
      <c r="N405" s="189" t="s">
        <v>45</v>
      </c>
      <c r="O405" s="72"/>
      <c r="P405" s="190">
        <f>O405*H405</f>
        <v>0</v>
      </c>
      <c r="Q405" s="190">
        <v>0</v>
      </c>
      <c r="R405" s="190">
        <f>Q405*H405</f>
        <v>0</v>
      </c>
      <c r="S405" s="190">
        <v>0</v>
      </c>
      <c r="T405" s="191">
        <f>S405*H405</f>
        <v>0</v>
      </c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R405" s="192" t="s">
        <v>98</v>
      </c>
      <c r="AT405" s="192" t="s">
        <v>204</v>
      </c>
      <c r="AU405" s="192" t="s">
        <v>85</v>
      </c>
      <c r="AY405" s="18" t="s">
        <v>203</v>
      </c>
      <c r="BE405" s="193">
        <f>IF(N405="základní",J405,0)</f>
        <v>0</v>
      </c>
      <c r="BF405" s="193">
        <f>IF(N405="snížená",J405,0)</f>
        <v>0</v>
      </c>
      <c r="BG405" s="193">
        <f>IF(N405="zákl. přenesená",J405,0)</f>
        <v>0</v>
      </c>
      <c r="BH405" s="193">
        <f>IF(N405="sníž. přenesená",J405,0)</f>
        <v>0</v>
      </c>
      <c r="BI405" s="193">
        <f>IF(N405="nulová",J405,0)</f>
        <v>0</v>
      </c>
      <c r="BJ405" s="18" t="s">
        <v>85</v>
      </c>
      <c r="BK405" s="193">
        <f>ROUND(I405*H405,2)</f>
        <v>0</v>
      </c>
      <c r="BL405" s="18" t="s">
        <v>98</v>
      </c>
      <c r="BM405" s="192" t="s">
        <v>544</v>
      </c>
    </row>
    <row r="406" spans="2:51" s="12" customFormat="1" ht="12">
      <c r="B406" s="194"/>
      <c r="C406" s="195"/>
      <c r="D406" s="196" t="s">
        <v>209</v>
      </c>
      <c r="E406" s="197" t="s">
        <v>1</v>
      </c>
      <c r="F406" s="198" t="s">
        <v>545</v>
      </c>
      <c r="G406" s="195"/>
      <c r="H406" s="199">
        <v>4</v>
      </c>
      <c r="I406" s="200"/>
      <c r="J406" s="195"/>
      <c r="K406" s="195"/>
      <c r="L406" s="201"/>
      <c r="M406" s="202"/>
      <c r="N406" s="203"/>
      <c r="O406" s="203"/>
      <c r="P406" s="203"/>
      <c r="Q406" s="203"/>
      <c r="R406" s="203"/>
      <c r="S406" s="203"/>
      <c r="T406" s="204"/>
      <c r="AT406" s="205" t="s">
        <v>209</v>
      </c>
      <c r="AU406" s="205" t="s">
        <v>85</v>
      </c>
      <c r="AV406" s="12" t="s">
        <v>89</v>
      </c>
      <c r="AW406" s="12" t="s">
        <v>36</v>
      </c>
      <c r="AX406" s="12" t="s">
        <v>80</v>
      </c>
      <c r="AY406" s="205" t="s">
        <v>203</v>
      </c>
    </row>
    <row r="407" spans="2:51" s="13" customFormat="1" ht="12">
      <c r="B407" s="206"/>
      <c r="C407" s="207"/>
      <c r="D407" s="196" t="s">
        <v>209</v>
      </c>
      <c r="E407" s="208" t="s">
        <v>1</v>
      </c>
      <c r="F407" s="209" t="s">
        <v>211</v>
      </c>
      <c r="G407" s="207"/>
      <c r="H407" s="210">
        <v>4</v>
      </c>
      <c r="I407" s="211"/>
      <c r="J407" s="207"/>
      <c r="K407" s="207"/>
      <c r="L407" s="212"/>
      <c r="M407" s="213"/>
      <c r="N407" s="214"/>
      <c r="O407" s="214"/>
      <c r="P407" s="214"/>
      <c r="Q407" s="214"/>
      <c r="R407" s="214"/>
      <c r="S407" s="214"/>
      <c r="T407" s="215"/>
      <c r="AT407" s="216" t="s">
        <v>209</v>
      </c>
      <c r="AU407" s="216" t="s">
        <v>85</v>
      </c>
      <c r="AV407" s="13" t="s">
        <v>98</v>
      </c>
      <c r="AW407" s="13" t="s">
        <v>36</v>
      </c>
      <c r="AX407" s="13" t="s">
        <v>85</v>
      </c>
      <c r="AY407" s="216" t="s">
        <v>203</v>
      </c>
    </row>
    <row r="408" spans="1:65" s="2" customFormat="1" ht="55.5" customHeight="1">
      <c r="A408" s="35"/>
      <c r="B408" s="36"/>
      <c r="C408" s="180" t="s">
        <v>546</v>
      </c>
      <c r="D408" s="180" t="s">
        <v>204</v>
      </c>
      <c r="E408" s="181" t="s">
        <v>547</v>
      </c>
      <c r="F408" s="182" t="s">
        <v>548</v>
      </c>
      <c r="G408" s="183" t="s">
        <v>221</v>
      </c>
      <c r="H408" s="184">
        <v>1</v>
      </c>
      <c r="I408" s="185"/>
      <c r="J408" s="186">
        <f>ROUND(I408*H408,2)</f>
        <v>0</v>
      </c>
      <c r="K408" s="187"/>
      <c r="L408" s="40"/>
      <c r="M408" s="188" t="s">
        <v>1</v>
      </c>
      <c r="N408" s="189" t="s">
        <v>45</v>
      </c>
      <c r="O408" s="72"/>
      <c r="P408" s="190">
        <f>O408*H408</f>
        <v>0</v>
      </c>
      <c r="Q408" s="190">
        <v>0</v>
      </c>
      <c r="R408" s="190">
        <f>Q408*H408</f>
        <v>0</v>
      </c>
      <c r="S408" s="190">
        <v>0</v>
      </c>
      <c r="T408" s="191">
        <f>S408*H408</f>
        <v>0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192" t="s">
        <v>98</v>
      </c>
      <c r="AT408" s="192" t="s">
        <v>204</v>
      </c>
      <c r="AU408" s="192" t="s">
        <v>85</v>
      </c>
      <c r="AY408" s="18" t="s">
        <v>203</v>
      </c>
      <c r="BE408" s="193">
        <f>IF(N408="základní",J408,0)</f>
        <v>0</v>
      </c>
      <c r="BF408" s="193">
        <f>IF(N408="snížená",J408,0)</f>
        <v>0</v>
      </c>
      <c r="BG408" s="193">
        <f>IF(N408="zákl. přenesená",J408,0)</f>
        <v>0</v>
      </c>
      <c r="BH408" s="193">
        <f>IF(N408="sníž. přenesená",J408,0)</f>
        <v>0</v>
      </c>
      <c r="BI408" s="193">
        <f>IF(N408="nulová",J408,0)</f>
        <v>0</v>
      </c>
      <c r="BJ408" s="18" t="s">
        <v>85</v>
      </c>
      <c r="BK408" s="193">
        <f>ROUND(I408*H408,2)</f>
        <v>0</v>
      </c>
      <c r="BL408" s="18" t="s">
        <v>98</v>
      </c>
      <c r="BM408" s="192" t="s">
        <v>549</v>
      </c>
    </row>
    <row r="409" spans="2:51" s="12" customFormat="1" ht="12">
      <c r="B409" s="194"/>
      <c r="C409" s="195"/>
      <c r="D409" s="196" t="s">
        <v>209</v>
      </c>
      <c r="E409" s="197" t="s">
        <v>1</v>
      </c>
      <c r="F409" s="198" t="s">
        <v>228</v>
      </c>
      <c r="G409" s="195"/>
      <c r="H409" s="199">
        <v>1</v>
      </c>
      <c r="I409" s="200"/>
      <c r="J409" s="195"/>
      <c r="K409" s="195"/>
      <c r="L409" s="201"/>
      <c r="M409" s="202"/>
      <c r="N409" s="203"/>
      <c r="O409" s="203"/>
      <c r="P409" s="203"/>
      <c r="Q409" s="203"/>
      <c r="R409" s="203"/>
      <c r="S409" s="203"/>
      <c r="T409" s="204"/>
      <c r="AT409" s="205" t="s">
        <v>209</v>
      </c>
      <c r="AU409" s="205" t="s">
        <v>85</v>
      </c>
      <c r="AV409" s="12" t="s">
        <v>89</v>
      </c>
      <c r="AW409" s="12" t="s">
        <v>36</v>
      </c>
      <c r="AX409" s="12" t="s">
        <v>80</v>
      </c>
      <c r="AY409" s="205" t="s">
        <v>203</v>
      </c>
    </row>
    <row r="410" spans="2:51" s="13" customFormat="1" ht="12">
      <c r="B410" s="206"/>
      <c r="C410" s="207"/>
      <c r="D410" s="196" t="s">
        <v>209</v>
      </c>
      <c r="E410" s="208" t="s">
        <v>1</v>
      </c>
      <c r="F410" s="209" t="s">
        <v>211</v>
      </c>
      <c r="G410" s="207"/>
      <c r="H410" s="210">
        <v>1</v>
      </c>
      <c r="I410" s="211"/>
      <c r="J410" s="207"/>
      <c r="K410" s="207"/>
      <c r="L410" s="212"/>
      <c r="M410" s="213"/>
      <c r="N410" s="214"/>
      <c r="O410" s="214"/>
      <c r="P410" s="214"/>
      <c r="Q410" s="214"/>
      <c r="R410" s="214"/>
      <c r="S410" s="214"/>
      <c r="T410" s="215"/>
      <c r="AT410" s="216" t="s">
        <v>209</v>
      </c>
      <c r="AU410" s="216" t="s">
        <v>85</v>
      </c>
      <c r="AV410" s="13" t="s">
        <v>98</v>
      </c>
      <c r="AW410" s="13" t="s">
        <v>36</v>
      </c>
      <c r="AX410" s="13" t="s">
        <v>85</v>
      </c>
      <c r="AY410" s="216" t="s">
        <v>203</v>
      </c>
    </row>
    <row r="411" spans="1:65" s="2" customFormat="1" ht="55.5" customHeight="1">
      <c r="A411" s="35"/>
      <c r="B411" s="36"/>
      <c r="C411" s="180" t="s">
        <v>550</v>
      </c>
      <c r="D411" s="180" t="s">
        <v>204</v>
      </c>
      <c r="E411" s="181" t="s">
        <v>551</v>
      </c>
      <c r="F411" s="182" t="s">
        <v>552</v>
      </c>
      <c r="G411" s="183" t="s">
        <v>207</v>
      </c>
      <c r="H411" s="184">
        <v>191.268</v>
      </c>
      <c r="I411" s="185"/>
      <c r="J411" s="186">
        <f>ROUND(I411*H411,2)</f>
        <v>0</v>
      </c>
      <c r="K411" s="187"/>
      <c r="L411" s="40"/>
      <c r="M411" s="188" t="s">
        <v>1</v>
      </c>
      <c r="N411" s="189" t="s">
        <v>45</v>
      </c>
      <c r="O411" s="72"/>
      <c r="P411" s="190">
        <f>O411*H411</f>
        <v>0</v>
      </c>
      <c r="Q411" s="190">
        <v>0</v>
      </c>
      <c r="R411" s="190">
        <f>Q411*H411</f>
        <v>0</v>
      </c>
      <c r="S411" s="190">
        <v>0</v>
      </c>
      <c r="T411" s="191">
        <f>S411*H411</f>
        <v>0</v>
      </c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R411" s="192" t="s">
        <v>98</v>
      </c>
      <c r="AT411" s="192" t="s">
        <v>204</v>
      </c>
      <c r="AU411" s="192" t="s">
        <v>85</v>
      </c>
      <c r="AY411" s="18" t="s">
        <v>203</v>
      </c>
      <c r="BE411" s="193">
        <f>IF(N411="základní",J411,0)</f>
        <v>0</v>
      </c>
      <c r="BF411" s="193">
        <f>IF(N411="snížená",J411,0)</f>
        <v>0</v>
      </c>
      <c r="BG411" s="193">
        <f>IF(N411="zákl. přenesená",J411,0)</f>
        <v>0</v>
      </c>
      <c r="BH411" s="193">
        <f>IF(N411="sníž. přenesená",J411,0)</f>
        <v>0</v>
      </c>
      <c r="BI411" s="193">
        <f>IF(N411="nulová",J411,0)</f>
        <v>0</v>
      </c>
      <c r="BJ411" s="18" t="s">
        <v>85</v>
      </c>
      <c r="BK411" s="193">
        <f>ROUND(I411*H411,2)</f>
        <v>0</v>
      </c>
      <c r="BL411" s="18" t="s">
        <v>98</v>
      </c>
      <c r="BM411" s="192" t="s">
        <v>553</v>
      </c>
    </row>
    <row r="412" spans="2:51" s="12" customFormat="1" ht="12">
      <c r="B412" s="194"/>
      <c r="C412" s="195"/>
      <c r="D412" s="196" t="s">
        <v>209</v>
      </c>
      <c r="E412" s="197" t="s">
        <v>1</v>
      </c>
      <c r="F412" s="198" t="s">
        <v>554</v>
      </c>
      <c r="G412" s="195"/>
      <c r="H412" s="199">
        <v>191.268</v>
      </c>
      <c r="I412" s="200"/>
      <c r="J412" s="195"/>
      <c r="K412" s="195"/>
      <c r="L412" s="201"/>
      <c r="M412" s="202"/>
      <c r="N412" s="203"/>
      <c r="O412" s="203"/>
      <c r="P412" s="203"/>
      <c r="Q412" s="203"/>
      <c r="R412" s="203"/>
      <c r="S412" s="203"/>
      <c r="T412" s="204"/>
      <c r="AT412" s="205" t="s">
        <v>209</v>
      </c>
      <c r="AU412" s="205" t="s">
        <v>85</v>
      </c>
      <c r="AV412" s="12" t="s">
        <v>89</v>
      </c>
      <c r="AW412" s="12" t="s">
        <v>36</v>
      </c>
      <c r="AX412" s="12" t="s">
        <v>80</v>
      </c>
      <c r="AY412" s="205" t="s">
        <v>203</v>
      </c>
    </row>
    <row r="413" spans="2:51" s="13" customFormat="1" ht="12">
      <c r="B413" s="206"/>
      <c r="C413" s="207"/>
      <c r="D413" s="196" t="s">
        <v>209</v>
      </c>
      <c r="E413" s="208" t="s">
        <v>1</v>
      </c>
      <c r="F413" s="209" t="s">
        <v>211</v>
      </c>
      <c r="G413" s="207"/>
      <c r="H413" s="210">
        <v>191.268</v>
      </c>
      <c r="I413" s="211"/>
      <c r="J413" s="207"/>
      <c r="K413" s="207"/>
      <c r="L413" s="212"/>
      <c r="M413" s="213"/>
      <c r="N413" s="214"/>
      <c r="O413" s="214"/>
      <c r="P413" s="214"/>
      <c r="Q413" s="214"/>
      <c r="R413" s="214"/>
      <c r="S413" s="214"/>
      <c r="T413" s="215"/>
      <c r="AT413" s="216" t="s">
        <v>209</v>
      </c>
      <c r="AU413" s="216" t="s">
        <v>85</v>
      </c>
      <c r="AV413" s="13" t="s">
        <v>98</v>
      </c>
      <c r="AW413" s="13" t="s">
        <v>36</v>
      </c>
      <c r="AX413" s="13" t="s">
        <v>85</v>
      </c>
      <c r="AY413" s="216" t="s">
        <v>203</v>
      </c>
    </row>
    <row r="414" spans="1:65" s="2" customFormat="1" ht="37.9" customHeight="1">
      <c r="A414" s="35"/>
      <c r="B414" s="36"/>
      <c r="C414" s="180" t="s">
        <v>555</v>
      </c>
      <c r="D414" s="180" t="s">
        <v>204</v>
      </c>
      <c r="E414" s="181" t="s">
        <v>556</v>
      </c>
      <c r="F414" s="182" t="s">
        <v>557</v>
      </c>
      <c r="G414" s="183" t="s">
        <v>221</v>
      </c>
      <c r="H414" s="184">
        <v>314</v>
      </c>
      <c r="I414" s="185"/>
      <c r="J414" s="186">
        <f>ROUND(I414*H414,2)</f>
        <v>0</v>
      </c>
      <c r="K414" s="187"/>
      <c r="L414" s="40"/>
      <c r="M414" s="188" t="s">
        <v>1</v>
      </c>
      <c r="N414" s="189" t="s">
        <v>45</v>
      </c>
      <c r="O414" s="72"/>
      <c r="P414" s="190">
        <f>O414*H414</f>
        <v>0</v>
      </c>
      <c r="Q414" s="190">
        <v>0</v>
      </c>
      <c r="R414" s="190">
        <f>Q414*H414</f>
        <v>0</v>
      </c>
      <c r="S414" s="190">
        <v>0</v>
      </c>
      <c r="T414" s="191">
        <f>S414*H414</f>
        <v>0</v>
      </c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R414" s="192" t="s">
        <v>98</v>
      </c>
      <c r="AT414" s="192" t="s">
        <v>204</v>
      </c>
      <c r="AU414" s="192" t="s">
        <v>85</v>
      </c>
      <c r="AY414" s="18" t="s">
        <v>203</v>
      </c>
      <c r="BE414" s="193">
        <f>IF(N414="základní",J414,0)</f>
        <v>0</v>
      </c>
      <c r="BF414" s="193">
        <f>IF(N414="snížená",J414,0)</f>
        <v>0</v>
      </c>
      <c r="BG414" s="193">
        <f>IF(N414="zákl. přenesená",J414,0)</f>
        <v>0</v>
      </c>
      <c r="BH414" s="193">
        <f>IF(N414="sníž. přenesená",J414,0)</f>
        <v>0</v>
      </c>
      <c r="BI414" s="193">
        <f>IF(N414="nulová",J414,0)</f>
        <v>0</v>
      </c>
      <c r="BJ414" s="18" t="s">
        <v>85</v>
      </c>
      <c r="BK414" s="193">
        <f>ROUND(I414*H414,2)</f>
        <v>0</v>
      </c>
      <c r="BL414" s="18" t="s">
        <v>98</v>
      </c>
      <c r="BM414" s="192" t="s">
        <v>558</v>
      </c>
    </row>
    <row r="415" spans="2:51" s="12" customFormat="1" ht="12">
      <c r="B415" s="194"/>
      <c r="C415" s="195"/>
      <c r="D415" s="196" t="s">
        <v>209</v>
      </c>
      <c r="E415" s="197" t="s">
        <v>1</v>
      </c>
      <c r="F415" s="198" t="s">
        <v>559</v>
      </c>
      <c r="G415" s="195"/>
      <c r="H415" s="199">
        <v>278</v>
      </c>
      <c r="I415" s="200"/>
      <c r="J415" s="195"/>
      <c r="K415" s="195"/>
      <c r="L415" s="201"/>
      <c r="M415" s="202"/>
      <c r="N415" s="203"/>
      <c r="O415" s="203"/>
      <c r="P415" s="203"/>
      <c r="Q415" s="203"/>
      <c r="R415" s="203"/>
      <c r="S415" s="203"/>
      <c r="T415" s="204"/>
      <c r="AT415" s="205" t="s">
        <v>209</v>
      </c>
      <c r="AU415" s="205" t="s">
        <v>85</v>
      </c>
      <c r="AV415" s="12" t="s">
        <v>89</v>
      </c>
      <c r="AW415" s="12" t="s">
        <v>36</v>
      </c>
      <c r="AX415" s="12" t="s">
        <v>80</v>
      </c>
      <c r="AY415" s="205" t="s">
        <v>203</v>
      </c>
    </row>
    <row r="416" spans="2:51" s="12" customFormat="1" ht="12">
      <c r="B416" s="194"/>
      <c r="C416" s="195"/>
      <c r="D416" s="196" t="s">
        <v>209</v>
      </c>
      <c r="E416" s="197" t="s">
        <v>1</v>
      </c>
      <c r="F416" s="198" t="s">
        <v>560</v>
      </c>
      <c r="G416" s="195"/>
      <c r="H416" s="199">
        <v>36</v>
      </c>
      <c r="I416" s="200"/>
      <c r="J416" s="195"/>
      <c r="K416" s="195"/>
      <c r="L416" s="201"/>
      <c r="M416" s="202"/>
      <c r="N416" s="203"/>
      <c r="O416" s="203"/>
      <c r="P416" s="203"/>
      <c r="Q416" s="203"/>
      <c r="R416" s="203"/>
      <c r="S416" s="203"/>
      <c r="T416" s="204"/>
      <c r="AT416" s="205" t="s">
        <v>209</v>
      </c>
      <c r="AU416" s="205" t="s">
        <v>85</v>
      </c>
      <c r="AV416" s="12" t="s">
        <v>89</v>
      </c>
      <c r="AW416" s="12" t="s">
        <v>36</v>
      </c>
      <c r="AX416" s="12" t="s">
        <v>80</v>
      </c>
      <c r="AY416" s="205" t="s">
        <v>203</v>
      </c>
    </row>
    <row r="417" spans="2:51" s="13" customFormat="1" ht="12">
      <c r="B417" s="206"/>
      <c r="C417" s="207"/>
      <c r="D417" s="196" t="s">
        <v>209</v>
      </c>
      <c r="E417" s="208" t="s">
        <v>1</v>
      </c>
      <c r="F417" s="209" t="s">
        <v>211</v>
      </c>
      <c r="G417" s="207"/>
      <c r="H417" s="210">
        <v>314</v>
      </c>
      <c r="I417" s="211"/>
      <c r="J417" s="207"/>
      <c r="K417" s="207"/>
      <c r="L417" s="212"/>
      <c r="M417" s="213"/>
      <c r="N417" s="214"/>
      <c r="O417" s="214"/>
      <c r="P417" s="214"/>
      <c r="Q417" s="214"/>
      <c r="R417" s="214"/>
      <c r="S417" s="214"/>
      <c r="T417" s="215"/>
      <c r="AT417" s="216" t="s">
        <v>209</v>
      </c>
      <c r="AU417" s="216" t="s">
        <v>85</v>
      </c>
      <c r="AV417" s="13" t="s">
        <v>98</v>
      </c>
      <c r="AW417" s="13" t="s">
        <v>36</v>
      </c>
      <c r="AX417" s="13" t="s">
        <v>85</v>
      </c>
      <c r="AY417" s="216" t="s">
        <v>203</v>
      </c>
    </row>
    <row r="418" spans="1:65" s="2" customFormat="1" ht="37.9" customHeight="1">
      <c r="A418" s="35"/>
      <c r="B418" s="36"/>
      <c r="C418" s="180" t="s">
        <v>561</v>
      </c>
      <c r="D418" s="180" t="s">
        <v>204</v>
      </c>
      <c r="E418" s="181" t="s">
        <v>562</v>
      </c>
      <c r="F418" s="182" t="s">
        <v>563</v>
      </c>
      <c r="G418" s="183" t="s">
        <v>221</v>
      </c>
      <c r="H418" s="184">
        <v>8</v>
      </c>
      <c r="I418" s="185"/>
      <c r="J418" s="186">
        <f>ROUND(I418*H418,2)</f>
        <v>0</v>
      </c>
      <c r="K418" s="187"/>
      <c r="L418" s="40"/>
      <c r="M418" s="188" t="s">
        <v>1</v>
      </c>
      <c r="N418" s="189" t="s">
        <v>45</v>
      </c>
      <c r="O418" s="72"/>
      <c r="P418" s="190">
        <f>O418*H418</f>
        <v>0</v>
      </c>
      <c r="Q418" s="190">
        <v>0</v>
      </c>
      <c r="R418" s="190">
        <f>Q418*H418</f>
        <v>0</v>
      </c>
      <c r="S418" s="190">
        <v>0</v>
      </c>
      <c r="T418" s="191">
        <f>S418*H418</f>
        <v>0</v>
      </c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R418" s="192" t="s">
        <v>98</v>
      </c>
      <c r="AT418" s="192" t="s">
        <v>204</v>
      </c>
      <c r="AU418" s="192" t="s">
        <v>85</v>
      </c>
      <c r="AY418" s="18" t="s">
        <v>203</v>
      </c>
      <c r="BE418" s="193">
        <f>IF(N418="základní",J418,0)</f>
        <v>0</v>
      </c>
      <c r="BF418" s="193">
        <f>IF(N418="snížená",J418,0)</f>
        <v>0</v>
      </c>
      <c r="BG418" s="193">
        <f>IF(N418="zákl. přenesená",J418,0)</f>
        <v>0</v>
      </c>
      <c r="BH418" s="193">
        <f>IF(N418="sníž. přenesená",J418,0)</f>
        <v>0</v>
      </c>
      <c r="BI418" s="193">
        <f>IF(N418="nulová",J418,0)</f>
        <v>0</v>
      </c>
      <c r="BJ418" s="18" t="s">
        <v>85</v>
      </c>
      <c r="BK418" s="193">
        <f>ROUND(I418*H418,2)</f>
        <v>0</v>
      </c>
      <c r="BL418" s="18" t="s">
        <v>98</v>
      </c>
      <c r="BM418" s="192" t="s">
        <v>564</v>
      </c>
    </row>
    <row r="419" spans="2:51" s="12" customFormat="1" ht="12">
      <c r="B419" s="194"/>
      <c r="C419" s="195"/>
      <c r="D419" s="196" t="s">
        <v>209</v>
      </c>
      <c r="E419" s="197" t="s">
        <v>1</v>
      </c>
      <c r="F419" s="198" t="s">
        <v>565</v>
      </c>
      <c r="G419" s="195"/>
      <c r="H419" s="199">
        <v>8</v>
      </c>
      <c r="I419" s="200"/>
      <c r="J419" s="195"/>
      <c r="K419" s="195"/>
      <c r="L419" s="201"/>
      <c r="M419" s="202"/>
      <c r="N419" s="203"/>
      <c r="O419" s="203"/>
      <c r="P419" s="203"/>
      <c r="Q419" s="203"/>
      <c r="R419" s="203"/>
      <c r="S419" s="203"/>
      <c r="T419" s="204"/>
      <c r="AT419" s="205" t="s">
        <v>209</v>
      </c>
      <c r="AU419" s="205" t="s">
        <v>85</v>
      </c>
      <c r="AV419" s="12" t="s">
        <v>89</v>
      </c>
      <c r="AW419" s="12" t="s">
        <v>36</v>
      </c>
      <c r="AX419" s="12" t="s">
        <v>80</v>
      </c>
      <c r="AY419" s="205" t="s">
        <v>203</v>
      </c>
    </row>
    <row r="420" spans="2:51" s="13" customFormat="1" ht="12">
      <c r="B420" s="206"/>
      <c r="C420" s="207"/>
      <c r="D420" s="196" t="s">
        <v>209</v>
      </c>
      <c r="E420" s="208" t="s">
        <v>1</v>
      </c>
      <c r="F420" s="209" t="s">
        <v>211</v>
      </c>
      <c r="G420" s="207"/>
      <c r="H420" s="210">
        <v>8</v>
      </c>
      <c r="I420" s="211"/>
      <c r="J420" s="207"/>
      <c r="K420" s="207"/>
      <c r="L420" s="212"/>
      <c r="M420" s="213"/>
      <c r="N420" s="214"/>
      <c r="O420" s="214"/>
      <c r="P420" s="214"/>
      <c r="Q420" s="214"/>
      <c r="R420" s="214"/>
      <c r="S420" s="214"/>
      <c r="T420" s="215"/>
      <c r="AT420" s="216" t="s">
        <v>209</v>
      </c>
      <c r="AU420" s="216" t="s">
        <v>85</v>
      </c>
      <c r="AV420" s="13" t="s">
        <v>98</v>
      </c>
      <c r="AW420" s="13" t="s">
        <v>36</v>
      </c>
      <c r="AX420" s="13" t="s">
        <v>85</v>
      </c>
      <c r="AY420" s="216" t="s">
        <v>203</v>
      </c>
    </row>
    <row r="421" spans="1:65" s="2" customFormat="1" ht="37.9" customHeight="1">
      <c r="A421" s="35"/>
      <c r="B421" s="36"/>
      <c r="C421" s="180" t="s">
        <v>566</v>
      </c>
      <c r="D421" s="180" t="s">
        <v>204</v>
      </c>
      <c r="E421" s="181" t="s">
        <v>567</v>
      </c>
      <c r="F421" s="182" t="s">
        <v>568</v>
      </c>
      <c r="G421" s="183" t="s">
        <v>253</v>
      </c>
      <c r="H421" s="184">
        <v>43.2</v>
      </c>
      <c r="I421" s="185"/>
      <c r="J421" s="186">
        <f>ROUND(I421*H421,2)</f>
        <v>0</v>
      </c>
      <c r="K421" s="187"/>
      <c r="L421" s="40"/>
      <c r="M421" s="188" t="s">
        <v>1</v>
      </c>
      <c r="N421" s="189" t="s">
        <v>45</v>
      </c>
      <c r="O421" s="72"/>
      <c r="P421" s="190">
        <f>O421*H421</f>
        <v>0</v>
      </c>
      <c r="Q421" s="190">
        <v>0</v>
      </c>
      <c r="R421" s="190">
        <f>Q421*H421</f>
        <v>0</v>
      </c>
      <c r="S421" s="190">
        <v>0</v>
      </c>
      <c r="T421" s="191">
        <f>S421*H421</f>
        <v>0</v>
      </c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R421" s="192" t="s">
        <v>98</v>
      </c>
      <c r="AT421" s="192" t="s">
        <v>204</v>
      </c>
      <c r="AU421" s="192" t="s">
        <v>85</v>
      </c>
      <c r="AY421" s="18" t="s">
        <v>203</v>
      </c>
      <c r="BE421" s="193">
        <f>IF(N421="základní",J421,0)</f>
        <v>0</v>
      </c>
      <c r="BF421" s="193">
        <f>IF(N421="snížená",J421,0)</f>
        <v>0</v>
      </c>
      <c r="BG421" s="193">
        <f>IF(N421="zákl. přenesená",J421,0)</f>
        <v>0</v>
      </c>
      <c r="BH421" s="193">
        <f>IF(N421="sníž. přenesená",J421,0)</f>
        <v>0</v>
      </c>
      <c r="BI421" s="193">
        <f>IF(N421="nulová",J421,0)</f>
        <v>0</v>
      </c>
      <c r="BJ421" s="18" t="s">
        <v>85</v>
      </c>
      <c r="BK421" s="193">
        <f>ROUND(I421*H421,2)</f>
        <v>0</v>
      </c>
      <c r="BL421" s="18" t="s">
        <v>98</v>
      </c>
      <c r="BM421" s="192" t="s">
        <v>569</v>
      </c>
    </row>
    <row r="422" spans="2:51" s="12" customFormat="1" ht="12">
      <c r="B422" s="194"/>
      <c r="C422" s="195"/>
      <c r="D422" s="196" t="s">
        <v>209</v>
      </c>
      <c r="E422" s="197" t="s">
        <v>1</v>
      </c>
      <c r="F422" s="198" t="s">
        <v>570</v>
      </c>
      <c r="G422" s="195"/>
      <c r="H422" s="199">
        <v>43.2</v>
      </c>
      <c r="I422" s="200"/>
      <c r="J422" s="195"/>
      <c r="K422" s="195"/>
      <c r="L422" s="201"/>
      <c r="M422" s="202"/>
      <c r="N422" s="203"/>
      <c r="O422" s="203"/>
      <c r="P422" s="203"/>
      <c r="Q422" s="203"/>
      <c r="R422" s="203"/>
      <c r="S422" s="203"/>
      <c r="T422" s="204"/>
      <c r="AT422" s="205" t="s">
        <v>209</v>
      </c>
      <c r="AU422" s="205" t="s">
        <v>85</v>
      </c>
      <c r="AV422" s="12" t="s">
        <v>89</v>
      </c>
      <c r="AW422" s="12" t="s">
        <v>36</v>
      </c>
      <c r="AX422" s="12" t="s">
        <v>80</v>
      </c>
      <c r="AY422" s="205" t="s">
        <v>203</v>
      </c>
    </row>
    <row r="423" spans="2:51" s="13" customFormat="1" ht="12">
      <c r="B423" s="206"/>
      <c r="C423" s="207"/>
      <c r="D423" s="196" t="s">
        <v>209</v>
      </c>
      <c r="E423" s="208" t="s">
        <v>1</v>
      </c>
      <c r="F423" s="209" t="s">
        <v>211</v>
      </c>
      <c r="G423" s="207"/>
      <c r="H423" s="210">
        <v>43.2</v>
      </c>
      <c r="I423" s="211"/>
      <c r="J423" s="207"/>
      <c r="K423" s="207"/>
      <c r="L423" s="212"/>
      <c r="M423" s="213"/>
      <c r="N423" s="214"/>
      <c r="O423" s="214"/>
      <c r="P423" s="214"/>
      <c r="Q423" s="214"/>
      <c r="R423" s="214"/>
      <c r="S423" s="214"/>
      <c r="T423" s="215"/>
      <c r="AT423" s="216" t="s">
        <v>209</v>
      </c>
      <c r="AU423" s="216" t="s">
        <v>85</v>
      </c>
      <c r="AV423" s="13" t="s">
        <v>98</v>
      </c>
      <c r="AW423" s="13" t="s">
        <v>36</v>
      </c>
      <c r="AX423" s="13" t="s">
        <v>85</v>
      </c>
      <c r="AY423" s="216" t="s">
        <v>203</v>
      </c>
    </row>
    <row r="424" spans="1:65" s="2" customFormat="1" ht="44.25" customHeight="1">
      <c r="A424" s="35"/>
      <c r="B424" s="36"/>
      <c r="C424" s="180" t="s">
        <v>571</v>
      </c>
      <c r="D424" s="180" t="s">
        <v>204</v>
      </c>
      <c r="E424" s="181" t="s">
        <v>572</v>
      </c>
      <c r="F424" s="182" t="s">
        <v>573</v>
      </c>
      <c r="G424" s="183" t="s">
        <v>253</v>
      </c>
      <c r="H424" s="184">
        <v>96</v>
      </c>
      <c r="I424" s="185"/>
      <c r="J424" s="186">
        <f>ROUND(I424*H424,2)</f>
        <v>0</v>
      </c>
      <c r="K424" s="187"/>
      <c r="L424" s="40"/>
      <c r="M424" s="188" t="s">
        <v>1</v>
      </c>
      <c r="N424" s="189" t="s">
        <v>45</v>
      </c>
      <c r="O424" s="72"/>
      <c r="P424" s="190">
        <f>O424*H424</f>
        <v>0</v>
      </c>
      <c r="Q424" s="190">
        <v>0</v>
      </c>
      <c r="R424" s="190">
        <f>Q424*H424</f>
        <v>0</v>
      </c>
      <c r="S424" s="190">
        <v>0</v>
      </c>
      <c r="T424" s="191">
        <f>S424*H424</f>
        <v>0</v>
      </c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R424" s="192" t="s">
        <v>98</v>
      </c>
      <c r="AT424" s="192" t="s">
        <v>204</v>
      </c>
      <c r="AU424" s="192" t="s">
        <v>85</v>
      </c>
      <c r="AY424" s="18" t="s">
        <v>203</v>
      </c>
      <c r="BE424" s="193">
        <f>IF(N424="základní",J424,0)</f>
        <v>0</v>
      </c>
      <c r="BF424" s="193">
        <f>IF(N424="snížená",J424,0)</f>
        <v>0</v>
      </c>
      <c r="BG424" s="193">
        <f>IF(N424="zákl. přenesená",J424,0)</f>
        <v>0</v>
      </c>
      <c r="BH424" s="193">
        <f>IF(N424="sníž. přenesená",J424,0)</f>
        <v>0</v>
      </c>
      <c r="BI424" s="193">
        <f>IF(N424="nulová",J424,0)</f>
        <v>0</v>
      </c>
      <c r="BJ424" s="18" t="s">
        <v>85</v>
      </c>
      <c r="BK424" s="193">
        <f>ROUND(I424*H424,2)</f>
        <v>0</v>
      </c>
      <c r="BL424" s="18" t="s">
        <v>98</v>
      </c>
      <c r="BM424" s="192" t="s">
        <v>574</v>
      </c>
    </row>
    <row r="425" spans="2:51" s="12" customFormat="1" ht="12">
      <c r="B425" s="194"/>
      <c r="C425" s="195"/>
      <c r="D425" s="196" t="s">
        <v>209</v>
      </c>
      <c r="E425" s="197" t="s">
        <v>1</v>
      </c>
      <c r="F425" s="198" t="s">
        <v>575</v>
      </c>
      <c r="G425" s="195"/>
      <c r="H425" s="199">
        <v>96</v>
      </c>
      <c r="I425" s="200"/>
      <c r="J425" s="195"/>
      <c r="K425" s="195"/>
      <c r="L425" s="201"/>
      <c r="M425" s="202"/>
      <c r="N425" s="203"/>
      <c r="O425" s="203"/>
      <c r="P425" s="203"/>
      <c r="Q425" s="203"/>
      <c r="R425" s="203"/>
      <c r="S425" s="203"/>
      <c r="T425" s="204"/>
      <c r="AT425" s="205" t="s">
        <v>209</v>
      </c>
      <c r="AU425" s="205" t="s">
        <v>85</v>
      </c>
      <c r="AV425" s="12" t="s">
        <v>89</v>
      </c>
      <c r="AW425" s="12" t="s">
        <v>36</v>
      </c>
      <c r="AX425" s="12" t="s">
        <v>80</v>
      </c>
      <c r="AY425" s="205" t="s">
        <v>203</v>
      </c>
    </row>
    <row r="426" spans="2:51" s="13" customFormat="1" ht="12">
      <c r="B426" s="206"/>
      <c r="C426" s="207"/>
      <c r="D426" s="196" t="s">
        <v>209</v>
      </c>
      <c r="E426" s="208" t="s">
        <v>1</v>
      </c>
      <c r="F426" s="209" t="s">
        <v>211</v>
      </c>
      <c r="G426" s="207"/>
      <c r="H426" s="210">
        <v>96</v>
      </c>
      <c r="I426" s="211"/>
      <c r="J426" s="207"/>
      <c r="K426" s="207"/>
      <c r="L426" s="212"/>
      <c r="M426" s="213"/>
      <c r="N426" s="214"/>
      <c r="O426" s="214"/>
      <c r="P426" s="214"/>
      <c r="Q426" s="214"/>
      <c r="R426" s="214"/>
      <c r="S426" s="214"/>
      <c r="T426" s="215"/>
      <c r="AT426" s="216" t="s">
        <v>209</v>
      </c>
      <c r="AU426" s="216" t="s">
        <v>85</v>
      </c>
      <c r="AV426" s="13" t="s">
        <v>98</v>
      </c>
      <c r="AW426" s="13" t="s">
        <v>36</v>
      </c>
      <c r="AX426" s="13" t="s">
        <v>85</v>
      </c>
      <c r="AY426" s="216" t="s">
        <v>203</v>
      </c>
    </row>
    <row r="427" spans="1:65" s="2" customFormat="1" ht="44.25" customHeight="1">
      <c r="A427" s="35"/>
      <c r="B427" s="36"/>
      <c r="C427" s="180" t="s">
        <v>576</v>
      </c>
      <c r="D427" s="180" t="s">
        <v>204</v>
      </c>
      <c r="E427" s="181" t="s">
        <v>577</v>
      </c>
      <c r="F427" s="182" t="s">
        <v>578</v>
      </c>
      <c r="G427" s="183" t="s">
        <v>253</v>
      </c>
      <c r="H427" s="184">
        <v>105</v>
      </c>
      <c r="I427" s="185"/>
      <c r="J427" s="186">
        <f>ROUND(I427*H427,2)</f>
        <v>0</v>
      </c>
      <c r="K427" s="187"/>
      <c r="L427" s="40"/>
      <c r="M427" s="188" t="s">
        <v>1</v>
      </c>
      <c r="N427" s="189" t="s">
        <v>45</v>
      </c>
      <c r="O427" s="72"/>
      <c r="P427" s="190">
        <f>O427*H427</f>
        <v>0</v>
      </c>
      <c r="Q427" s="190">
        <v>0</v>
      </c>
      <c r="R427" s="190">
        <f>Q427*H427</f>
        <v>0</v>
      </c>
      <c r="S427" s="190">
        <v>0</v>
      </c>
      <c r="T427" s="191">
        <f>S427*H427</f>
        <v>0</v>
      </c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R427" s="192" t="s">
        <v>98</v>
      </c>
      <c r="AT427" s="192" t="s">
        <v>204</v>
      </c>
      <c r="AU427" s="192" t="s">
        <v>85</v>
      </c>
      <c r="AY427" s="18" t="s">
        <v>203</v>
      </c>
      <c r="BE427" s="193">
        <f>IF(N427="základní",J427,0)</f>
        <v>0</v>
      </c>
      <c r="BF427" s="193">
        <f>IF(N427="snížená",J427,0)</f>
        <v>0</v>
      </c>
      <c r="BG427" s="193">
        <f>IF(N427="zákl. přenesená",J427,0)</f>
        <v>0</v>
      </c>
      <c r="BH427" s="193">
        <f>IF(N427="sníž. přenesená",J427,0)</f>
        <v>0</v>
      </c>
      <c r="BI427" s="193">
        <f>IF(N427="nulová",J427,0)</f>
        <v>0</v>
      </c>
      <c r="BJ427" s="18" t="s">
        <v>85</v>
      </c>
      <c r="BK427" s="193">
        <f>ROUND(I427*H427,2)</f>
        <v>0</v>
      </c>
      <c r="BL427" s="18" t="s">
        <v>98</v>
      </c>
      <c r="BM427" s="192" t="s">
        <v>579</v>
      </c>
    </row>
    <row r="428" spans="2:51" s="12" customFormat="1" ht="12">
      <c r="B428" s="194"/>
      <c r="C428" s="195"/>
      <c r="D428" s="196" t="s">
        <v>209</v>
      </c>
      <c r="E428" s="197" t="s">
        <v>1</v>
      </c>
      <c r="F428" s="198" t="s">
        <v>580</v>
      </c>
      <c r="G428" s="195"/>
      <c r="H428" s="199">
        <v>105</v>
      </c>
      <c r="I428" s="200"/>
      <c r="J428" s="195"/>
      <c r="K428" s="195"/>
      <c r="L428" s="201"/>
      <c r="M428" s="202"/>
      <c r="N428" s="203"/>
      <c r="O428" s="203"/>
      <c r="P428" s="203"/>
      <c r="Q428" s="203"/>
      <c r="R428" s="203"/>
      <c r="S428" s="203"/>
      <c r="T428" s="204"/>
      <c r="AT428" s="205" t="s">
        <v>209</v>
      </c>
      <c r="AU428" s="205" t="s">
        <v>85</v>
      </c>
      <c r="AV428" s="12" t="s">
        <v>89</v>
      </c>
      <c r="AW428" s="12" t="s">
        <v>36</v>
      </c>
      <c r="AX428" s="12" t="s">
        <v>80</v>
      </c>
      <c r="AY428" s="205" t="s">
        <v>203</v>
      </c>
    </row>
    <row r="429" spans="2:51" s="13" customFormat="1" ht="12">
      <c r="B429" s="206"/>
      <c r="C429" s="207"/>
      <c r="D429" s="196" t="s">
        <v>209</v>
      </c>
      <c r="E429" s="208" t="s">
        <v>1</v>
      </c>
      <c r="F429" s="209" t="s">
        <v>211</v>
      </c>
      <c r="G429" s="207"/>
      <c r="H429" s="210">
        <v>105</v>
      </c>
      <c r="I429" s="211"/>
      <c r="J429" s="207"/>
      <c r="K429" s="207"/>
      <c r="L429" s="212"/>
      <c r="M429" s="213"/>
      <c r="N429" s="214"/>
      <c r="O429" s="214"/>
      <c r="P429" s="214"/>
      <c r="Q429" s="214"/>
      <c r="R429" s="214"/>
      <c r="S429" s="214"/>
      <c r="T429" s="215"/>
      <c r="AT429" s="216" t="s">
        <v>209</v>
      </c>
      <c r="AU429" s="216" t="s">
        <v>85</v>
      </c>
      <c r="AV429" s="13" t="s">
        <v>98</v>
      </c>
      <c r="AW429" s="13" t="s">
        <v>36</v>
      </c>
      <c r="AX429" s="13" t="s">
        <v>85</v>
      </c>
      <c r="AY429" s="216" t="s">
        <v>203</v>
      </c>
    </row>
    <row r="430" spans="1:65" s="2" customFormat="1" ht="44.25" customHeight="1">
      <c r="A430" s="35"/>
      <c r="B430" s="36"/>
      <c r="C430" s="180" t="s">
        <v>581</v>
      </c>
      <c r="D430" s="180" t="s">
        <v>204</v>
      </c>
      <c r="E430" s="181" t="s">
        <v>582</v>
      </c>
      <c r="F430" s="182" t="s">
        <v>583</v>
      </c>
      <c r="G430" s="183" t="s">
        <v>253</v>
      </c>
      <c r="H430" s="184">
        <v>4.8</v>
      </c>
      <c r="I430" s="185"/>
      <c r="J430" s="186">
        <f>ROUND(I430*H430,2)</f>
        <v>0</v>
      </c>
      <c r="K430" s="187"/>
      <c r="L430" s="40"/>
      <c r="M430" s="188" t="s">
        <v>1</v>
      </c>
      <c r="N430" s="189" t="s">
        <v>45</v>
      </c>
      <c r="O430" s="72"/>
      <c r="P430" s="190">
        <f>O430*H430</f>
        <v>0</v>
      </c>
      <c r="Q430" s="190">
        <v>0</v>
      </c>
      <c r="R430" s="190">
        <f>Q430*H430</f>
        <v>0</v>
      </c>
      <c r="S430" s="190">
        <v>0</v>
      </c>
      <c r="T430" s="191">
        <f>S430*H430</f>
        <v>0</v>
      </c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R430" s="192" t="s">
        <v>98</v>
      </c>
      <c r="AT430" s="192" t="s">
        <v>204</v>
      </c>
      <c r="AU430" s="192" t="s">
        <v>85</v>
      </c>
      <c r="AY430" s="18" t="s">
        <v>203</v>
      </c>
      <c r="BE430" s="193">
        <f>IF(N430="základní",J430,0)</f>
        <v>0</v>
      </c>
      <c r="BF430" s="193">
        <f>IF(N430="snížená",J430,0)</f>
        <v>0</v>
      </c>
      <c r="BG430" s="193">
        <f>IF(N430="zákl. přenesená",J430,0)</f>
        <v>0</v>
      </c>
      <c r="BH430" s="193">
        <f>IF(N430="sníž. přenesená",J430,0)</f>
        <v>0</v>
      </c>
      <c r="BI430" s="193">
        <f>IF(N430="nulová",J430,0)</f>
        <v>0</v>
      </c>
      <c r="BJ430" s="18" t="s">
        <v>85</v>
      </c>
      <c r="BK430" s="193">
        <f>ROUND(I430*H430,2)</f>
        <v>0</v>
      </c>
      <c r="BL430" s="18" t="s">
        <v>98</v>
      </c>
      <c r="BM430" s="192" t="s">
        <v>584</v>
      </c>
    </row>
    <row r="431" spans="2:51" s="12" customFormat="1" ht="12">
      <c r="B431" s="194"/>
      <c r="C431" s="195"/>
      <c r="D431" s="196" t="s">
        <v>209</v>
      </c>
      <c r="E431" s="197" t="s">
        <v>1</v>
      </c>
      <c r="F431" s="198" t="s">
        <v>585</v>
      </c>
      <c r="G431" s="195"/>
      <c r="H431" s="199">
        <v>4.8</v>
      </c>
      <c r="I431" s="200"/>
      <c r="J431" s="195"/>
      <c r="K431" s="195"/>
      <c r="L431" s="201"/>
      <c r="M431" s="202"/>
      <c r="N431" s="203"/>
      <c r="O431" s="203"/>
      <c r="P431" s="203"/>
      <c r="Q431" s="203"/>
      <c r="R431" s="203"/>
      <c r="S431" s="203"/>
      <c r="T431" s="204"/>
      <c r="AT431" s="205" t="s">
        <v>209</v>
      </c>
      <c r="AU431" s="205" t="s">
        <v>85</v>
      </c>
      <c r="AV431" s="12" t="s">
        <v>89</v>
      </c>
      <c r="AW431" s="12" t="s">
        <v>36</v>
      </c>
      <c r="AX431" s="12" t="s">
        <v>80</v>
      </c>
      <c r="AY431" s="205" t="s">
        <v>203</v>
      </c>
    </row>
    <row r="432" spans="2:51" s="13" customFormat="1" ht="12">
      <c r="B432" s="206"/>
      <c r="C432" s="207"/>
      <c r="D432" s="196" t="s">
        <v>209</v>
      </c>
      <c r="E432" s="208" t="s">
        <v>1</v>
      </c>
      <c r="F432" s="209" t="s">
        <v>211</v>
      </c>
      <c r="G432" s="207"/>
      <c r="H432" s="210">
        <v>4.8</v>
      </c>
      <c r="I432" s="211"/>
      <c r="J432" s="207"/>
      <c r="K432" s="207"/>
      <c r="L432" s="212"/>
      <c r="M432" s="213"/>
      <c r="N432" s="214"/>
      <c r="O432" s="214"/>
      <c r="P432" s="214"/>
      <c r="Q432" s="214"/>
      <c r="R432" s="214"/>
      <c r="S432" s="214"/>
      <c r="T432" s="215"/>
      <c r="AT432" s="216" t="s">
        <v>209</v>
      </c>
      <c r="AU432" s="216" t="s">
        <v>85</v>
      </c>
      <c r="AV432" s="13" t="s">
        <v>98</v>
      </c>
      <c r="AW432" s="13" t="s">
        <v>36</v>
      </c>
      <c r="AX432" s="13" t="s">
        <v>85</v>
      </c>
      <c r="AY432" s="216" t="s">
        <v>203</v>
      </c>
    </row>
    <row r="433" spans="1:65" s="2" customFormat="1" ht="49.15" customHeight="1">
      <c r="A433" s="35"/>
      <c r="B433" s="36"/>
      <c r="C433" s="180" t="s">
        <v>586</v>
      </c>
      <c r="D433" s="180" t="s">
        <v>204</v>
      </c>
      <c r="E433" s="181" t="s">
        <v>587</v>
      </c>
      <c r="F433" s="182" t="s">
        <v>588</v>
      </c>
      <c r="G433" s="183" t="s">
        <v>253</v>
      </c>
      <c r="H433" s="184">
        <v>166.4</v>
      </c>
      <c r="I433" s="185"/>
      <c r="J433" s="186">
        <f>ROUND(I433*H433,2)</f>
        <v>0</v>
      </c>
      <c r="K433" s="187"/>
      <c r="L433" s="40"/>
      <c r="M433" s="188" t="s">
        <v>1</v>
      </c>
      <c r="N433" s="189" t="s">
        <v>45</v>
      </c>
      <c r="O433" s="72"/>
      <c r="P433" s="190">
        <f>O433*H433</f>
        <v>0</v>
      </c>
      <c r="Q433" s="190">
        <v>0</v>
      </c>
      <c r="R433" s="190">
        <f>Q433*H433</f>
        <v>0</v>
      </c>
      <c r="S433" s="190">
        <v>0</v>
      </c>
      <c r="T433" s="191">
        <f>S433*H433</f>
        <v>0</v>
      </c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R433" s="192" t="s">
        <v>98</v>
      </c>
      <c r="AT433" s="192" t="s">
        <v>204</v>
      </c>
      <c r="AU433" s="192" t="s">
        <v>85</v>
      </c>
      <c r="AY433" s="18" t="s">
        <v>203</v>
      </c>
      <c r="BE433" s="193">
        <f>IF(N433="základní",J433,0)</f>
        <v>0</v>
      </c>
      <c r="BF433" s="193">
        <f>IF(N433="snížená",J433,0)</f>
        <v>0</v>
      </c>
      <c r="BG433" s="193">
        <f>IF(N433="zákl. přenesená",J433,0)</f>
        <v>0</v>
      </c>
      <c r="BH433" s="193">
        <f>IF(N433="sníž. přenesená",J433,0)</f>
        <v>0</v>
      </c>
      <c r="BI433" s="193">
        <f>IF(N433="nulová",J433,0)</f>
        <v>0</v>
      </c>
      <c r="BJ433" s="18" t="s">
        <v>85</v>
      </c>
      <c r="BK433" s="193">
        <f>ROUND(I433*H433,2)</f>
        <v>0</v>
      </c>
      <c r="BL433" s="18" t="s">
        <v>98</v>
      </c>
      <c r="BM433" s="192" t="s">
        <v>589</v>
      </c>
    </row>
    <row r="434" spans="2:51" s="12" customFormat="1" ht="12">
      <c r="B434" s="194"/>
      <c r="C434" s="195"/>
      <c r="D434" s="196" t="s">
        <v>209</v>
      </c>
      <c r="E434" s="197" t="s">
        <v>1</v>
      </c>
      <c r="F434" s="198" t="s">
        <v>590</v>
      </c>
      <c r="G434" s="195"/>
      <c r="H434" s="199">
        <v>166.4</v>
      </c>
      <c r="I434" s="200"/>
      <c r="J434" s="195"/>
      <c r="K434" s="195"/>
      <c r="L434" s="201"/>
      <c r="M434" s="202"/>
      <c r="N434" s="203"/>
      <c r="O434" s="203"/>
      <c r="P434" s="203"/>
      <c r="Q434" s="203"/>
      <c r="R434" s="203"/>
      <c r="S434" s="203"/>
      <c r="T434" s="204"/>
      <c r="AT434" s="205" t="s">
        <v>209</v>
      </c>
      <c r="AU434" s="205" t="s">
        <v>85</v>
      </c>
      <c r="AV434" s="12" t="s">
        <v>89</v>
      </c>
      <c r="AW434" s="12" t="s">
        <v>36</v>
      </c>
      <c r="AX434" s="12" t="s">
        <v>80</v>
      </c>
      <c r="AY434" s="205" t="s">
        <v>203</v>
      </c>
    </row>
    <row r="435" spans="2:51" s="13" customFormat="1" ht="12">
      <c r="B435" s="206"/>
      <c r="C435" s="207"/>
      <c r="D435" s="196" t="s">
        <v>209</v>
      </c>
      <c r="E435" s="208" t="s">
        <v>1</v>
      </c>
      <c r="F435" s="209" t="s">
        <v>211</v>
      </c>
      <c r="G435" s="207"/>
      <c r="H435" s="210">
        <v>166.4</v>
      </c>
      <c r="I435" s="211"/>
      <c r="J435" s="207"/>
      <c r="K435" s="207"/>
      <c r="L435" s="212"/>
      <c r="M435" s="213"/>
      <c r="N435" s="214"/>
      <c r="O435" s="214"/>
      <c r="P435" s="214"/>
      <c r="Q435" s="214"/>
      <c r="R435" s="214"/>
      <c r="S435" s="214"/>
      <c r="T435" s="215"/>
      <c r="AT435" s="216" t="s">
        <v>209</v>
      </c>
      <c r="AU435" s="216" t="s">
        <v>85</v>
      </c>
      <c r="AV435" s="13" t="s">
        <v>98</v>
      </c>
      <c r="AW435" s="13" t="s">
        <v>36</v>
      </c>
      <c r="AX435" s="13" t="s">
        <v>85</v>
      </c>
      <c r="AY435" s="216" t="s">
        <v>203</v>
      </c>
    </row>
    <row r="436" spans="1:65" s="2" customFormat="1" ht="37.9" customHeight="1">
      <c r="A436" s="35"/>
      <c r="B436" s="36"/>
      <c r="C436" s="180" t="s">
        <v>591</v>
      </c>
      <c r="D436" s="180" t="s">
        <v>204</v>
      </c>
      <c r="E436" s="181" t="s">
        <v>592</v>
      </c>
      <c r="F436" s="182" t="s">
        <v>593</v>
      </c>
      <c r="G436" s="183" t="s">
        <v>253</v>
      </c>
      <c r="H436" s="184">
        <v>432.8</v>
      </c>
      <c r="I436" s="185"/>
      <c r="J436" s="186">
        <f>ROUND(I436*H436,2)</f>
        <v>0</v>
      </c>
      <c r="K436" s="187"/>
      <c r="L436" s="40"/>
      <c r="M436" s="188" t="s">
        <v>1</v>
      </c>
      <c r="N436" s="189" t="s">
        <v>45</v>
      </c>
      <c r="O436" s="72"/>
      <c r="P436" s="190">
        <f>O436*H436</f>
        <v>0</v>
      </c>
      <c r="Q436" s="190">
        <v>0</v>
      </c>
      <c r="R436" s="190">
        <f>Q436*H436</f>
        <v>0</v>
      </c>
      <c r="S436" s="190">
        <v>0</v>
      </c>
      <c r="T436" s="191">
        <f>S436*H436</f>
        <v>0</v>
      </c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R436" s="192" t="s">
        <v>98</v>
      </c>
      <c r="AT436" s="192" t="s">
        <v>204</v>
      </c>
      <c r="AU436" s="192" t="s">
        <v>85</v>
      </c>
      <c r="AY436" s="18" t="s">
        <v>203</v>
      </c>
      <c r="BE436" s="193">
        <f>IF(N436="základní",J436,0)</f>
        <v>0</v>
      </c>
      <c r="BF436" s="193">
        <f>IF(N436="snížená",J436,0)</f>
        <v>0</v>
      </c>
      <c r="BG436" s="193">
        <f>IF(N436="zákl. přenesená",J436,0)</f>
        <v>0</v>
      </c>
      <c r="BH436" s="193">
        <f>IF(N436="sníž. přenesená",J436,0)</f>
        <v>0</v>
      </c>
      <c r="BI436" s="193">
        <f>IF(N436="nulová",J436,0)</f>
        <v>0</v>
      </c>
      <c r="BJ436" s="18" t="s">
        <v>85</v>
      </c>
      <c r="BK436" s="193">
        <f>ROUND(I436*H436,2)</f>
        <v>0</v>
      </c>
      <c r="BL436" s="18" t="s">
        <v>98</v>
      </c>
      <c r="BM436" s="192" t="s">
        <v>594</v>
      </c>
    </row>
    <row r="437" spans="2:51" s="12" customFormat="1" ht="12">
      <c r="B437" s="194"/>
      <c r="C437" s="195"/>
      <c r="D437" s="196" t="s">
        <v>209</v>
      </c>
      <c r="E437" s="197" t="s">
        <v>1</v>
      </c>
      <c r="F437" s="198" t="s">
        <v>595</v>
      </c>
      <c r="G437" s="195"/>
      <c r="H437" s="199">
        <v>278</v>
      </c>
      <c r="I437" s="200"/>
      <c r="J437" s="195"/>
      <c r="K437" s="195"/>
      <c r="L437" s="201"/>
      <c r="M437" s="202"/>
      <c r="N437" s="203"/>
      <c r="O437" s="203"/>
      <c r="P437" s="203"/>
      <c r="Q437" s="203"/>
      <c r="R437" s="203"/>
      <c r="S437" s="203"/>
      <c r="T437" s="204"/>
      <c r="AT437" s="205" t="s">
        <v>209</v>
      </c>
      <c r="AU437" s="205" t="s">
        <v>85</v>
      </c>
      <c r="AV437" s="12" t="s">
        <v>89</v>
      </c>
      <c r="AW437" s="12" t="s">
        <v>36</v>
      </c>
      <c r="AX437" s="12" t="s">
        <v>80</v>
      </c>
      <c r="AY437" s="205" t="s">
        <v>203</v>
      </c>
    </row>
    <row r="438" spans="2:51" s="12" customFormat="1" ht="12">
      <c r="B438" s="194"/>
      <c r="C438" s="195"/>
      <c r="D438" s="196" t="s">
        <v>209</v>
      </c>
      <c r="E438" s="197" t="s">
        <v>1</v>
      </c>
      <c r="F438" s="198" t="s">
        <v>596</v>
      </c>
      <c r="G438" s="195"/>
      <c r="H438" s="199">
        <v>36</v>
      </c>
      <c r="I438" s="200"/>
      <c r="J438" s="195"/>
      <c r="K438" s="195"/>
      <c r="L438" s="201"/>
      <c r="M438" s="202"/>
      <c r="N438" s="203"/>
      <c r="O438" s="203"/>
      <c r="P438" s="203"/>
      <c r="Q438" s="203"/>
      <c r="R438" s="203"/>
      <c r="S438" s="203"/>
      <c r="T438" s="204"/>
      <c r="AT438" s="205" t="s">
        <v>209</v>
      </c>
      <c r="AU438" s="205" t="s">
        <v>85</v>
      </c>
      <c r="AV438" s="12" t="s">
        <v>89</v>
      </c>
      <c r="AW438" s="12" t="s">
        <v>36</v>
      </c>
      <c r="AX438" s="12" t="s">
        <v>80</v>
      </c>
      <c r="AY438" s="205" t="s">
        <v>203</v>
      </c>
    </row>
    <row r="439" spans="2:51" s="12" customFormat="1" ht="12">
      <c r="B439" s="194"/>
      <c r="C439" s="195"/>
      <c r="D439" s="196" t="s">
        <v>209</v>
      </c>
      <c r="E439" s="197" t="s">
        <v>1</v>
      </c>
      <c r="F439" s="198" t="s">
        <v>597</v>
      </c>
      <c r="G439" s="195"/>
      <c r="H439" s="199">
        <v>12</v>
      </c>
      <c r="I439" s="200"/>
      <c r="J439" s="195"/>
      <c r="K439" s="195"/>
      <c r="L439" s="201"/>
      <c r="M439" s="202"/>
      <c r="N439" s="203"/>
      <c r="O439" s="203"/>
      <c r="P439" s="203"/>
      <c r="Q439" s="203"/>
      <c r="R439" s="203"/>
      <c r="S439" s="203"/>
      <c r="T439" s="204"/>
      <c r="AT439" s="205" t="s">
        <v>209</v>
      </c>
      <c r="AU439" s="205" t="s">
        <v>85</v>
      </c>
      <c r="AV439" s="12" t="s">
        <v>89</v>
      </c>
      <c r="AW439" s="12" t="s">
        <v>36</v>
      </c>
      <c r="AX439" s="12" t="s">
        <v>80</v>
      </c>
      <c r="AY439" s="205" t="s">
        <v>203</v>
      </c>
    </row>
    <row r="440" spans="2:51" s="12" customFormat="1" ht="12">
      <c r="B440" s="194"/>
      <c r="C440" s="195"/>
      <c r="D440" s="196" t="s">
        <v>209</v>
      </c>
      <c r="E440" s="197" t="s">
        <v>1</v>
      </c>
      <c r="F440" s="198" t="s">
        <v>598</v>
      </c>
      <c r="G440" s="195"/>
      <c r="H440" s="199">
        <v>30</v>
      </c>
      <c r="I440" s="200"/>
      <c r="J440" s="195"/>
      <c r="K440" s="195"/>
      <c r="L440" s="201"/>
      <c r="M440" s="202"/>
      <c r="N440" s="203"/>
      <c r="O440" s="203"/>
      <c r="P440" s="203"/>
      <c r="Q440" s="203"/>
      <c r="R440" s="203"/>
      <c r="S440" s="203"/>
      <c r="T440" s="204"/>
      <c r="AT440" s="205" t="s">
        <v>209</v>
      </c>
      <c r="AU440" s="205" t="s">
        <v>85</v>
      </c>
      <c r="AV440" s="12" t="s">
        <v>89</v>
      </c>
      <c r="AW440" s="12" t="s">
        <v>36</v>
      </c>
      <c r="AX440" s="12" t="s">
        <v>80</v>
      </c>
      <c r="AY440" s="205" t="s">
        <v>203</v>
      </c>
    </row>
    <row r="441" spans="2:51" s="12" customFormat="1" ht="12">
      <c r="B441" s="194"/>
      <c r="C441" s="195"/>
      <c r="D441" s="196" t="s">
        <v>209</v>
      </c>
      <c r="E441" s="197" t="s">
        <v>1</v>
      </c>
      <c r="F441" s="198" t="s">
        <v>599</v>
      </c>
      <c r="G441" s="195"/>
      <c r="H441" s="199">
        <v>14.4</v>
      </c>
      <c r="I441" s="200"/>
      <c r="J441" s="195"/>
      <c r="K441" s="195"/>
      <c r="L441" s="201"/>
      <c r="M441" s="202"/>
      <c r="N441" s="203"/>
      <c r="O441" s="203"/>
      <c r="P441" s="203"/>
      <c r="Q441" s="203"/>
      <c r="R441" s="203"/>
      <c r="S441" s="203"/>
      <c r="T441" s="204"/>
      <c r="AT441" s="205" t="s">
        <v>209</v>
      </c>
      <c r="AU441" s="205" t="s">
        <v>85</v>
      </c>
      <c r="AV441" s="12" t="s">
        <v>89</v>
      </c>
      <c r="AW441" s="12" t="s">
        <v>36</v>
      </c>
      <c r="AX441" s="12" t="s">
        <v>80</v>
      </c>
      <c r="AY441" s="205" t="s">
        <v>203</v>
      </c>
    </row>
    <row r="442" spans="2:51" s="12" customFormat="1" ht="12">
      <c r="B442" s="194"/>
      <c r="C442" s="195"/>
      <c r="D442" s="196" t="s">
        <v>209</v>
      </c>
      <c r="E442" s="197" t="s">
        <v>1</v>
      </c>
      <c r="F442" s="198" t="s">
        <v>600</v>
      </c>
      <c r="G442" s="195"/>
      <c r="H442" s="199">
        <v>50.4</v>
      </c>
      <c r="I442" s="200"/>
      <c r="J442" s="195"/>
      <c r="K442" s="195"/>
      <c r="L442" s="201"/>
      <c r="M442" s="202"/>
      <c r="N442" s="203"/>
      <c r="O442" s="203"/>
      <c r="P442" s="203"/>
      <c r="Q442" s="203"/>
      <c r="R442" s="203"/>
      <c r="S442" s="203"/>
      <c r="T442" s="204"/>
      <c r="AT442" s="205" t="s">
        <v>209</v>
      </c>
      <c r="AU442" s="205" t="s">
        <v>85</v>
      </c>
      <c r="AV442" s="12" t="s">
        <v>89</v>
      </c>
      <c r="AW442" s="12" t="s">
        <v>36</v>
      </c>
      <c r="AX442" s="12" t="s">
        <v>80</v>
      </c>
      <c r="AY442" s="205" t="s">
        <v>203</v>
      </c>
    </row>
    <row r="443" spans="2:51" s="12" customFormat="1" ht="12">
      <c r="B443" s="194"/>
      <c r="C443" s="195"/>
      <c r="D443" s="196" t="s">
        <v>209</v>
      </c>
      <c r="E443" s="197" t="s">
        <v>1</v>
      </c>
      <c r="F443" s="198" t="s">
        <v>601</v>
      </c>
      <c r="G443" s="195"/>
      <c r="H443" s="199">
        <v>7.2</v>
      </c>
      <c r="I443" s="200"/>
      <c r="J443" s="195"/>
      <c r="K443" s="195"/>
      <c r="L443" s="201"/>
      <c r="M443" s="202"/>
      <c r="N443" s="203"/>
      <c r="O443" s="203"/>
      <c r="P443" s="203"/>
      <c r="Q443" s="203"/>
      <c r="R443" s="203"/>
      <c r="S443" s="203"/>
      <c r="T443" s="204"/>
      <c r="AT443" s="205" t="s">
        <v>209</v>
      </c>
      <c r="AU443" s="205" t="s">
        <v>85</v>
      </c>
      <c r="AV443" s="12" t="s">
        <v>89</v>
      </c>
      <c r="AW443" s="12" t="s">
        <v>36</v>
      </c>
      <c r="AX443" s="12" t="s">
        <v>80</v>
      </c>
      <c r="AY443" s="205" t="s">
        <v>203</v>
      </c>
    </row>
    <row r="444" spans="2:51" s="12" customFormat="1" ht="12">
      <c r="B444" s="194"/>
      <c r="C444" s="195"/>
      <c r="D444" s="196" t="s">
        <v>209</v>
      </c>
      <c r="E444" s="197" t="s">
        <v>1</v>
      </c>
      <c r="F444" s="198" t="s">
        <v>602</v>
      </c>
      <c r="G444" s="195"/>
      <c r="H444" s="199">
        <v>4.8</v>
      </c>
      <c r="I444" s="200"/>
      <c r="J444" s="195"/>
      <c r="K444" s="195"/>
      <c r="L444" s="201"/>
      <c r="M444" s="202"/>
      <c r="N444" s="203"/>
      <c r="O444" s="203"/>
      <c r="P444" s="203"/>
      <c r="Q444" s="203"/>
      <c r="R444" s="203"/>
      <c r="S444" s="203"/>
      <c r="T444" s="204"/>
      <c r="AT444" s="205" t="s">
        <v>209</v>
      </c>
      <c r="AU444" s="205" t="s">
        <v>85</v>
      </c>
      <c r="AV444" s="12" t="s">
        <v>89</v>
      </c>
      <c r="AW444" s="12" t="s">
        <v>36</v>
      </c>
      <c r="AX444" s="12" t="s">
        <v>80</v>
      </c>
      <c r="AY444" s="205" t="s">
        <v>203</v>
      </c>
    </row>
    <row r="445" spans="2:51" s="13" customFormat="1" ht="12">
      <c r="B445" s="206"/>
      <c r="C445" s="207"/>
      <c r="D445" s="196" t="s">
        <v>209</v>
      </c>
      <c r="E445" s="208" t="s">
        <v>1</v>
      </c>
      <c r="F445" s="209" t="s">
        <v>211</v>
      </c>
      <c r="G445" s="207"/>
      <c r="H445" s="210">
        <v>432.79999999999995</v>
      </c>
      <c r="I445" s="211"/>
      <c r="J445" s="207"/>
      <c r="K445" s="207"/>
      <c r="L445" s="212"/>
      <c r="M445" s="213"/>
      <c r="N445" s="214"/>
      <c r="O445" s="214"/>
      <c r="P445" s="214"/>
      <c r="Q445" s="214"/>
      <c r="R445" s="214"/>
      <c r="S445" s="214"/>
      <c r="T445" s="215"/>
      <c r="AT445" s="216" t="s">
        <v>209</v>
      </c>
      <c r="AU445" s="216" t="s">
        <v>85</v>
      </c>
      <c r="AV445" s="13" t="s">
        <v>98</v>
      </c>
      <c r="AW445" s="13" t="s">
        <v>36</v>
      </c>
      <c r="AX445" s="13" t="s">
        <v>85</v>
      </c>
      <c r="AY445" s="216" t="s">
        <v>203</v>
      </c>
    </row>
    <row r="446" spans="1:65" s="2" customFormat="1" ht="37.9" customHeight="1">
      <c r="A446" s="35"/>
      <c r="B446" s="36"/>
      <c r="C446" s="180" t="s">
        <v>603</v>
      </c>
      <c r="D446" s="180" t="s">
        <v>204</v>
      </c>
      <c r="E446" s="181" t="s">
        <v>604</v>
      </c>
      <c r="F446" s="182" t="s">
        <v>605</v>
      </c>
      <c r="G446" s="183" t="s">
        <v>207</v>
      </c>
      <c r="H446" s="184">
        <v>107.1</v>
      </c>
      <c r="I446" s="185"/>
      <c r="J446" s="186">
        <f>ROUND(I446*H446,2)</f>
        <v>0</v>
      </c>
      <c r="K446" s="187"/>
      <c r="L446" s="40"/>
      <c r="M446" s="188" t="s">
        <v>1</v>
      </c>
      <c r="N446" s="189" t="s">
        <v>45</v>
      </c>
      <c r="O446" s="72"/>
      <c r="P446" s="190">
        <f>O446*H446</f>
        <v>0</v>
      </c>
      <c r="Q446" s="190">
        <v>0</v>
      </c>
      <c r="R446" s="190">
        <f>Q446*H446</f>
        <v>0</v>
      </c>
      <c r="S446" s="190">
        <v>0</v>
      </c>
      <c r="T446" s="191">
        <f>S446*H446</f>
        <v>0</v>
      </c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R446" s="192" t="s">
        <v>98</v>
      </c>
      <c r="AT446" s="192" t="s">
        <v>204</v>
      </c>
      <c r="AU446" s="192" t="s">
        <v>85</v>
      </c>
      <c r="AY446" s="18" t="s">
        <v>203</v>
      </c>
      <c r="BE446" s="193">
        <f>IF(N446="základní",J446,0)</f>
        <v>0</v>
      </c>
      <c r="BF446" s="193">
        <f>IF(N446="snížená",J446,0)</f>
        <v>0</v>
      </c>
      <c r="BG446" s="193">
        <f>IF(N446="zákl. přenesená",J446,0)</f>
        <v>0</v>
      </c>
      <c r="BH446" s="193">
        <f>IF(N446="sníž. přenesená",J446,0)</f>
        <v>0</v>
      </c>
      <c r="BI446" s="193">
        <f>IF(N446="nulová",J446,0)</f>
        <v>0</v>
      </c>
      <c r="BJ446" s="18" t="s">
        <v>85</v>
      </c>
      <c r="BK446" s="193">
        <f>ROUND(I446*H446,2)</f>
        <v>0</v>
      </c>
      <c r="BL446" s="18" t="s">
        <v>98</v>
      </c>
      <c r="BM446" s="192" t="s">
        <v>606</v>
      </c>
    </row>
    <row r="447" spans="2:51" s="12" customFormat="1" ht="12">
      <c r="B447" s="194"/>
      <c r="C447" s="195"/>
      <c r="D447" s="196" t="s">
        <v>209</v>
      </c>
      <c r="E447" s="197" t="s">
        <v>1</v>
      </c>
      <c r="F447" s="198" t="s">
        <v>607</v>
      </c>
      <c r="G447" s="195"/>
      <c r="H447" s="199">
        <v>107.1</v>
      </c>
      <c r="I447" s="200"/>
      <c r="J447" s="195"/>
      <c r="K447" s="195"/>
      <c r="L447" s="201"/>
      <c r="M447" s="202"/>
      <c r="N447" s="203"/>
      <c r="O447" s="203"/>
      <c r="P447" s="203"/>
      <c r="Q447" s="203"/>
      <c r="R447" s="203"/>
      <c r="S447" s="203"/>
      <c r="T447" s="204"/>
      <c r="AT447" s="205" t="s">
        <v>209</v>
      </c>
      <c r="AU447" s="205" t="s">
        <v>85</v>
      </c>
      <c r="AV447" s="12" t="s">
        <v>89</v>
      </c>
      <c r="AW447" s="12" t="s">
        <v>36</v>
      </c>
      <c r="AX447" s="12" t="s">
        <v>80</v>
      </c>
      <c r="AY447" s="205" t="s">
        <v>203</v>
      </c>
    </row>
    <row r="448" spans="2:51" s="13" customFormat="1" ht="12">
      <c r="B448" s="206"/>
      <c r="C448" s="207"/>
      <c r="D448" s="196" t="s">
        <v>209</v>
      </c>
      <c r="E448" s="208" t="s">
        <v>1</v>
      </c>
      <c r="F448" s="209" t="s">
        <v>211</v>
      </c>
      <c r="G448" s="207"/>
      <c r="H448" s="210">
        <v>107.1</v>
      </c>
      <c r="I448" s="211"/>
      <c r="J448" s="207"/>
      <c r="K448" s="207"/>
      <c r="L448" s="212"/>
      <c r="M448" s="213"/>
      <c r="N448" s="214"/>
      <c r="O448" s="214"/>
      <c r="P448" s="214"/>
      <c r="Q448" s="214"/>
      <c r="R448" s="214"/>
      <c r="S448" s="214"/>
      <c r="T448" s="215"/>
      <c r="AT448" s="216" t="s">
        <v>209</v>
      </c>
      <c r="AU448" s="216" t="s">
        <v>85</v>
      </c>
      <c r="AV448" s="13" t="s">
        <v>98</v>
      </c>
      <c r="AW448" s="13" t="s">
        <v>36</v>
      </c>
      <c r="AX448" s="13" t="s">
        <v>85</v>
      </c>
      <c r="AY448" s="216" t="s">
        <v>203</v>
      </c>
    </row>
    <row r="449" spans="1:65" s="2" customFormat="1" ht="33" customHeight="1">
      <c r="A449" s="35"/>
      <c r="B449" s="36"/>
      <c r="C449" s="180" t="s">
        <v>608</v>
      </c>
      <c r="D449" s="180" t="s">
        <v>204</v>
      </c>
      <c r="E449" s="181" t="s">
        <v>609</v>
      </c>
      <c r="F449" s="182" t="s">
        <v>610</v>
      </c>
      <c r="G449" s="183" t="s">
        <v>349</v>
      </c>
      <c r="H449" s="184">
        <v>1.332</v>
      </c>
      <c r="I449" s="185"/>
      <c r="J449" s="186">
        <f>ROUND(I449*H449,2)</f>
        <v>0</v>
      </c>
      <c r="K449" s="187"/>
      <c r="L449" s="40"/>
      <c r="M449" s="188" t="s">
        <v>1</v>
      </c>
      <c r="N449" s="189" t="s">
        <v>45</v>
      </c>
      <c r="O449" s="72"/>
      <c r="P449" s="190">
        <f>O449*H449</f>
        <v>0</v>
      </c>
      <c r="Q449" s="190">
        <v>0</v>
      </c>
      <c r="R449" s="190">
        <f>Q449*H449</f>
        <v>0</v>
      </c>
      <c r="S449" s="190">
        <v>0</v>
      </c>
      <c r="T449" s="191">
        <f>S449*H449</f>
        <v>0</v>
      </c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R449" s="192" t="s">
        <v>98</v>
      </c>
      <c r="AT449" s="192" t="s">
        <v>204</v>
      </c>
      <c r="AU449" s="192" t="s">
        <v>85</v>
      </c>
      <c r="AY449" s="18" t="s">
        <v>203</v>
      </c>
      <c r="BE449" s="193">
        <f>IF(N449="základní",J449,0)</f>
        <v>0</v>
      </c>
      <c r="BF449" s="193">
        <f>IF(N449="snížená",J449,0)</f>
        <v>0</v>
      </c>
      <c r="BG449" s="193">
        <f>IF(N449="zákl. přenesená",J449,0)</f>
        <v>0</v>
      </c>
      <c r="BH449" s="193">
        <f>IF(N449="sníž. přenesená",J449,0)</f>
        <v>0</v>
      </c>
      <c r="BI449" s="193">
        <f>IF(N449="nulová",J449,0)</f>
        <v>0</v>
      </c>
      <c r="BJ449" s="18" t="s">
        <v>85</v>
      </c>
      <c r="BK449" s="193">
        <f>ROUND(I449*H449,2)</f>
        <v>0</v>
      </c>
      <c r="BL449" s="18" t="s">
        <v>98</v>
      </c>
      <c r="BM449" s="192" t="s">
        <v>611</v>
      </c>
    </row>
    <row r="450" spans="2:51" s="12" customFormat="1" ht="12">
      <c r="B450" s="194"/>
      <c r="C450" s="195"/>
      <c r="D450" s="196" t="s">
        <v>209</v>
      </c>
      <c r="E450" s="197" t="s">
        <v>1</v>
      </c>
      <c r="F450" s="198" t="s">
        <v>612</v>
      </c>
      <c r="G450" s="195"/>
      <c r="H450" s="199">
        <v>1.332</v>
      </c>
      <c r="I450" s="200"/>
      <c r="J450" s="195"/>
      <c r="K450" s="195"/>
      <c r="L450" s="201"/>
      <c r="M450" s="202"/>
      <c r="N450" s="203"/>
      <c r="O450" s="203"/>
      <c r="P450" s="203"/>
      <c r="Q450" s="203"/>
      <c r="R450" s="203"/>
      <c r="S450" s="203"/>
      <c r="T450" s="204"/>
      <c r="AT450" s="205" t="s">
        <v>209</v>
      </c>
      <c r="AU450" s="205" t="s">
        <v>85</v>
      </c>
      <c r="AV450" s="12" t="s">
        <v>89</v>
      </c>
      <c r="AW450" s="12" t="s">
        <v>36</v>
      </c>
      <c r="AX450" s="12" t="s">
        <v>80</v>
      </c>
      <c r="AY450" s="205" t="s">
        <v>203</v>
      </c>
    </row>
    <row r="451" spans="2:51" s="13" customFormat="1" ht="12">
      <c r="B451" s="206"/>
      <c r="C451" s="207"/>
      <c r="D451" s="196" t="s">
        <v>209</v>
      </c>
      <c r="E451" s="208" t="s">
        <v>1</v>
      </c>
      <c r="F451" s="209" t="s">
        <v>211</v>
      </c>
      <c r="G451" s="207"/>
      <c r="H451" s="210">
        <v>1.332</v>
      </c>
      <c r="I451" s="211"/>
      <c r="J451" s="207"/>
      <c r="K451" s="207"/>
      <c r="L451" s="212"/>
      <c r="M451" s="213"/>
      <c r="N451" s="214"/>
      <c r="O451" s="214"/>
      <c r="P451" s="214"/>
      <c r="Q451" s="214"/>
      <c r="R451" s="214"/>
      <c r="S451" s="214"/>
      <c r="T451" s="215"/>
      <c r="AT451" s="216" t="s">
        <v>209</v>
      </c>
      <c r="AU451" s="216" t="s">
        <v>85</v>
      </c>
      <c r="AV451" s="13" t="s">
        <v>98</v>
      </c>
      <c r="AW451" s="13" t="s">
        <v>36</v>
      </c>
      <c r="AX451" s="13" t="s">
        <v>85</v>
      </c>
      <c r="AY451" s="216" t="s">
        <v>203</v>
      </c>
    </row>
    <row r="452" spans="1:65" s="2" customFormat="1" ht="24.2" customHeight="1">
      <c r="A452" s="35"/>
      <c r="B452" s="36"/>
      <c r="C452" s="180" t="s">
        <v>613</v>
      </c>
      <c r="D452" s="180" t="s">
        <v>204</v>
      </c>
      <c r="E452" s="181" t="s">
        <v>614</v>
      </c>
      <c r="F452" s="182" t="s">
        <v>615</v>
      </c>
      <c r="G452" s="183" t="s">
        <v>349</v>
      </c>
      <c r="H452" s="184">
        <v>0.033</v>
      </c>
      <c r="I452" s="185"/>
      <c r="J452" s="186">
        <f>ROUND(I452*H452,2)</f>
        <v>0</v>
      </c>
      <c r="K452" s="187"/>
      <c r="L452" s="40"/>
      <c r="M452" s="188" t="s">
        <v>1</v>
      </c>
      <c r="N452" s="189" t="s">
        <v>45</v>
      </c>
      <c r="O452" s="72"/>
      <c r="P452" s="190">
        <f>O452*H452</f>
        <v>0</v>
      </c>
      <c r="Q452" s="190">
        <v>0</v>
      </c>
      <c r="R452" s="190">
        <f>Q452*H452</f>
        <v>0</v>
      </c>
      <c r="S452" s="190">
        <v>0</v>
      </c>
      <c r="T452" s="191">
        <f>S452*H452</f>
        <v>0</v>
      </c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R452" s="192" t="s">
        <v>98</v>
      </c>
      <c r="AT452" s="192" t="s">
        <v>204</v>
      </c>
      <c r="AU452" s="192" t="s">
        <v>85</v>
      </c>
      <c r="AY452" s="18" t="s">
        <v>203</v>
      </c>
      <c r="BE452" s="193">
        <f>IF(N452="základní",J452,0)</f>
        <v>0</v>
      </c>
      <c r="BF452" s="193">
        <f>IF(N452="snížená",J452,0)</f>
        <v>0</v>
      </c>
      <c r="BG452" s="193">
        <f>IF(N452="zákl. přenesená",J452,0)</f>
        <v>0</v>
      </c>
      <c r="BH452" s="193">
        <f>IF(N452="sníž. přenesená",J452,0)</f>
        <v>0</v>
      </c>
      <c r="BI452" s="193">
        <f>IF(N452="nulová",J452,0)</f>
        <v>0</v>
      </c>
      <c r="BJ452" s="18" t="s">
        <v>85</v>
      </c>
      <c r="BK452" s="193">
        <f>ROUND(I452*H452,2)</f>
        <v>0</v>
      </c>
      <c r="BL452" s="18" t="s">
        <v>98</v>
      </c>
      <c r="BM452" s="192" t="s">
        <v>616</v>
      </c>
    </row>
    <row r="453" spans="2:51" s="12" customFormat="1" ht="12">
      <c r="B453" s="194"/>
      <c r="C453" s="195"/>
      <c r="D453" s="196" t="s">
        <v>209</v>
      </c>
      <c r="E453" s="197" t="s">
        <v>1</v>
      </c>
      <c r="F453" s="198" t="s">
        <v>617</v>
      </c>
      <c r="G453" s="195"/>
      <c r="H453" s="199">
        <v>0.033</v>
      </c>
      <c r="I453" s="200"/>
      <c r="J453" s="195"/>
      <c r="K453" s="195"/>
      <c r="L453" s="201"/>
      <c r="M453" s="202"/>
      <c r="N453" s="203"/>
      <c r="O453" s="203"/>
      <c r="P453" s="203"/>
      <c r="Q453" s="203"/>
      <c r="R453" s="203"/>
      <c r="S453" s="203"/>
      <c r="T453" s="204"/>
      <c r="AT453" s="205" t="s">
        <v>209</v>
      </c>
      <c r="AU453" s="205" t="s">
        <v>85</v>
      </c>
      <c r="AV453" s="12" t="s">
        <v>89</v>
      </c>
      <c r="AW453" s="12" t="s">
        <v>36</v>
      </c>
      <c r="AX453" s="12" t="s">
        <v>80</v>
      </c>
      <c r="AY453" s="205" t="s">
        <v>203</v>
      </c>
    </row>
    <row r="454" spans="2:51" s="13" customFormat="1" ht="12">
      <c r="B454" s="206"/>
      <c r="C454" s="207"/>
      <c r="D454" s="196" t="s">
        <v>209</v>
      </c>
      <c r="E454" s="208" t="s">
        <v>1</v>
      </c>
      <c r="F454" s="209" t="s">
        <v>211</v>
      </c>
      <c r="G454" s="207"/>
      <c r="H454" s="210">
        <v>0.033</v>
      </c>
      <c r="I454" s="211"/>
      <c r="J454" s="207"/>
      <c r="K454" s="207"/>
      <c r="L454" s="212"/>
      <c r="M454" s="213"/>
      <c r="N454" s="214"/>
      <c r="O454" s="214"/>
      <c r="P454" s="214"/>
      <c r="Q454" s="214"/>
      <c r="R454" s="214"/>
      <c r="S454" s="214"/>
      <c r="T454" s="215"/>
      <c r="AT454" s="216" t="s">
        <v>209</v>
      </c>
      <c r="AU454" s="216" t="s">
        <v>85</v>
      </c>
      <c r="AV454" s="13" t="s">
        <v>98</v>
      </c>
      <c r="AW454" s="13" t="s">
        <v>36</v>
      </c>
      <c r="AX454" s="13" t="s">
        <v>85</v>
      </c>
      <c r="AY454" s="216" t="s">
        <v>203</v>
      </c>
    </row>
    <row r="455" spans="1:65" s="2" customFormat="1" ht="24.2" customHeight="1">
      <c r="A455" s="35"/>
      <c r="B455" s="36"/>
      <c r="C455" s="180" t="s">
        <v>618</v>
      </c>
      <c r="D455" s="180" t="s">
        <v>204</v>
      </c>
      <c r="E455" s="181" t="s">
        <v>619</v>
      </c>
      <c r="F455" s="182" t="s">
        <v>620</v>
      </c>
      <c r="G455" s="183" t="s">
        <v>621</v>
      </c>
      <c r="H455" s="184">
        <v>1</v>
      </c>
      <c r="I455" s="185"/>
      <c r="J455" s="186">
        <f>ROUND(I455*H455,2)</f>
        <v>0</v>
      </c>
      <c r="K455" s="187"/>
      <c r="L455" s="40"/>
      <c r="M455" s="188" t="s">
        <v>1</v>
      </c>
      <c r="N455" s="189" t="s">
        <v>45</v>
      </c>
      <c r="O455" s="72"/>
      <c r="P455" s="190">
        <f>O455*H455</f>
        <v>0</v>
      </c>
      <c r="Q455" s="190">
        <v>0</v>
      </c>
      <c r="R455" s="190">
        <f>Q455*H455</f>
        <v>0</v>
      </c>
      <c r="S455" s="190">
        <v>0</v>
      </c>
      <c r="T455" s="191">
        <f>S455*H455</f>
        <v>0</v>
      </c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R455" s="192" t="s">
        <v>98</v>
      </c>
      <c r="AT455" s="192" t="s">
        <v>204</v>
      </c>
      <c r="AU455" s="192" t="s">
        <v>85</v>
      </c>
      <c r="AY455" s="18" t="s">
        <v>203</v>
      </c>
      <c r="BE455" s="193">
        <f>IF(N455="základní",J455,0)</f>
        <v>0</v>
      </c>
      <c r="BF455" s="193">
        <f>IF(N455="snížená",J455,0)</f>
        <v>0</v>
      </c>
      <c r="BG455" s="193">
        <f>IF(N455="zákl. přenesená",J455,0)</f>
        <v>0</v>
      </c>
      <c r="BH455" s="193">
        <f>IF(N455="sníž. přenesená",J455,0)</f>
        <v>0</v>
      </c>
      <c r="BI455" s="193">
        <f>IF(N455="nulová",J455,0)</f>
        <v>0</v>
      </c>
      <c r="BJ455" s="18" t="s">
        <v>85</v>
      </c>
      <c r="BK455" s="193">
        <f>ROUND(I455*H455,2)</f>
        <v>0</v>
      </c>
      <c r="BL455" s="18" t="s">
        <v>98</v>
      </c>
      <c r="BM455" s="192" t="s">
        <v>622</v>
      </c>
    </row>
    <row r="456" spans="2:51" s="12" customFormat="1" ht="12">
      <c r="B456" s="194"/>
      <c r="C456" s="195"/>
      <c r="D456" s="196" t="s">
        <v>209</v>
      </c>
      <c r="E456" s="197" t="s">
        <v>1</v>
      </c>
      <c r="F456" s="198" t="s">
        <v>623</v>
      </c>
      <c r="G456" s="195"/>
      <c r="H456" s="199">
        <v>1</v>
      </c>
      <c r="I456" s="200"/>
      <c r="J456" s="195"/>
      <c r="K456" s="195"/>
      <c r="L456" s="201"/>
      <c r="M456" s="202"/>
      <c r="N456" s="203"/>
      <c r="O456" s="203"/>
      <c r="P456" s="203"/>
      <c r="Q456" s="203"/>
      <c r="R456" s="203"/>
      <c r="S456" s="203"/>
      <c r="T456" s="204"/>
      <c r="AT456" s="205" t="s">
        <v>209</v>
      </c>
      <c r="AU456" s="205" t="s">
        <v>85</v>
      </c>
      <c r="AV456" s="12" t="s">
        <v>89</v>
      </c>
      <c r="AW456" s="12" t="s">
        <v>36</v>
      </c>
      <c r="AX456" s="12" t="s">
        <v>80</v>
      </c>
      <c r="AY456" s="205" t="s">
        <v>203</v>
      </c>
    </row>
    <row r="457" spans="2:51" s="13" customFormat="1" ht="12">
      <c r="B457" s="206"/>
      <c r="C457" s="207"/>
      <c r="D457" s="196" t="s">
        <v>209</v>
      </c>
      <c r="E457" s="208" t="s">
        <v>1</v>
      </c>
      <c r="F457" s="209" t="s">
        <v>211</v>
      </c>
      <c r="G457" s="207"/>
      <c r="H457" s="210">
        <v>1</v>
      </c>
      <c r="I457" s="211"/>
      <c r="J457" s="207"/>
      <c r="K457" s="207"/>
      <c r="L457" s="212"/>
      <c r="M457" s="213"/>
      <c r="N457" s="214"/>
      <c r="O457" s="214"/>
      <c r="P457" s="214"/>
      <c r="Q457" s="214"/>
      <c r="R457" s="214"/>
      <c r="S457" s="214"/>
      <c r="T457" s="215"/>
      <c r="AT457" s="216" t="s">
        <v>209</v>
      </c>
      <c r="AU457" s="216" t="s">
        <v>85</v>
      </c>
      <c r="AV457" s="13" t="s">
        <v>98</v>
      </c>
      <c r="AW457" s="13" t="s">
        <v>36</v>
      </c>
      <c r="AX457" s="13" t="s">
        <v>85</v>
      </c>
      <c r="AY457" s="216" t="s">
        <v>203</v>
      </c>
    </row>
    <row r="458" spans="1:65" s="2" customFormat="1" ht="37.9" customHeight="1">
      <c r="A458" s="35"/>
      <c r="B458" s="36"/>
      <c r="C458" s="180" t="s">
        <v>624</v>
      </c>
      <c r="D458" s="180" t="s">
        <v>204</v>
      </c>
      <c r="E458" s="181" t="s">
        <v>625</v>
      </c>
      <c r="F458" s="182" t="s">
        <v>626</v>
      </c>
      <c r="G458" s="183" t="s">
        <v>621</v>
      </c>
      <c r="H458" s="184">
        <v>2</v>
      </c>
      <c r="I458" s="185"/>
      <c r="J458" s="186">
        <f>ROUND(I458*H458,2)</f>
        <v>0</v>
      </c>
      <c r="K458" s="187"/>
      <c r="L458" s="40"/>
      <c r="M458" s="188" t="s">
        <v>1</v>
      </c>
      <c r="N458" s="189" t="s">
        <v>45</v>
      </c>
      <c r="O458" s="72"/>
      <c r="P458" s="190">
        <f>O458*H458</f>
        <v>0</v>
      </c>
      <c r="Q458" s="190">
        <v>0</v>
      </c>
      <c r="R458" s="190">
        <f>Q458*H458</f>
        <v>0</v>
      </c>
      <c r="S458" s="190">
        <v>0</v>
      </c>
      <c r="T458" s="191">
        <f>S458*H458</f>
        <v>0</v>
      </c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R458" s="192" t="s">
        <v>98</v>
      </c>
      <c r="AT458" s="192" t="s">
        <v>204</v>
      </c>
      <c r="AU458" s="192" t="s">
        <v>85</v>
      </c>
      <c r="AY458" s="18" t="s">
        <v>203</v>
      </c>
      <c r="BE458" s="193">
        <f>IF(N458="základní",J458,0)</f>
        <v>0</v>
      </c>
      <c r="BF458" s="193">
        <f>IF(N458="snížená",J458,0)</f>
        <v>0</v>
      </c>
      <c r="BG458" s="193">
        <f>IF(N458="zákl. přenesená",J458,0)</f>
        <v>0</v>
      </c>
      <c r="BH458" s="193">
        <f>IF(N458="sníž. přenesená",J458,0)</f>
        <v>0</v>
      </c>
      <c r="BI458" s="193">
        <f>IF(N458="nulová",J458,0)</f>
        <v>0</v>
      </c>
      <c r="BJ458" s="18" t="s">
        <v>85</v>
      </c>
      <c r="BK458" s="193">
        <f>ROUND(I458*H458,2)</f>
        <v>0</v>
      </c>
      <c r="BL458" s="18" t="s">
        <v>98</v>
      </c>
      <c r="BM458" s="192" t="s">
        <v>627</v>
      </c>
    </row>
    <row r="459" spans="2:51" s="12" customFormat="1" ht="12">
      <c r="B459" s="194"/>
      <c r="C459" s="195"/>
      <c r="D459" s="196" t="s">
        <v>209</v>
      </c>
      <c r="E459" s="197" t="s">
        <v>1</v>
      </c>
      <c r="F459" s="198" t="s">
        <v>628</v>
      </c>
      <c r="G459" s="195"/>
      <c r="H459" s="199">
        <v>2</v>
      </c>
      <c r="I459" s="200"/>
      <c r="J459" s="195"/>
      <c r="K459" s="195"/>
      <c r="L459" s="201"/>
      <c r="M459" s="202"/>
      <c r="N459" s="203"/>
      <c r="O459" s="203"/>
      <c r="P459" s="203"/>
      <c r="Q459" s="203"/>
      <c r="R459" s="203"/>
      <c r="S459" s="203"/>
      <c r="T459" s="204"/>
      <c r="AT459" s="205" t="s">
        <v>209</v>
      </c>
      <c r="AU459" s="205" t="s">
        <v>85</v>
      </c>
      <c r="AV459" s="12" t="s">
        <v>89</v>
      </c>
      <c r="AW459" s="12" t="s">
        <v>36</v>
      </c>
      <c r="AX459" s="12" t="s">
        <v>80</v>
      </c>
      <c r="AY459" s="205" t="s">
        <v>203</v>
      </c>
    </row>
    <row r="460" spans="2:51" s="13" customFormat="1" ht="12">
      <c r="B460" s="206"/>
      <c r="C460" s="207"/>
      <c r="D460" s="196" t="s">
        <v>209</v>
      </c>
      <c r="E460" s="208" t="s">
        <v>1</v>
      </c>
      <c r="F460" s="209" t="s">
        <v>211</v>
      </c>
      <c r="G460" s="207"/>
      <c r="H460" s="210">
        <v>2</v>
      </c>
      <c r="I460" s="211"/>
      <c r="J460" s="207"/>
      <c r="K460" s="207"/>
      <c r="L460" s="212"/>
      <c r="M460" s="213"/>
      <c r="N460" s="214"/>
      <c r="O460" s="214"/>
      <c r="P460" s="214"/>
      <c r="Q460" s="214"/>
      <c r="R460" s="214"/>
      <c r="S460" s="214"/>
      <c r="T460" s="215"/>
      <c r="AT460" s="216" t="s">
        <v>209</v>
      </c>
      <c r="AU460" s="216" t="s">
        <v>85</v>
      </c>
      <c r="AV460" s="13" t="s">
        <v>98</v>
      </c>
      <c r="AW460" s="13" t="s">
        <v>36</v>
      </c>
      <c r="AX460" s="13" t="s">
        <v>85</v>
      </c>
      <c r="AY460" s="216" t="s">
        <v>203</v>
      </c>
    </row>
    <row r="461" spans="1:65" s="2" customFormat="1" ht="21.75" customHeight="1">
      <c r="A461" s="35"/>
      <c r="B461" s="36"/>
      <c r="C461" s="180" t="s">
        <v>629</v>
      </c>
      <c r="D461" s="180" t="s">
        <v>204</v>
      </c>
      <c r="E461" s="181" t="s">
        <v>630</v>
      </c>
      <c r="F461" s="182" t="s">
        <v>631</v>
      </c>
      <c r="G461" s="183" t="s">
        <v>221</v>
      </c>
      <c r="H461" s="184">
        <v>1</v>
      </c>
      <c r="I461" s="185"/>
      <c r="J461" s="186">
        <f>ROUND(I461*H461,2)</f>
        <v>0</v>
      </c>
      <c r="K461" s="187"/>
      <c r="L461" s="40"/>
      <c r="M461" s="188" t="s">
        <v>1</v>
      </c>
      <c r="N461" s="189" t="s">
        <v>45</v>
      </c>
      <c r="O461" s="72"/>
      <c r="P461" s="190">
        <f>O461*H461</f>
        <v>0</v>
      </c>
      <c r="Q461" s="190">
        <v>0</v>
      </c>
      <c r="R461" s="190">
        <f>Q461*H461</f>
        <v>0</v>
      </c>
      <c r="S461" s="190">
        <v>0</v>
      </c>
      <c r="T461" s="191">
        <f>S461*H461</f>
        <v>0</v>
      </c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R461" s="192" t="s">
        <v>98</v>
      </c>
      <c r="AT461" s="192" t="s">
        <v>204</v>
      </c>
      <c r="AU461" s="192" t="s">
        <v>85</v>
      </c>
      <c r="AY461" s="18" t="s">
        <v>203</v>
      </c>
      <c r="BE461" s="193">
        <f>IF(N461="základní",J461,0)</f>
        <v>0</v>
      </c>
      <c r="BF461" s="193">
        <f>IF(N461="snížená",J461,0)</f>
        <v>0</v>
      </c>
      <c r="BG461" s="193">
        <f>IF(N461="zákl. přenesená",J461,0)</f>
        <v>0</v>
      </c>
      <c r="BH461" s="193">
        <f>IF(N461="sníž. přenesená",J461,0)</f>
        <v>0</v>
      </c>
      <c r="BI461" s="193">
        <f>IF(N461="nulová",J461,0)</f>
        <v>0</v>
      </c>
      <c r="BJ461" s="18" t="s">
        <v>85</v>
      </c>
      <c r="BK461" s="193">
        <f>ROUND(I461*H461,2)</f>
        <v>0</v>
      </c>
      <c r="BL461" s="18" t="s">
        <v>98</v>
      </c>
      <c r="BM461" s="192" t="s">
        <v>632</v>
      </c>
    </row>
    <row r="462" spans="2:51" s="12" customFormat="1" ht="12">
      <c r="B462" s="194"/>
      <c r="C462" s="195"/>
      <c r="D462" s="196" t="s">
        <v>209</v>
      </c>
      <c r="E462" s="197" t="s">
        <v>1</v>
      </c>
      <c r="F462" s="198" t="s">
        <v>633</v>
      </c>
      <c r="G462" s="195"/>
      <c r="H462" s="199">
        <v>1</v>
      </c>
      <c r="I462" s="200"/>
      <c r="J462" s="195"/>
      <c r="K462" s="195"/>
      <c r="L462" s="201"/>
      <c r="M462" s="202"/>
      <c r="N462" s="203"/>
      <c r="O462" s="203"/>
      <c r="P462" s="203"/>
      <c r="Q462" s="203"/>
      <c r="R462" s="203"/>
      <c r="S462" s="203"/>
      <c r="T462" s="204"/>
      <c r="AT462" s="205" t="s">
        <v>209</v>
      </c>
      <c r="AU462" s="205" t="s">
        <v>85</v>
      </c>
      <c r="AV462" s="12" t="s">
        <v>89</v>
      </c>
      <c r="AW462" s="12" t="s">
        <v>36</v>
      </c>
      <c r="AX462" s="12" t="s">
        <v>80</v>
      </c>
      <c r="AY462" s="205" t="s">
        <v>203</v>
      </c>
    </row>
    <row r="463" spans="2:51" s="13" customFormat="1" ht="12">
      <c r="B463" s="206"/>
      <c r="C463" s="207"/>
      <c r="D463" s="196" t="s">
        <v>209</v>
      </c>
      <c r="E463" s="208" t="s">
        <v>1</v>
      </c>
      <c r="F463" s="209" t="s">
        <v>211</v>
      </c>
      <c r="G463" s="207"/>
      <c r="H463" s="210">
        <v>1</v>
      </c>
      <c r="I463" s="211"/>
      <c r="J463" s="207"/>
      <c r="K463" s="207"/>
      <c r="L463" s="212"/>
      <c r="M463" s="213"/>
      <c r="N463" s="214"/>
      <c r="O463" s="214"/>
      <c r="P463" s="214"/>
      <c r="Q463" s="214"/>
      <c r="R463" s="214"/>
      <c r="S463" s="214"/>
      <c r="T463" s="215"/>
      <c r="AT463" s="216" t="s">
        <v>209</v>
      </c>
      <c r="AU463" s="216" t="s">
        <v>85</v>
      </c>
      <c r="AV463" s="13" t="s">
        <v>98</v>
      </c>
      <c r="AW463" s="13" t="s">
        <v>36</v>
      </c>
      <c r="AX463" s="13" t="s">
        <v>85</v>
      </c>
      <c r="AY463" s="216" t="s">
        <v>203</v>
      </c>
    </row>
    <row r="464" spans="1:65" s="2" customFormat="1" ht="24.2" customHeight="1">
      <c r="A464" s="35"/>
      <c r="B464" s="36"/>
      <c r="C464" s="180" t="s">
        <v>634</v>
      </c>
      <c r="D464" s="180" t="s">
        <v>204</v>
      </c>
      <c r="E464" s="181" t="s">
        <v>635</v>
      </c>
      <c r="F464" s="182" t="s">
        <v>636</v>
      </c>
      <c r="G464" s="183" t="s">
        <v>637</v>
      </c>
      <c r="H464" s="184">
        <v>240</v>
      </c>
      <c r="I464" s="185"/>
      <c r="J464" s="186">
        <f>ROUND(I464*H464,2)</f>
        <v>0</v>
      </c>
      <c r="K464" s="187"/>
      <c r="L464" s="40"/>
      <c r="M464" s="188" t="s">
        <v>1</v>
      </c>
      <c r="N464" s="189" t="s">
        <v>45</v>
      </c>
      <c r="O464" s="72"/>
      <c r="P464" s="190">
        <f>O464*H464</f>
        <v>0</v>
      </c>
      <c r="Q464" s="190">
        <v>0</v>
      </c>
      <c r="R464" s="190">
        <f>Q464*H464</f>
        <v>0</v>
      </c>
      <c r="S464" s="190">
        <v>0</v>
      </c>
      <c r="T464" s="191">
        <f>S464*H464</f>
        <v>0</v>
      </c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R464" s="192" t="s">
        <v>98</v>
      </c>
      <c r="AT464" s="192" t="s">
        <v>204</v>
      </c>
      <c r="AU464" s="192" t="s">
        <v>85</v>
      </c>
      <c r="AY464" s="18" t="s">
        <v>203</v>
      </c>
      <c r="BE464" s="193">
        <f>IF(N464="základní",J464,0)</f>
        <v>0</v>
      </c>
      <c r="BF464" s="193">
        <f>IF(N464="snížená",J464,0)</f>
        <v>0</v>
      </c>
      <c r="BG464" s="193">
        <f>IF(N464="zákl. přenesená",J464,0)</f>
        <v>0</v>
      </c>
      <c r="BH464" s="193">
        <f>IF(N464="sníž. přenesená",J464,0)</f>
        <v>0</v>
      </c>
      <c r="BI464" s="193">
        <f>IF(N464="nulová",J464,0)</f>
        <v>0</v>
      </c>
      <c r="BJ464" s="18" t="s">
        <v>85</v>
      </c>
      <c r="BK464" s="193">
        <f>ROUND(I464*H464,2)</f>
        <v>0</v>
      </c>
      <c r="BL464" s="18" t="s">
        <v>98</v>
      </c>
      <c r="BM464" s="192" t="s">
        <v>638</v>
      </c>
    </row>
    <row r="465" spans="1:65" s="2" customFormat="1" ht="16.5" customHeight="1">
      <c r="A465" s="35"/>
      <c r="B465" s="36"/>
      <c r="C465" s="180" t="s">
        <v>107</v>
      </c>
      <c r="D465" s="180" t="s">
        <v>204</v>
      </c>
      <c r="E465" s="181" t="s">
        <v>639</v>
      </c>
      <c r="F465" s="182" t="s">
        <v>640</v>
      </c>
      <c r="G465" s="183" t="s">
        <v>637</v>
      </c>
      <c r="H465" s="184">
        <v>120</v>
      </c>
      <c r="I465" s="185"/>
      <c r="J465" s="186">
        <f>ROUND(I465*H465,2)</f>
        <v>0</v>
      </c>
      <c r="K465" s="187"/>
      <c r="L465" s="40"/>
      <c r="M465" s="188" t="s">
        <v>1</v>
      </c>
      <c r="N465" s="189" t="s">
        <v>45</v>
      </c>
      <c r="O465" s="72"/>
      <c r="P465" s="190">
        <f>O465*H465</f>
        <v>0</v>
      </c>
      <c r="Q465" s="190">
        <v>0</v>
      </c>
      <c r="R465" s="190">
        <f>Q465*H465</f>
        <v>0</v>
      </c>
      <c r="S465" s="190">
        <v>0</v>
      </c>
      <c r="T465" s="191">
        <f>S465*H465</f>
        <v>0</v>
      </c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R465" s="192" t="s">
        <v>98</v>
      </c>
      <c r="AT465" s="192" t="s">
        <v>204</v>
      </c>
      <c r="AU465" s="192" t="s">
        <v>85</v>
      </c>
      <c r="AY465" s="18" t="s">
        <v>203</v>
      </c>
      <c r="BE465" s="193">
        <f>IF(N465="základní",J465,0)</f>
        <v>0</v>
      </c>
      <c r="BF465" s="193">
        <f>IF(N465="snížená",J465,0)</f>
        <v>0</v>
      </c>
      <c r="BG465" s="193">
        <f>IF(N465="zákl. přenesená",J465,0)</f>
        <v>0</v>
      </c>
      <c r="BH465" s="193">
        <f>IF(N465="sníž. přenesená",J465,0)</f>
        <v>0</v>
      </c>
      <c r="BI465" s="193">
        <f>IF(N465="nulová",J465,0)</f>
        <v>0</v>
      </c>
      <c r="BJ465" s="18" t="s">
        <v>85</v>
      </c>
      <c r="BK465" s="193">
        <f>ROUND(I465*H465,2)</f>
        <v>0</v>
      </c>
      <c r="BL465" s="18" t="s">
        <v>98</v>
      </c>
      <c r="BM465" s="192" t="s">
        <v>641</v>
      </c>
    </row>
    <row r="466" spans="1:65" s="2" customFormat="1" ht="16.5" customHeight="1">
      <c r="A466" s="35"/>
      <c r="B466" s="36"/>
      <c r="C466" s="180" t="s">
        <v>642</v>
      </c>
      <c r="D466" s="180" t="s">
        <v>204</v>
      </c>
      <c r="E466" s="181" t="s">
        <v>643</v>
      </c>
      <c r="F466" s="182" t="s">
        <v>644</v>
      </c>
      <c r="G466" s="183" t="s">
        <v>621</v>
      </c>
      <c r="H466" s="184">
        <v>12</v>
      </c>
      <c r="I466" s="185"/>
      <c r="J466" s="186">
        <f>ROUND(I466*H466,2)</f>
        <v>0</v>
      </c>
      <c r="K466" s="187"/>
      <c r="L466" s="40"/>
      <c r="M466" s="188" t="s">
        <v>1</v>
      </c>
      <c r="N466" s="189" t="s">
        <v>45</v>
      </c>
      <c r="O466" s="72"/>
      <c r="P466" s="190">
        <f>O466*H466</f>
        <v>0</v>
      </c>
      <c r="Q466" s="190">
        <v>0</v>
      </c>
      <c r="R466" s="190">
        <f>Q466*H466</f>
        <v>0</v>
      </c>
      <c r="S466" s="190">
        <v>0</v>
      </c>
      <c r="T466" s="191">
        <f>S466*H466</f>
        <v>0</v>
      </c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R466" s="192" t="s">
        <v>98</v>
      </c>
      <c r="AT466" s="192" t="s">
        <v>204</v>
      </c>
      <c r="AU466" s="192" t="s">
        <v>85</v>
      </c>
      <c r="AY466" s="18" t="s">
        <v>203</v>
      </c>
      <c r="BE466" s="193">
        <f>IF(N466="základní",J466,0)</f>
        <v>0</v>
      </c>
      <c r="BF466" s="193">
        <f>IF(N466="snížená",J466,0)</f>
        <v>0</v>
      </c>
      <c r="BG466" s="193">
        <f>IF(N466="zákl. přenesená",J466,0)</f>
        <v>0</v>
      </c>
      <c r="BH466" s="193">
        <f>IF(N466="sníž. přenesená",J466,0)</f>
        <v>0</v>
      </c>
      <c r="BI466" s="193">
        <f>IF(N466="nulová",J466,0)</f>
        <v>0</v>
      </c>
      <c r="BJ466" s="18" t="s">
        <v>85</v>
      </c>
      <c r="BK466" s="193">
        <f>ROUND(I466*H466,2)</f>
        <v>0</v>
      </c>
      <c r="BL466" s="18" t="s">
        <v>98</v>
      </c>
      <c r="BM466" s="192" t="s">
        <v>645</v>
      </c>
    </row>
    <row r="467" spans="2:63" s="11" customFormat="1" ht="25.9" customHeight="1">
      <c r="B467" s="166"/>
      <c r="C467" s="167"/>
      <c r="D467" s="168" t="s">
        <v>79</v>
      </c>
      <c r="E467" s="169" t="s">
        <v>646</v>
      </c>
      <c r="F467" s="169" t="s">
        <v>647</v>
      </c>
      <c r="G467" s="167"/>
      <c r="H467" s="167"/>
      <c r="I467" s="170"/>
      <c r="J467" s="171">
        <f>BK467</f>
        <v>0</v>
      </c>
      <c r="K467" s="167"/>
      <c r="L467" s="172"/>
      <c r="M467" s="173"/>
      <c r="N467" s="174"/>
      <c r="O467" s="174"/>
      <c r="P467" s="175">
        <f>SUM(P468:P509)</f>
        <v>0</v>
      </c>
      <c r="Q467" s="174"/>
      <c r="R467" s="175">
        <f>SUM(R468:R509)</f>
        <v>0</v>
      </c>
      <c r="S467" s="174"/>
      <c r="T467" s="176">
        <f>SUM(T468:T509)</f>
        <v>0</v>
      </c>
      <c r="AR467" s="177" t="s">
        <v>85</v>
      </c>
      <c r="AT467" s="178" t="s">
        <v>79</v>
      </c>
      <c r="AU467" s="178" t="s">
        <v>80</v>
      </c>
      <c r="AY467" s="177" t="s">
        <v>203</v>
      </c>
      <c r="BK467" s="179">
        <f>SUM(BK468:BK509)</f>
        <v>0</v>
      </c>
    </row>
    <row r="468" spans="1:65" s="2" customFormat="1" ht="44.25" customHeight="1">
      <c r="A468" s="35"/>
      <c r="B468" s="36"/>
      <c r="C468" s="180" t="s">
        <v>648</v>
      </c>
      <c r="D468" s="180" t="s">
        <v>204</v>
      </c>
      <c r="E468" s="181" t="s">
        <v>649</v>
      </c>
      <c r="F468" s="182" t="s">
        <v>650</v>
      </c>
      <c r="G468" s="183" t="s">
        <v>651</v>
      </c>
      <c r="H468" s="184">
        <v>2321.903</v>
      </c>
      <c r="I468" s="185"/>
      <c r="J468" s="186">
        <f>ROUND(I468*H468,2)</f>
        <v>0</v>
      </c>
      <c r="K468" s="187"/>
      <c r="L468" s="40"/>
      <c r="M468" s="188" t="s">
        <v>1</v>
      </c>
      <c r="N468" s="189" t="s">
        <v>45</v>
      </c>
      <c r="O468" s="72"/>
      <c r="P468" s="190">
        <f>O468*H468</f>
        <v>0</v>
      </c>
      <c r="Q468" s="190">
        <v>0</v>
      </c>
      <c r="R468" s="190">
        <f>Q468*H468</f>
        <v>0</v>
      </c>
      <c r="S468" s="190">
        <v>0</v>
      </c>
      <c r="T468" s="191">
        <f>S468*H468</f>
        <v>0</v>
      </c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R468" s="192" t="s">
        <v>98</v>
      </c>
      <c r="AT468" s="192" t="s">
        <v>204</v>
      </c>
      <c r="AU468" s="192" t="s">
        <v>85</v>
      </c>
      <c r="AY468" s="18" t="s">
        <v>203</v>
      </c>
      <c r="BE468" s="193">
        <f>IF(N468="základní",J468,0)</f>
        <v>0</v>
      </c>
      <c r="BF468" s="193">
        <f>IF(N468="snížená",J468,0)</f>
        <v>0</v>
      </c>
      <c r="BG468" s="193">
        <f>IF(N468="zákl. přenesená",J468,0)</f>
        <v>0</v>
      </c>
      <c r="BH468" s="193">
        <f>IF(N468="sníž. přenesená",J468,0)</f>
        <v>0</v>
      </c>
      <c r="BI468" s="193">
        <f>IF(N468="nulová",J468,0)</f>
        <v>0</v>
      </c>
      <c r="BJ468" s="18" t="s">
        <v>85</v>
      </c>
      <c r="BK468" s="193">
        <f>ROUND(I468*H468,2)</f>
        <v>0</v>
      </c>
      <c r="BL468" s="18" t="s">
        <v>98</v>
      </c>
      <c r="BM468" s="192" t="s">
        <v>652</v>
      </c>
    </row>
    <row r="469" spans="1:65" s="2" customFormat="1" ht="24.2" customHeight="1">
      <c r="A469" s="35"/>
      <c r="B469" s="36"/>
      <c r="C469" s="180" t="s">
        <v>653</v>
      </c>
      <c r="D469" s="180" t="s">
        <v>204</v>
      </c>
      <c r="E469" s="181" t="s">
        <v>654</v>
      </c>
      <c r="F469" s="182" t="s">
        <v>655</v>
      </c>
      <c r="G469" s="183" t="s">
        <v>253</v>
      </c>
      <c r="H469" s="184">
        <v>22</v>
      </c>
      <c r="I469" s="185"/>
      <c r="J469" s="186">
        <f>ROUND(I469*H469,2)</f>
        <v>0</v>
      </c>
      <c r="K469" s="187"/>
      <c r="L469" s="40"/>
      <c r="M469" s="188" t="s">
        <v>1</v>
      </c>
      <c r="N469" s="189" t="s">
        <v>45</v>
      </c>
      <c r="O469" s="72"/>
      <c r="P469" s="190">
        <f>O469*H469</f>
        <v>0</v>
      </c>
      <c r="Q469" s="190">
        <v>0</v>
      </c>
      <c r="R469" s="190">
        <f>Q469*H469</f>
        <v>0</v>
      </c>
      <c r="S469" s="190">
        <v>0</v>
      </c>
      <c r="T469" s="191">
        <f>S469*H469</f>
        <v>0</v>
      </c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R469" s="192" t="s">
        <v>98</v>
      </c>
      <c r="AT469" s="192" t="s">
        <v>204</v>
      </c>
      <c r="AU469" s="192" t="s">
        <v>85</v>
      </c>
      <c r="AY469" s="18" t="s">
        <v>203</v>
      </c>
      <c r="BE469" s="193">
        <f>IF(N469="základní",J469,0)</f>
        <v>0</v>
      </c>
      <c r="BF469" s="193">
        <f>IF(N469="snížená",J469,0)</f>
        <v>0</v>
      </c>
      <c r="BG469" s="193">
        <f>IF(N469="zákl. přenesená",J469,0)</f>
        <v>0</v>
      </c>
      <c r="BH469" s="193">
        <f>IF(N469="sníž. přenesená",J469,0)</f>
        <v>0</v>
      </c>
      <c r="BI469" s="193">
        <f>IF(N469="nulová",J469,0)</f>
        <v>0</v>
      </c>
      <c r="BJ469" s="18" t="s">
        <v>85</v>
      </c>
      <c r="BK469" s="193">
        <f>ROUND(I469*H469,2)</f>
        <v>0</v>
      </c>
      <c r="BL469" s="18" t="s">
        <v>98</v>
      </c>
      <c r="BM469" s="192" t="s">
        <v>656</v>
      </c>
    </row>
    <row r="470" spans="2:51" s="12" customFormat="1" ht="12">
      <c r="B470" s="194"/>
      <c r="C470" s="195"/>
      <c r="D470" s="196" t="s">
        <v>209</v>
      </c>
      <c r="E470" s="197" t="s">
        <v>1</v>
      </c>
      <c r="F470" s="198" t="s">
        <v>397</v>
      </c>
      <c r="G470" s="195"/>
      <c r="H470" s="199">
        <v>22</v>
      </c>
      <c r="I470" s="200"/>
      <c r="J470" s="195"/>
      <c r="K470" s="195"/>
      <c r="L470" s="201"/>
      <c r="M470" s="202"/>
      <c r="N470" s="203"/>
      <c r="O470" s="203"/>
      <c r="P470" s="203"/>
      <c r="Q470" s="203"/>
      <c r="R470" s="203"/>
      <c r="S470" s="203"/>
      <c r="T470" s="204"/>
      <c r="AT470" s="205" t="s">
        <v>209</v>
      </c>
      <c r="AU470" s="205" t="s">
        <v>85</v>
      </c>
      <c r="AV470" s="12" t="s">
        <v>89</v>
      </c>
      <c r="AW470" s="12" t="s">
        <v>36</v>
      </c>
      <c r="AX470" s="12" t="s">
        <v>80</v>
      </c>
      <c r="AY470" s="205" t="s">
        <v>203</v>
      </c>
    </row>
    <row r="471" spans="2:51" s="13" customFormat="1" ht="12">
      <c r="B471" s="206"/>
      <c r="C471" s="207"/>
      <c r="D471" s="196" t="s">
        <v>209</v>
      </c>
      <c r="E471" s="208" t="s">
        <v>1</v>
      </c>
      <c r="F471" s="209" t="s">
        <v>211</v>
      </c>
      <c r="G471" s="207"/>
      <c r="H471" s="210">
        <v>22</v>
      </c>
      <c r="I471" s="211"/>
      <c r="J471" s="207"/>
      <c r="K471" s="207"/>
      <c r="L471" s="212"/>
      <c r="M471" s="213"/>
      <c r="N471" s="214"/>
      <c r="O471" s="214"/>
      <c r="P471" s="214"/>
      <c r="Q471" s="214"/>
      <c r="R471" s="214"/>
      <c r="S471" s="214"/>
      <c r="T471" s="215"/>
      <c r="AT471" s="216" t="s">
        <v>209</v>
      </c>
      <c r="AU471" s="216" t="s">
        <v>85</v>
      </c>
      <c r="AV471" s="13" t="s">
        <v>98</v>
      </c>
      <c r="AW471" s="13" t="s">
        <v>36</v>
      </c>
      <c r="AX471" s="13" t="s">
        <v>85</v>
      </c>
      <c r="AY471" s="216" t="s">
        <v>203</v>
      </c>
    </row>
    <row r="472" spans="1:65" s="2" customFormat="1" ht="37.9" customHeight="1">
      <c r="A472" s="35"/>
      <c r="B472" s="36"/>
      <c r="C472" s="180" t="s">
        <v>657</v>
      </c>
      <c r="D472" s="180" t="s">
        <v>204</v>
      </c>
      <c r="E472" s="181" t="s">
        <v>658</v>
      </c>
      <c r="F472" s="182" t="s">
        <v>659</v>
      </c>
      <c r="G472" s="183" t="s">
        <v>253</v>
      </c>
      <c r="H472" s="184">
        <v>2200</v>
      </c>
      <c r="I472" s="185"/>
      <c r="J472" s="186">
        <f>ROUND(I472*H472,2)</f>
        <v>0</v>
      </c>
      <c r="K472" s="187"/>
      <c r="L472" s="40"/>
      <c r="M472" s="188" t="s">
        <v>1</v>
      </c>
      <c r="N472" s="189" t="s">
        <v>45</v>
      </c>
      <c r="O472" s="72"/>
      <c r="P472" s="190">
        <f>O472*H472</f>
        <v>0</v>
      </c>
      <c r="Q472" s="190">
        <v>0</v>
      </c>
      <c r="R472" s="190">
        <f>Q472*H472</f>
        <v>0</v>
      </c>
      <c r="S472" s="190">
        <v>0</v>
      </c>
      <c r="T472" s="191">
        <f>S472*H472</f>
        <v>0</v>
      </c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R472" s="192" t="s">
        <v>98</v>
      </c>
      <c r="AT472" s="192" t="s">
        <v>204</v>
      </c>
      <c r="AU472" s="192" t="s">
        <v>85</v>
      </c>
      <c r="AY472" s="18" t="s">
        <v>203</v>
      </c>
      <c r="BE472" s="193">
        <f>IF(N472="základní",J472,0)</f>
        <v>0</v>
      </c>
      <c r="BF472" s="193">
        <f>IF(N472="snížená",J472,0)</f>
        <v>0</v>
      </c>
      <c r="BG472" s="193">
        <f>IF(N472="zákl. přenesená",J472,0)</f>
        <v>0</v>
      </c>
      <c r="BH472" s="193">
        <f>IF(N472="sníž. přenesená",J472,0)</f>
        <v>0</v>
      </c>
      <c r="BI472" s="193">
        <f>IF(N472="nulová",J472,0)</f>
        <v>0</v>
      </c>
      <c r="BJ472" s="18" t="s">
        <v>85</v>
      </c>
      <c r="BK472" s="193">
        <f>ROUND(I472*H472,2)</f>
        <v>0</v>
      </c>
      <c r="BL472" s="18" t="s">
        <v>98</v>
      </c>
      <c r="BM472" s="192" t="s">
        <v>660</v>
      </c>
    </row>
    <row r="473" spans="2:51" s="12" customFormat="1" ht="12">
      <c r="B473" s="194"/>
      <c r="C473" s="195"/>
      <c r="D473" s="196" t="s">
        <v>209</v>
      </c>
      <c r="E473" s="197" t="s">
        <v>1</v>
      </c>
      <c r="F473" s="198" t="s">
        <v>661</v>
      </c>
      <c r="G473" s="195"/>
      <c r="H473" s="199">
        <v>2200</v>
      </c>
      <c r="I473" s="200"/>
      <c r="J473" s="195"/>
      <c r="K473" s="195"/>
      <c r="L473" s="201"/>
      <c r="M473" s="202"/>
      <c r="N473" s="203"/>
      <c r="O473" s="203"/>
      <c r="P473" s="203"/>
      <c r="Q473" s="203"/>
      <c r="R473" s="203"/>
      <c r="S473" s="203"/>
      <c r="T473" s="204"/>
      <c r="AT473" s="205" t="s">
        <v>209</v>
      </c>
      <c r="AU473" s="205" t="s">
        <v>85</v>
      </c>
      <c r="AV473" s="12" t="s">
        <v>89</v>
      </c>
      <c r="AW473" s="12" t="s">
        <v>36</v>
      </c>
      <c r="AX473" s="12" t="s">
        <v>80</v>
      </c>
      <c r="AY473" s="205" t="s">
        <v>203</v>
      </c>
    </row>
    <row r="474" spans="2:51" s="13" customFormat="1" ht="12">
      <c r="B474" s="206"/>
      <c r="C474" s="207"/>
      <c r="D474" s="196" t="s">
        <v>209</v>
      </c>
      <c r="E474" s="208" t="s">
        <v>1</v>
      </c>
      <c r="F474" s="209" t="s">
        <v>211</v>
      </c>
      <c r="G474" s="207"/>
      <c r="H474" s="210">
        <v>2200</v>
      </c>
      <c r="I474" s="211"/>
      <c r="J474" s="207"/>
      <c r="K474" s="207"/>
      <c r="L474" s="212"/>
      <c r="M474" s="213"/>
      <c r="N474" s="214"/>
      <c r="O474" s="214"/>
      <c r="P474" s="214"/>
      <c r="Q474" s="214"/>
      <c r="R474" s="214"/>
      <c r="S474" s="214"/>
      <c r="T474" s="215"/>
      <c r="AT474" s="216" t="s">
        <v>209</v>
      </c>
      <c r="AU474" s="216" t="s">
        <v>85</v>
      </c>
      <c r="AV474" s="13" t="s">
        <v>98</v>
      </c>
      <c r="AW474" s="13" t="s">
        <v>36</v>
      </c>
      <c r="AX474" s="13" t="s">
        <v>85</v>
      </c>
      <c r="AY474" s="216" t="s">
        <v>203</v>
      </c>
    </row>
    <row r="475" spans="1:65" s="2" customFormat="1" ht="33" customHeight="1">
      <c r="A475" s="35"/>
      <c r="B475" s="36"/>
      <c r="C475" s="180" t="s">
        <v>662</v>
      </c>
      <c r="D475" s="180" t="s">
        <v>204</v>
      </c>
      <c r="E475" s="181" t="s">
        <v>663</v>
      </c>
      <c r="F475" s="182" t="s">
        <v>664</v>
      </c>
      <c r="G475" s="183" t="s">
        <v>651</v>
      </c>
      <c r="H475" s="184">
        <v>2321.903</v>
      </c>
      <c r="I475" s="185"/>
      <c r="J475" s="186">
        <f>ROUND(I475*H475,2)</f>
        <v>0</v>
      </c>
      <c r="K475" s="187"/>
      <c r="L475" s="40"/>
      <c r="M475" s="188" t="s">
        <v>1</v>
      </c>
      <c r="N475" s="189" t="s">
        <v>45</v>
      </c>
      <c r="O475" s="72"/>
      <c r="P475" s="190">
        <f>O475*H475</f>
        <v>0</v>
      </c>
      <c r="Q475" s="190">
        <v>0</v>
      </c>
      <c r="R475" s="190">
        <f>Q475*H475</f>
        <v>0</v>
      </c>
      <c r="S475" s="190">
        <v>0</v>
      </c>
      <c r="T475" s="191">
        <f>S475*H475</f>
        <v>0</v>
      </c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R475" s="192" t="s">
        <v>98</v>
      </c>
      <c r="AT475" s="192" t="s">
        <v>204</v>
      </c>
      <c r="AU475" s="192" t="s">
        <v>85</v>
      </c>
      <c r="AY475" s="18" t="s">
        <v>203</v>
      </c>
      <c r="BE475" s="193">
        <f>IF(N475="základní",J475,0)</f>
        <v>0</v>
      </c>
      <c r="BF475" s="193">
        <f>IF(N475="snížená",J475,0)</f>
        <v>0</v>
      </c>
      <c r="BG475" s="193">
        <f>IF(N475="zákl. přenesená",J475,0)</f>
        <v>0</v>
      </c>
      <c r="BH475" s="193">
        <f>IF(N475="sníž. přenesená",J475,0)</f>
        <v>0</v>
      </c>
      <c r="BI475" s="193">
        <f>IF(N475="nulová",J475,0)</f>
        <v>0</v>
      </c>
      <c r="BJ475" s="18" t="s">
        <v>85</v>
      </c>
      <c r="BK475" s="193">
        <f>ROUND(I475*H475,2)</f>
        <v>0</v>
      </c>
      <c r="BL475" s="18" t="s">
        <v>98</v>
      </c>
      <c r="BM475" s="192" t="s">
        <v>665</v>
      </c>
    </row>
    <row r="476" spans="1:65" s="2" customFormat="1" ht="44.25" customHeight="1">
      <c r="A476" s="35"/>
      <c r="B476" s="36"/>
      <c r="C476" s="180" t="s">
        <v>666</v>
      </c>
      <c r="D476" s="180" t="s">
        <v>204</v>
      </c>
      <c r="E476" s="181" t="s">
        <v>667</v>
      </c>
      <c r="F476" s="182" t="s">
        <v>668</v>
      </c>
      <c r="G476" s="183" t="s">
        <v>651</v>
      </c>
      <c r="H476" s="184">
        <v>27862.836</v>
      </c>
      <c r="I476" s="185"/>
      <c r="J476" s="186">
        <f>ROUND(I476*H476,2)</f>
        <v>0</v>
      </c>
      <c r="K476" s="187"/>
      <c r="L476" s="40"/>
      <c r="M476" s="188" t="s">
        <v>1</v>
      </c>
      <c r="N476" s="189" t="s">
        <v>45</v>
      </c>
      <c r="O476" s="72"/>
      <c r="P476" s="190">
        <f>O476*H476</f>
        <v>0</v>
      </c>
      <c r="Q476" s="190">
        <v>0</v>
      </c>
      <c r="R476" s="190">
        <f>Q476*H476</f>
        <v>0</v>
      </c>
      <c r="S476" s="190">
        <v>0</v>
      </c>
      <c r="T476" s="191">
        <f>S476*H476</f>
        <v>0</v>
      </c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R476" s="192" t="s">
        <v>98</v>
      </c>
      <c r="AT476" s="192" t="s">
        <v>204</v>
      </c>
      <c r="AU476" s="192" t="s">
        <v>85</v>
      </c>
      <c r="AY476" s="18" t="s">
        <v>203</v>
      </c>
      <c r="BE476" s="193">
        <f>IF(N476="základní",J476,0)</f>
        <v>0</v>
      </c>
      <c r="BF476" s="193">
        <f>IF(N476="snížená",J476,0)</f>
        <v>0</v>
      </c>
      <c r="BG476" s="193">
        <f>IF(N476="zákl. přenesená",J476,0)</f>
        <v>0</v>
      </c>
      <c r="BH476" s="193">
        <f>IF(N476="sníž. přenesená",J476,0)</f>
        <v>0</v>
      </c>
      <c r="BI476" s="193">
        <f>IF(N476="nulová",J476,0)</f>
        <v>0</v>
      </c>
      <c r="BJ476" s="18" t="s">
        <v>85</v>
      </c>
      <c r="BK476" s="193">
        <f>ROUND(I476*H476,2)</f>
        <v>0</v>
      </c>
      <c r="BL476" s="18" t="s">
        <v>98</v>
      </c>
      <c r="BM476" s="192" t="s">
        <v>669</v>
      </c>
    </row>
    <row r="477" spans="2:51" s="12" customFormat="1" ht="12">
      <c r="B477" s="194"/>
      <c r="C477" s="195"/>
      <c r="D477" s="196" t="s">
        <v>209</v>
      </c>
      <c r="E477" s="197" t="s">
        <v>1</v>
      </c>
      <c r="F477" s="198" t="s">
        <v>670</v>
      </c>
      <c r="G477" s="195"/>
      <c r="H477" s="199">
        <v>27862.836</v>
      </c>
      <c r="I477" s="200"/>
      <c r="J477" s="195"/>
      <c r="K477" s="195"/>
      <c r="L477" s="201"/>
      <c r="M477" s="202"/>
      <c r="N477" s="203"/>
      <c r="O477" s="203"/>
      <c r="P477" s="203"/>
      <c r="Q477" s="203"/>
      <c r="R477" s="203"/>
      <c r="S477" s="203"/>
      <c r="T477" s="204"/>
      <c r="AT477" s="205" t="s">
        <v>209</v>
      </c>
      <c r="AU477" s="205" t="s">
        <v>85</v>
      </c>
      <c r="AV477" s="12" t="s">
        <v>89</v>
      </c>
      <c r="AW477" s="12" t="s">
        <v>36</v>
      </c>
      <c r="AX477" s="12" t="s">
        <v>80</v>
      </c>
      <c r="AY477" s="205" t="s">
        <v>203</v>
      </c>
    </row>
    <row r="478" spans="2:51" s="13" customFormat="1" ht="12">
      <c r="B478" s="206"/>
      <c r="C478" s="207"/>
      <c r="D478" s="196" t="s">
        <v>209</v>
      </c>
      <c r="E478" s="208" t="s">
        <v>1</v>
      </c>
      <c r="F478" s="209" t="s">
        <v>211</v>
      </c>
      <c r="G478" s="207"/>
      <c r="H478" s="210">
        <v>27862.836</v>
      </c>
      <c r="I478" s="211"/>
      <c r="J478" s="207"/>
      <c r="K478" s="207"/>
      <c r="L478" s="212"/>
      <c r="M478" s="213"/>
      <c r="N478" s="214"/>
      <c r="O478" s="214"/>
      <c r="P478" s="214"/>
      <c r="Q478" s="214"/>
      <c r="R478" s="214"/>
      <c r="S478" s="214"/>
      <c r="T478" s="215"/>
      <c r="AT478" s="216" t="s">
        <v>209</v>
      </c>
      <c r="AU478" s="216" t="s">
        <v>85</v>
      </c>
      <c r="AV478" s="13" t="s">
        <v>98</v>
      </c>
      <c r="AW478" s="13" t="s">
        <v>36</v>
      </c>
      <c r="AX478" s="13" t="s">
        <v>85</v>
      </c>
      <c r="AY478" s="216" t="s">
        <v>203</v>
      </c>
    </row>
    <row r="479" spans="1:65" s="2" customFormat="1" ht="37.9" customHeight="1">
      <c r="A479" s="35"/>
      <c r="B479" s="36"/>
      <c r="C479" s="180" t="s">
        <v>671</v>
      </c>
      <c r="D479" s="180" t="s">
        <v>204</v>
      </c>
      <c r="E479" s="181" t="s">
        <v>672</v>
      </c>
      <c r="F479" s="182" t="s">
        <v>673</v>
      </c>
      <c r="G479" s="183" t="s">
        <v>651</v>
      </c>
      <c r="H479" s="184">
        <v>2321.903</v>
      </c>
      <c r="I479" s="185"/>
      <c r="J479" s="186">
        <f>ROUND(I479*H479,2)</f>
        <v>0</v>
      </c>
      <c r="K479" s="187"/>
      <c r="L479" s="40"/>
      <c r="M479" s="188" t="s">
        <v>1</v>
      </c>
      <c r="N479" s="189" t="s">
        <v>45</v>
      </c>
      <c r="O479" s="72"/>
      <c r="P479" s="190">
        <f>O479*H479</f>
        <v>0</v>
      </c>
      <c r="Q479" s="190">
        <v>0</v>
      </c>
      <c r="R479" s="190">
        <f>Q479*H479</f>
        <v>0</v>
      </c>
      <c r="S479" s="190">
        <v>0</v>
      </c>
      <c r="T479" s="191">
        <f>S479*H479</f>
        <v>0</v>
      </c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R479" s="192" t="s">
        <v>98</v>
      </c>
      <c r="AT479" s="192" t="s">
        <v>204</v>
      </c>
      <c r="AU479" s="192" t="s">
        <v>85</v>
      </c>
      <c r="AY479" s="18" t="s">
        <v>203</v>
      </c>
      <c r="BE479" s="193">
        <f>IF(N479="základní",J479,0)</f>
        <v>0</v>
      </c>
      <c r="BF479" s="193">
        <f>IF(N479="snížená",J479,0)</f>
        <v>0</v>
      </c>
      <c r="BG479" s="193">
        <f>IF(N479="zákl. přenesená",J479,0)</f>
        <v>0</v>
      </c>
      <c r="BH479" s="193">
        <f>IF(N479="sníž. přenesená",J479,0)</f>
        <v>0</v>
      </c>
      <c r="BI479" s="193">
        <f>IF(N479="nulová",J479,0)</f>
        <v>0</v>
      </c>
      <c r="BJ479" s="18" t="s">
        <v>85</v>
      </c>
      <c r="BK479" s="193">
        <f>ROUND(I479*H479,2)</f>
        <v>0</v>
      </c>
      <c r="BL479" s="18" t="s">
        <v>98</v>
      </c>
      <c r="BM479" s="192" t="s">
        <v>674</v>
      </c>
    </row>
    <row r="480" spans="1:65" s="2" customFormat="1" ht="44.25" customHeight="1">
      <c r="A480" s="35"/>
      <c r="B480" s="36"/>
      <c r="C480" s="180" t="s">
        <v>675</v>
      </c>
      <c r="D480" s="180" t="s">
        <v>204</v>
      </c>
      <c r="E480" s="181" t="s">
        <v>676</v>
      </c>
      <c r="F480" s="182" t="s">
        <v>677</v>
      </c>
      <c r="G480" s="183" t="s">
        <v>651</v>
      </c>
      <c r="H480" s="184">
        <v>0.579</v>
      </c>
      <c r="I480" s="185"/>
      <c r="J480" s="186">
        <f>ROUND(I480*H480,2)</f>
        <v>0</v>
      </c>
      <c r="K480" s="187"/>
      <c r="L480" s="40"/>
      <c r="M480" s="188" t="s">
        <v>1</v>
      </c>
      <c r="N480" s="189" t="s">
        <v>45</v>
      </c>
      <c r="O480" s="72"/>
      <c r="P480" s="190">
        <f>O480*H480</f>
        <v>0</v>
      </c>
      <c r="Q480" s="190">
        <v>0</v>
      </c>
      <c r="R480" s="190">
        <f>Q480*H480</f>
        <v>0</v>
      </c>
      <c r="S480" s="190">
        <v>0</v>
      </c>
      <c r="T480" s="191">
        <f>S480*H480</f>
        <v>0</v>
      </c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R480" s="192" t="s">
        <v>98</v>
      </c>
      <c r="AT480" s="192" t="s">
        <v>204</v>
      </c>
      <c r="AU480" s="192" t="s">
        <v>85</v>
      </c>
      <c r="AY480" s="18" t="s">
        <v>203</v>
      </c>
      <c r="BE480" s="193">
        <f>IF(N480="základní",J480,0)</f>
        <v>0</v>
      </c>
      <c r="BF480" s="193">
        <f>IF(N480="snížená",J480,0)</f>
        <v>0</v>
      </c>
      <c r="BG480" s="193">
        <f>IF(N480="zákl. přenesená",J480,0)</f>
        <v>0</v>
      </c>
      <c r="BH480" s="193">
        <f>IF(N480="sníž. přenesená",J480,0)</f>
        <v>0</v>
      </c>
      <c r="BI480" s="193">
        <f>IF(N480="nulová",J480,0)</f>
        <v>0</v>
      </c>
      <c r="BJ480" s="18" t="s">
        <v>85</v>
      </c>
      <c r="BK480" s="193">
        <f>ROUND(I480*H480,2)</f>
        <v>0</v>
      </c>
      <c r="BL480" s="18" t="s">
        <v>98</v>
      </c>
      <c r="BM480" s="192" t="s">
        <v>678</v>
      </c>
    </row>
    <row r="481" spans="2:51" s="12" customFormat="1" ht="12">
      <c r="B481" s="194"/>
      <c r="C481" s="195"/>
      <c r="D481" s="196" t="s">
        <v>209</v>
      </c>
      <c r="E481" s="197" t="s">
        <v>1</v>
      </c>
      <c r="F481" s="198" t="s">
        <v>679</v>
      </c>
      <c r="G481" s="195"/>
      <c r="H481" s="199">
        <v>0.579</v>
      </c>
      <c r="I481" s="200"/>
      <c r="J481" s="195"/>
      <c r="K481" s="195"/>
      <c r="L481" s="201"/>
      <c r="M481" s="202"/>
      <c r="N481" s="203"/>
      <c r="O481" s="203"/>
      <c r="P481" s="203"/>
      <c r="Q481" s="203"/>
      <c r="R481" s="203"/>
      <c r="S481" s="203"/>
      <c r="T481" s="204"/>
      <c r="AT481" s="205" t="s">
        <v>209</v>
      </c>
      <c r="AU481" s="205" t="s">
        <v>85</v>
      </c>
      <c r="AV481" s="12" t="s">
        <v>89</v>
      </c>
      <c r="AW481" s="12" t="s">
        <v>36</v>
      </c>
      <c r="AX481" s="12" t="s">
        <v>80</v>
      </c>
      <c r="AY481" s="205" t="s">
        <v>203</v>
      </c>
    </row>
    <row r="482" spans="2:51" s="13" customFormat="1" ht="12">
      <c r="B482" s="206"/>
      <c r="C482" s="207"/>
      <c r="D482" s="196" t="s">
        <v>209</v>
      </c>
      <c r="E482" s="208" t="s">
        <v>1</v>
      </c>
      <c r="F482" s="209" t="s">
        <v>211</v>
      </c>
      <c r="G482" s="207"/>
      <c r="H482" s="210">
        <v>0.579</v>
      </c>
      <c r="I482" s="211"/>
      <c r="J482" s="207"/>
      <c r="K482" s="207"/>
      <c r="L482" s="212"/>
      <c r="M482" s="213"/>
      <c r="N482" s="214"/>
      <c r="O482" s="214"/>
      <c r="P482" s="214"/>
      <c r="Q482" s="214"/>
      <c r="R482" s="214"/>
      <c r="S482" s="214"/>
      <c r="T482" s="215"/>
      <c r="AT482" s="216" t="s">
        <v>209</v>
      </c>
      <c r="AU482" s="216" t="s">
        <v>85</v>
      </c>
      <c r="AV482" s="13" t="s">
        <v>98</v>
      </c>
      <c r="AW482" s="13" t="s">
        <v>36</v>
      </c>
      <c r="AX482" s="13" t="s">
        <v>85</v>
      </c>
      <c r="AY482" s="216" t="s">
        <v>203</v>
      </c>
    </row>
    <row r="483" spans="1:65" s="2" customFormat="1" ht="44.25" customHeight="1">
      <c r="A483" s="35"/>
      <c r="B483" s="36"/>
      <c r="C483" s="180" t="s">
        <v>680</v>
      </c>
      <c r="D483" s="180" t="s">
        <v>204</v>
      </c>
      <c r="E483" s="181" t="s">
        <v>681</v>
      </c>
      <c r="F483" s="182" t="s">
        <v>682</v>
      </c>
      <c r="G483" s="183" t="s">
        <v>651</v>
      </c>
      <c r="H483" s="184">
        <v>767.935</v>
      </c>
      <c r="I483" s="185"/>
      <c r="J483" s="186">
        <f>ROUND(I483*H483,2)</f>
        <v>0</v>
      </c>
      <c r="K483" s="187"/>
      <c r="L483" s="40"/>
      <c r="M483" s="188" t="s">
        <v>1</v>
      </c>
      <c r="N483" s="189" t="s">
        <v>45</v>
      </c>
      <c r="O483" s="72"/>
      <c r="P483" s="190">
        <f>O483*H483</f>
        <v>0</v>
      </c>
      <c r="Q483" s="190">
        <v>0</v>
      </c>
      <c r="R483" s="190">
        <f>Q483*H483</f>
        <v>0</v>
      </c>
      <c r="S483" s="190">
        <v>0</v>
      </c>
      <c r="T483" s="191">
        <f>S483*H483</f>
        <v>0</v>
      </c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R483" s="192" t="s">
        <v>98</v>
      </c>
      <c r="AT483" s="192" t="s">
        <v>204</v>
      </c>
      <c r="AU483" s="192" t="s">
        <v>85</v>
      </c>
      <c r="AY483" s="18" t="s">
        <v>203</v>
      </c>
      <c r="BE483" s="193">
        <f>IF(N483="základní",J483,0)</f>
        <v>0</v>
      </c>
      <c r="BF483" s="193">
        <f>IF(N483="snížená",J483,0)</f>
        <v>0</v>
      </c>
      <c r="BG483" s="193">
        <f>IF(N483="zákl. přenesená",J483,0)</f>
        <v>0</v>
      </c>
      <c r="BH483" s="193">
        <f>IF(N483="sníž. přenesená",J483,0)</f>
        <v>0</v>
      </c>
      <c r="BI483" s="193">
        <f>IF(N483="nulová",J483,0)</f>
        <v>0</v>
      </c>
      <c r="BJ483" s="18" t="s">
        <v>85</v>
      </c>
      <c r="BK483" s="193">
        <f>ROUND(I483*H483,2)</f>
        <v>0</v>
      </c>
      <c r="BL483" s="18" t="s">
        <v>98</v>
      </c>
      <c r="BM483" s="192" t="s">
        <v>683</v>
      </c>
    </row>
    <row r="484" spans="2:51" s="12" customFormat="1" ht="12">
      <c r="B484" s="194"/>
      <c r="C484" s="195"/>
      <c r="D484" s="196" t="s">
        <v>209</v>
      </c>
      <c r="E484" s="197" t="s">
        <v>1</v>
      </c>
      <c r="F484" s="198" t="s">
        <v>684</v>
      </c>
      <c r="G484" s="195"/>
      <c r="H484" s="199">
        <v>767.935</v>
      </c>
      <c r="I484" s="200"/>
      <c r="J484" s="195"/>
      <c r="K484" s="195"/>
      <c r="L484" s="201"/>
      <c r="M484" s="202"/>
      <c r="N484" s="203"/>
      <c r="O484" s="203"/>
      <c r="P484" s="203"/>
      <c r="Q484" s="203"/>
      <c r="R484" s="203"/>
      <c r="S484" s="203"/>
      <c r="T484" s="204"/>
      <c r="AT484" s="205" t="s">
        <v>209</v>
      </c>
      <c r="AU484" s="205" t="s">
        <v>85</v>
      </c>
      <c r="AV484" s="12" t="s">
        <v>89</v>
      </c>
      <c r="AW484" s="12" t="s">
        <v>36</v>
      </c>
      <c r="AX484" s="12" t="s">
        <v>80</v>
      </c>
      <c r="AY484" s="205" t="s">
        <v>203</v>
      </c>
    </row>
    <row r="485" spans="2:51" s="13" customFormat="1" ht="12">
      <c r="B485" s="206"/>
      <c r="C485" s="207"/>
      <c r="D485" s="196" t="s">
        <v>209</v>
      </c>
      <c r="E485" s="208" t="s">
        <v>1</v>
      </c>
      <c r="F485" s="209" t="s">
        <v>211</v>
      </c>
      <c r="G485" s="207"/>
      <c r="H485" s="210">
        <v>767.935</v>
      </c>
      <c r="I485" s="211"/>
      <c r="J485" s="207"/>
      <c r="K485" s="207"/>
      <c r="L485" s="212"/>
      <c r="M485" s="213"/>
      <c r="N485" s="214"/>
      <c r="O485" s="214"/>
      <c r="P485" s="214"/>
      <c r="Q485" s="214"/>
      <c r="R485" s="214"/>
      <c r="S485" s="214"/>
      <c r="T485" s="215"/>
      <c r="AT485" s="216" t="s">
        <v>209</v>
      </c>
      <c r="AU485" s="216" t="s">
        <v>85</v>
      </c>
      <c r="AV485" s="13" t="s">
        <v>98</v>
      </c>
      <c r="AW485" s="13" t="s">
        <v>36</v>
      </c>
      <c r="AX485" s="13" t="s">
        <v>85</v>
      </c>
      <c r="AY485" s="216" t="s">
        <v>203</v>
      </c>
    </row>
    <row r="486" spans="1:65" s="2" customFormat="1" ht="44.25" customHeight="1">
      <c r="A486" s="35"/>
      <c r="B486" s="36"/>
      <c r="C486" s="180" t="s">
        <v>113</v>
      </c>
      <c r="D486" s="180" t="s">
        <v>204</v>
      </c>
      <c r="E486" s="181" t="s">
        <v>685</v>
      </c>
      <c r="F486" s="182" t="s">
        <v>686</v>
      </c>
      <c r="G486" s="183" t="s">
        <v>651</v>
      </c>
      <c r="H486" s="184">
        <v>83.371</v>
      </c>
      <c r="I486" s="185"/>
      <c r="J486" s="186">
        <f>ROUND(I486*H486,2)</f>
        <v>0</v>
      </c>
      <c r="K486" s="187"/>
      <c r="L486" s="40"/>
      <c r="M486" s="188" t="s">
        <v>1</v>
      </c>
      <c r="N486" s="189" t="s">
        <v>45</v>
      </c>
      <c r="O486" s="72"/>
      <c r="P486" s="190">
        <f>O486*H486</f>
        <v>0</v>
      </c>
      <c r="Q486" s="190">
        <v>0</v>
      </c>
      <c r="R486" s="190">
        <f>Q486*H486</f>
        <v>0</v>
      </c>
      <c r="S486" s="190">
        <v>0</v>
      </c>
      <c r="T486" s="191">
        <f>S486*H486</f>
        <v>0</v>
      </c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R486" s="192" t="s">
        <v>98</v>
      </c>
      <c r="AT486" s="192" t="s">
        <v>204</v>
      </c>
      <c r="AU486" s="192" t="s">
        <v>85</v>
      </c>
      <c r="AY486" s="18" t="s">
        <v>203</v>
      </c>
      <c r="BE486" s="193">
        <f>IF(N486="základní",J486,0)</f>
        <v>0</v>
      </c>
      <c r="BF486" s="193">
        <f>IF(N486="snížená",J486,0)</f>
        <v>0</v>
      </c>
      <c r="BG486" s="193">
        <f>IF(N486="zákl. přenesená",J486,0)</f>
        <v>0</v>
      </c>
      <c r="BH486" s="193">
        <f>IF(N486="sníž. přenesená",J486,0)</f>
        <v>0</v>
      </c>
      <c r="BI486" s="193">
        <f>IF(N486="nulová",J486,0)</f>
        <v>0</v>
      </c>
      <c r="BJ486" s="18" t="s">
        <v>85</v>
      </c>
      <c r="BK486" s="193">
        <f>ROUND(I486*H486,2)</f>
        <v>0</v>
      </c>
      <c r="BL486" s="18" t="s">
        <v>98</v>
      </c>
      <c r="BM486" s="192" t="s">
        <v>687</v>
      </c>
    </row>
    <row r="487" spans="2:51" s="12" customFormat="1" ht="22.5">
      <c r="B487" s="194"/>
      <c r="C487" s="195"/>
      <c r="D487" s="196" t="s">
        <v>209</v>
      </c>
      <c r="E487" s="197" t="s">
        <v>1</v>
      </c>
      <c r="F487" s="198" t="s">
        <v>688</v>
      </c>
      <c r="G487" s="195"/>
      <c r="H487" s="199">
        <v>83.371</v>
      </c>
      <c r="I487" s="200"/>
      <c r="J487" s="195"/>
      <c r="K487" s="195"/>
      <c r="L487" s="201"/>
      <c r="M487" s="202"/>
      <c r="N487" s="203"/>
      <c r="O487" s="203"/>
      <c r="P487" s="203"/>
      <c r="Q487" s="203"/>
      <c r="R487" s="203"/>
      <c r="S487" s="203"/>
      <c r="T487" s="204"/>
      <c r="AT487" s="205" t="s">
        <v>209</v>
      </c>
      <c r="AU487" s="205" t="s">
        <v>85</v>
      </c>
      <c r="AV487" s="12" t="s">
        <v>89</v>
      </c>
      <c r="AW487" s="12" t="s">
        <v>36</v>
      </c>
      <c r="AX487" s="12" t="s">
        <v>80</v>
      </c>
      <c r="AY487" s="205" t="s">
        <v>203</v>
      </c>
    </row>
    <row r="488" spans="2:51" s="13" customFormat="1" ht="12">
      <c r="B488" s="206"/>
      <c r="C488" s="207"/>
      <c r="D488" s="196" t="s">
        <v>209</v>
      </c>
      <c r="E488" s="208" t="s">
        <v>1</v>
      </c>
      <c r="F488" s="209" t="s">
        <v>211</v>
      </c>
      <c r="G488" s="207"/>
      <c r="H488" s="210">
        <v>83.371</v>
      </c>
      <c r="I488" s="211"/>
      <c r="J488" s="207"/>
      <c r="K488" s="207"/>
      <c r="L488" s="212"/>
      <c r="M488" s="213"/>
      <c r="N488" s="214"/>
      <c r="O488" s="214"/>
      <c r="P488" s="214"/>
      <c r="Q488" s="214"/>
      <c r="R488" s="214"/>
      <c r="S488" s="214"/>
      <c r="T488" s="215"/>
      <c r="AT488" s="216" t="s">
        <v>209</v>
      </c>
      <c r="AU488" s="216" t="s">
        <v>85</v>
      </c>
      <c r="AV488" s="13" t="s">
        <v>98</v>
      </c>
      <c r="AW488" s="13" t="s">
        <v>36</v>
      </c>
      <c r="AX488" s="13" t="s">
        <v>85</v>
      </c>
      <c r="AY488" s="216" t="s">
        <v>203</v>
      </c>
    </row>
    <row r="489" spans="1:65" s="2" customFormat="1" ht="44.25" customHeight="1">
      <c r="A489" s="35"/>
      <c r="B489" s="36"/>
      <c r="C489" s="180" t="s">
        <v>116</v>
      </c>
      <c r="D489" s="180" t="s">
        <v>204</v>
      </c>
      <c r="E489" s="181" t="s">
        <v>689</v>
      </c>
      <c r="F489" s="182" t="s">
        <v>690</v>
      </c>
      <c r="G489" s="183" t="s">
        <v>651</v>
      </c>
      <c r="H489" s="184">
        <v>668.31</v>
      </c>
      <c r="I489" s="185"/>
      <c r="J489" s="186">
        <f>ROUND(I489*H489,2)</f>
        <v>0</v>
      </c>
      <c r="K489" s="187"/>
      <c r="L489" s="40"/>
      <c r="M489" s="188" t="s">
        <v>1</v>
      </c>
      <c r="N489" s="189" t="s">
        <v>45</v>
      </c>
      <c r="O489" s="72"/>
      <c r="P489" s="190">
        <f>O489*H489</f>
        <v>0</v>
      </c>
      <c r="Q489" s="190">
        <v>0</v>
      </c>
      <c r="R489" s="190">
        <f>Q489*H489</f>
        <v>0</v>
      </c>
      <c r="S489" s="190">
        <v>0</v>
      </c>
      <c r="T489" s="191">
        <f>S489*H489</f>
        <v>0</v>
      </c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R489" s="192" t="s">
        <v>98</v>
      </c>
      <c r="AT489" s="192" t="s">
        <v>204</v>
      </c>
      <c r="AU489" s="192" t="s">
        <v>85</v>
      </c>
      <c r="AY489" s="18" t="s">
        <v>203</v>
      </c>
      <c r="BE489" s="193">
        <f>IF(N489="základní",J489,0)</f>
        <v>0</v>
      </c>
      <c r="BF489" s="193">
        <f>IF(N489="snížená",J489,0)</f>
        <v>0</v>
      </c>
      <c r="BG489" s="193">
        <f>IF(N489="zákl. přenesená",J489,0)</f>
        <v>0</v>
      </c>
      <c r="BH489" s="193">
        <f>IF(N489="sníž. přenesená",J489,0)</f>
        <v>0</v>
      </c>
      <c r="BI489" s="193">
        <f>IF(N489="nulová",J489,0)</f>
        <v>0</v>
      </c>
      <c r="BJ489" s="18" t="s">
        <v>85</v>
      </c>
      <c r="BK489" s="193">
        <f>ROUND(I489*H489,2)</f>
        <v>0</v>
      </c>
      <c r="BL489" s="18" t="s">
        <v>98</v>
      </c>
      <c r="BM489" s="192" t="s">
        <v>691</v>
      </c>
    </row>
    <row r="490" spans="2:51" s="12" customFormat="1" ht="22.5">
      <c r="B490" s="194"/>
      <c r="C490" s="195"/>
      <c r="D490" s="196" t="s">
        <v>209</v>
      </c>
      <c r="E490" s="197" t="s">
        <v>1</v>
      </c>
      <c r="F490" s="198" t="s">
        <v>692</v>
      </c>
      <c r="G490" s="195"/>
      <c r="H490" s="199">
        <v>417.434</v>
      </c>
      <c r="I490" s="200"/>
      <c r="J490" s="195"/>
      <c r="K490" s="195"/>
      <c r="L490" s="201"/>
      <c r="M490" s="202"/>
      <c r="N490" s="203"/>
      <c r="O490" s="203"/>
      <c r="P490" s="203"/>
      <c r="Q490" s="203"/>
      <c r="R490" s="203"/>
      <c r="S490" s="203"/>
      <c r="T490" s="204"/>
      <c r="AT490" s="205" t="s">
        <v>209</v>
      </c>
      <c r="AU490" s="205" t="s">
        <v>85</v>
      </c>
      <c r="AV490" s="12" t="s">
        <v>89</v>
      </c>
      <c r="AW490" s="12" t="s">
        <v>36</v>
      </c>
      <c r="AX490" s="12" t="s">
        <v>80</v>
      </c>
      <c r="AY490" s="205" t="s">
        <v>203</v>
      </c>
    </row>
    <row r="491" spans="2:51" s="12" customFormat="1" ht="12">
      <c r="B491" s="194"/>
      <c r="C491" s="195"/>
      <c r="D491" s="196" t="s">
        <v>209</v>
      </c>
      <c r="E491" s="197" t="s">
        <v>1</v>
      </c>
      <c r="F491" s="198" t="s">
        <v>693</v>
      </c>
      <c r="G491" s="195"/>
      <c r="H491" s="199">
        <v>6.368</v>
      </c>
      <c r="I491" s="200"/>
      <c r="J491" s="195"/>
      <c r="K491" s="195"/>
      <c r="L491" s="201"/>
      <c r="M491" s="202"/>
      <c r="N491" s="203"/>
      <c r="O491" s="203"/>
      <c r="P491" s="203"/>
      <c r="Q491" s="203"/>
      <c r="R491" s="203"/>
      <c r="S491" s="203"/>
      <c r="T491" s="204"/>
      <c r="AT491" s="205" t="s">
        <v>209</v>
      </c>
      <c r="AU491" s="205" t="s">
        <v>85</v>
      </c>
      <c r="AV491" s="12" t="s">
        <v>89</v>
      </c>
      <c r="AW491" s="12" t="s">
        <v>36</v>
      </c>
      <c r="AX491" s="12" t="s">
        <v>80</v>
      </c>
      <c r="AY491" s="205" t="s">
        <v>203</v>
      </c>
    </row>
    <row r="492" spans="2:51" s="12" customFormat="1" ht="12">
      <c r="B492" s="194"/>
      <c r="C492" s="195"/>
      <c r="D492" s="196" t="s">
        <v>209</v>
      </c>
      <c r="E492" s="197" t="s">
        <v>1</v>
      </c>
      <c r="F492" s="198" t="s">
        <v>694</v>
      </c>
      <c r="G492" s="195"/>
      <c r="H492" s="199">
        <v>244.508</v>
      </c>
      <c r="I492" s="200"/>
      <c r="J492" s="195"/>
      <c r="K492" s="195"/>
      <c r="L492" s="201"/>
      <c r="M492" s="202"/>
      <c r="N492" s="203"/>
      <c r="O492" s="203"/>
      <c r="P492" s="203"/>
      <c r="Q492" s="203"/>
      <c r="R492" s="203"/>
      <c r="S492" s="203"/>
      <c r="T492" s="204"/>
      <c r="AT492" s="205" t="s">
        <v>209</v>
      </c>
      <c r="AU492" s="205" t="s">
        <v>85</v>
      </c>
      <c r="AV492" s="12" t="s">
        <v>89</v>
      </c>
      <c r="AW492" s="12" t="s">
        <v>36</v>
      </c>
      <c r="AX492" s="12" t="s">
        <v>80</v>
      </c>
      <c r="AY492" s="205" t="s">
        <v>203</v>
      </c>
    </row>
    <row r="493" spans="2:51" s="13" customFormat="1" ht="12">
      <c r="B493" s="206"/>
      <c r="C493" s="207"/>
      <c r="D493" s="196" t="s">
        <v>209</v>
      </c>
      <c r="E493" s="208" t="s">
        <v>1</v>
      </c>
      <c r="F493" s="209" t="s">
        <v>211</v>
      </c>
      <c r="G493" s="207"/>
      <c r="H493" s="210">
        <v>668.3100000000001</v>
      </c>
      <c r="I493" s="211"/>
      <c r="J493" s="207"/>
      <c r="K493" s="207"/>
      <c r="L493" s="212"/>
      <c r="M493" s="213"/>
      <c r="N493" s="214"/>
      <c r="O493" s="214"/>
      <c r="P493" s="214"/>
      <c r="Q493" s="214"/>
      <c r="R493" s="214"/>
      <c r="S493" s="214"/>
      <c r="T493" s="215"/>
      <c r="AT493" s="216" t="s">
        <v>209</v>
      </c>
      <c r="AU493" s="216" t="s">
        <v>85</v>
      </c>
      <c r="AV493" s="13" t="s">
        <v>98</v>
      </c>
      <c r="AW493" s="13" t="s">
        <v>36</v>
      </c>
      <c r="AX493" s="13" t="s">
        <v>85</v>
      </c>
      <c r="AY493" s="216" t="s">
        <v>203</v>
      </c>
    </row>
    <row r="494" spans="1:65" s="2" customFormat="1" ht="37.9" customHeight="1">
      <c r="A494" s="35"/>
      <c r="B494" s="36"/>
      <c r="C494" s="180" t="s">
        <v>119</v>
      </c>
      <c r="D494" s="180" t="s">
        <v>204</v>
      </c>
      <c r="E494" s="181" t="s">
        <v>695</v>
      </c>
      <c r="F494" s="182" t="s">
        <v>696</v>
      </c>
      <c r="G494" s="183" t="s">
        <v>651</v>
      </c>
      <c r="H494" s="184">
        <v>205.659</v>
      </c>
      <c r="I494" s="185"/>
      <c r="J494" s="186">
        <f>ROUND(I494*H494,2)</f>
        <v>0</v>
      </c>
      <c r="K494" s="187"/>
      <c r="L494" s="40"/>
      <c r="M494" s="188" t="s">
        <v>1</v>
      </c>
      <c r="N494" s="189" t="s">
        <v>45</v>
      </c>
      <c r="O494" s="72"/>
      <c r="P494" s="190">
        <f>O494*H494</f>
        <v>0</v>
      </c>
      <c r="Q494" s="190">
        <v>0</v>
      </c>
      <c r="R494" s="190">
        <f>Q494*H494</f>
        <v>0</v>
      </c>
      <c r="S494" s="190">
        <v>0</v>
      </c>
      <c r="T494" s="191">
        <f>S494*H494</f>
        <v>0</v>
      </c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R494" s="192" t="s">
        <v>98</v>
      </c>
      <c r="AT494" s="192" t="s">
        <v>204</v>
      </c>
      <c r="AU494" s="192" t="s">
        <v>85</v>
      </c>
      <c r="AY494" s="18" t="s">
        <v>203</v>
      </c>
      <c r="BE494" s="193">
        <f>IF(N494="základní",J494,0)</f>
        <v>0</v>
      </c>
      <c r="BF494" s="193">
        <f>IF(N494="snížená",J494,0)</f>
        <v>0</v>
      </c>
      <c r="BG494" s="193">
        <f>IF(N494="zákl. přenesená",J494,0)</f>
        <v>0</v>
      </c>
      <c r="BH494" s="193">
        <f>IF(N494="sníž. přenesená",J494,0)</f>
        <v>0</v>
      </c>
      <c r="BI494" s="193">
        <f>IF(N494="nulová",J494,0)</f>
        <v>0</v>
      </c>
      <c r="BJ494" s="18" t="s">
        <v>85</v>
      </c>
      <c r="BK494" s="193">
        <f>ROUND(I494*H494,2)</f>
        <v>0</v>
      </c>
      <c r="BL494" s="18" t="s">
        <v>98</v>
      </c>
      <c r="BM494" s="192" t="s">
        <v>697</v>
      </c>
    </row>
    <row r="495" spans="2:51" s="12" customFormat="1" ht="12">
      <c r="B495" s="194"/>
      <c r="C495" s="195"/>
      <c r="D495" s="196" t="s">
        <v>209</v>
      </c>
      <c r="E495" s="197" t="s">
        <v>1</v>
      </c>
      <c r="F495" s="198" t="s">
        <v>698</v>
      </c>
      <c r="G495" s="195"/>
      <c r="H495" s="199">
        <v>205.659</v>
      </c>
      <c r="I495" s="200"/>
      <c r="J495" s="195"/>
      <c r="K495" s="195"/>
      <c r="L495" s="201"/>
      <c r="M495" s="202"/>
      <c r="N495" s="203"/>
      <c r="O495" s="203"/>
      <c r="P495" s="203"/>
      <c r="Q495" s="203"/>
      <c r="R495" s="203"/>
      <c r="S495" s="203"/>
      <c r="T495" s="204"/>
      <c r="AT495" s="205" t="s">
        <v>209</v>
      </c>
      <c r="AU495" s="205" t="s">
        <v>85</v>
      </c>
      <c r="AV495" s="12" t="s">
        <v>89</v>
      </c>
      <c r="AW495" s="12" t="s">
        <v>36</v>
      </c>
      <c r="AX495" s="12" t="s">
        <v>80</v>
      </c>
      <c r="AY495" s="205" t="s">
        <v>203</v>
      </c>
    </row>
    <row r="496" spans="2:51" s="13" customFormat="1" ht="12">
      <c r="B496" s="206"/>
      <c r="C496" s="207"/>
      <c r="D496" s="196" t="s">
        <v>209</v>
      </c>
      <c r="E496" s="208" t="s">
        <v>1</v>
      </c>
      <c r="F496" s="209" t="s">
        <v>211</v>
      </c>
      <c r="G496" s="207"/>
      <c r="H496" s="210">
        <v>205.659</v>
      </c>
      <c r="I496" s="211"/>
      <c r="J496" s="207"/>
      <c r="K496" s="207"/>
      <c r="L496" s="212"/>
      <c r="M496" s="213"/>
      <c r="N496" s="214"/>
      <c r="O496" s="214"/>
      <c r="P496" s="214"/>
      <c r="Q496" s="214"/>
      <c r="R496" s="214"/>
      <c r="S496" s="214"/>
      <c r="T496" s="215"/>
      <c r="AT496" s="216" t="s">
        <v>209</v>
      </c>
      <c r="AU496" s="216" t="s">
        <v>85</v>
      </c>
      <c r="AV496" s="13" t="s">
        <v>98</v>
      </c>
      <c r="AW496" s="13" t="s">
        <v>36</v>
      </c>
      <c r="AX496" s="13" t="s">
        <v>85</v>
      </c>
      <c r="AY496" s="216" t="s">
        <v>203</v>
      </c>
    </row>
    <row r="497" spans="1:65" s="2" customFormat="1" ht="44.25" customHeight="1">
      <c r="A497" s="35"/>
      <c r="B497" s="36"/>
      <c r="C497" s="180" t="s">
        <v>699</v>
      </c>
      <c r="D497" s="180" t="s">
        <v>204</v>
      </c>
      <c r="E497" s="181" t="s">
        <v>700</v>
      </c>
      <c r="F497" s="182" t="s">
        <v>701</v>
      </c>
      <c r="G497" s="183" t="s">
        <v>651</v>
      </c>
      <c r="H497" s="184">
        <v>124.865</v>
      </c>
      <c r="I497" s="185"/>
      <c r="J497" s="186">
        <f>ROUND(I497*H497,2)</f>
        <v>0</v>
      </c>
      <c r="K497" s="187"/>
      <c r="L497" s="40"/>
      <c r="M497" s="188" t="s">
        <v>1</v>
      </c>
      <c r="N497" s="189" t="s">
        <v>45</v>
      </c>
      <c r="O497" s="72"/>
      <c r="P497" s="190">
        <f>O497*H497</f>
        <v>0</v>
      </c>
      <c r="Q497" s="190">
        <v>0</v>
      </c>
      <c r="R497" s="190">
        <f>Q497*H497</f>
        <v>0</v>
      </c>
      <c r="S497" s="190">
        <v>0</v>
      </c>
      <c r="T497" s="191">
        <f>S497*H497</f>
        <v>0</v>
      </c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R497" s="192" t="s">
        <v>98</v>
      </c>
      <c r="AT497" s="192" t="s">
        <v>204</v>
      </c>
      <c r="AU497" s="192" t="s">
        <v>85</v>
      </c>
      <c r="AY497" s="18" t="s">
        <v>203</v>
      </c>
      <c r="BE497" s="193">
        <f>IF(N497="základní",J497,0)</f>
        <v>0</v>
      </c>
      <c r="BF497" s="193">
        <f>IF(N497="snížená",J497,0)</f>
        <v>0</v>
      </c>
      <c r="BG497" s="193">
        <f>IF(N497="zákl. přenesená",J497,0)</f>
        <v>0</v>
      </c>
      <c r="BH497" s="193">
        <f>IF(N497="sníž. přenesená",J497,0)</f>
        <v>0</v>
      </c>
      <c r="BI497" s="193">
        <f>IF(N497="nulová",J497,0)</f>
        <v>0</v>
      </c>
      <c r="BJ497" s="18" t="s">
        <v>85</v>
      </c>
      <c r="BK497" s="193">
        <f>ROUND(I497*H497,2)</f>
        <v>0</v>
      </c>
      <c r="BL497" s="18" t="s">
        <v>98</v>
      </c>
      <c r="BM497" s="192" t="s">
        <v>702</v>
      </c>
    </row>
    <row r="498" spans="2:51" s="12" customFormat="1" ht="22.5">
      <c r="B498" s="194"/>
      <c r="C498" s="195"/>
      <c r="D498" s="196" t="s">
        <v>209</v>
      </c>
      <c r="E498" s="197" t="s">
        <v>1</v>
      </c>
      <c r="F498" s="198" t="s">
        <v>703</v>
      </c>
      <c r="G498" s="195"/>
      <c r="H498" s="199">
        <v>124.865</v>
      </c>
      <c r="I498" s="200"/>
      <c r="J498" s="195"/>
      <c r="K498" s="195"/>
      <c r="L498" s="201"/>
      <c r="M498" s="202"/>
      <c r="N498" s="203"/>
      <c r="O498" s="203"/>
      <c r="P498" s="203"/>
      <c r="Q498" s="203"/>
      <c r="R498" s="203"/>
      <c r="S498" s="203"/>
      <c r="T498" s="204"/>
      <c r="AT498" s="205" t="s">
        <v>209</v>
      </c>
      <c r="AU498" s="205" t="s">
        <v>85</v>
      </c>
      <c r="AV498" s="12" t="s">
        <v>89</v>
      </c>
      <c r="AW498" s="12" t="s">
        <v>36</v>
      </c>
      <c r="AX498" s="12" t="s">
        <v>80</v>
      </c>
      <c r="AY498" s="205" t="s">
        <v>203</v>
      </c>
    </row>
    <row r="499" spans="2:51" s="13" customFormat="1" ht="12">
      <c r="B499" s="206"/>
      <c r="C499" s="207"/>
      <c r="D499" s="196" t="s">
        <v>209</v>
      </c>
      <c r="E499" s="208" t="s">
        <v>1</v>
      </c>
      <c r="F499" s="209" t="s">
        <v>211</v>
      </c>
      <c r="G499" s="207"/>
      <c r="H499" s="210">
        <v>124.865</v>
      </c>
      <c r="I499" s="211"/>
      <c r="J499" s="207"/>
      <c r="K499" s="207"/>
      <c r="L499" s="212"/>
      <c r="M499" s="213"/>
      <c r="N499" s="214"/>
      <c r="O499" s="214"/>
      <c r="P499" s="214"/>
      <c r="Q499" s="214"/>
      <c r="R499" s="214"/>
      <c r="S499" s="214"/>
      <c r="T499" s="215"/>
      <c r="AT499" s="216" t="s">
        <v>209</v>
      </c>
      <c r="AU499" s="216" t="s">
        <v>85</v>
      </c>
      <c r="AV499" s="13" t="s">
        <v>98</v>
      </c>
      <c r="AW499" s="13" t="s">
        <v>36</v>
      </c>
      <c r="AX499" s="13" t="s">
        <v>85</v>
      </c>
      <c r="AY499" s="216" t="s">
        <v>203</v>
      </c>
    </row>
    <row r="500" spans="1:65" s="2" customFormat="1" ht="44.25" customHeight="1">
      <c r="A500" s="35"/>
      <c r="B500" s="36"/>
      <c r="C500" s="180" t="s">
        <v>704</v>
      </c>
      <c r="D500" s="180" t="s">
        <v>204</v>
      </c>
      <c r="E500" s="181" t="s">
        <v>705</v>
      </c>
      <c r="F500" s="182" t="s">
        <v>706</v>
      </c>
      <c r="G500" s="183" t="s">
        <v>651</v>
      </c>
      <c r="H500" s="184">
        <v>218.812</v>
      </c>
      <c r="I500" s="185"/>
      <c r="J500" s="186">
        <f>ROUND(I500*H500,2)</f>
        <v>0</v>
      </c>
      <c r="K500" s="187"/>
      <c r="L500" s="40"/>
      <c r="M500" s="188" t="s">
        <v>1</v>
      </c>
      <c r="N500" s="189" t="s">
        <v>45</v>
      </c>
      <c r="O500" s="72"/>
      <c r="P500" s="190">
        <f>O500*H500</f>
        <v>0</v>
      </c>
      <c r="Q500" s="190">
        <v>0</v>
      </c>
      <c r="R500" s="190">
        <f>Q500*H500</f>
        <v>0</v>
      </c>
      <c r="S500" s="190">
        <v>0</v>
      </c>
      <c r="T500" s="191">
        <f>S500*H500</f>
        <v>0</v>
      </c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R500" s="192" t="s">
        <v>98</v>
      </c>
      <c r="AT500" s="192" t="s">
        <v>204</v>
      </c>
      <c r="AU500" s="192" t="s">
        <v>85</v>
      </c>
      <c r="AY500" s="18" t="s">
        <v>203</v>
      </c>
      <c r="BE500" s="193">
        <f>IF(N500="základní",J500,0)</f>
        <v>0</v>
      </c>
      <c r="BF500" s="193">
        <f>IF(N500="snížená",J500,0)</f>
        <v>0</v>
      </c>
      <c r="BG500" s="193">
        <f>IF(N500="zákl. přenesená",J500,0)</f>
        <v>0</v>
      </c>
      <c r="BH500" s="193">
        <f>IF(N500="sníž. přenesená",J500,0)</f>
        <v>0</v>
      </c>
      <c r="BI500" s="193">
        <f>IF(N500="nulová",J500,0)</f>
        <v>0</v>
      </c>
      <c r="BJ500" s="18" t="s">
        <v>85</v>
      </c>
      <c r="BK500" s="193">
        <f>ROUND(I500*H500,2)</f>
        <v>0</v>
      </c>
      <c r="BL500" s="18" t="s">
        <v>98</v>
      </c>
      <c r="BM500" s="192" t="s">
        <v>707</v>
      </c>
    </row>
    <row r="501" spans="2:51" s="12" customFormat="1" ht="12">
      <c r="B501" s="194"/>
      <c r="C501" s="195"/>
      <c r="D501" s="196" t="s">
        <v>209</v>
      </c>
      <c r="E501" s="197" t="s">
        <v>1</v>
      </c>
      <c r="F501" s="198" t="s">
        <v>708</v>
      </c>
      <c r="G501" s="195"/>
      <c r="H501" s="199">
        <v>218.812</v>
      </c>
      <c r="I501" s="200"/>
      <c r="J501" s="195"/>
      <c r="K501" s="195"/>
      <c r="L501" s="201"/>
      <c r="M501" s="202"/>
      <c r="N501" s="203"/>
      <c r="O501" s="203"/>
      <c r="P501" s="203"/>
      <c r="Q501" s="203"/>
      <c r="R501" s="203"/>
      <c r="S501" s="203"/>
      <c r="T501" s="204"/>
      <c r="AT501" s="205" t="s">
        <v>209</v>
      </c>
      <c r="AU501" s="205" t="s">
        <v>85</v>
      </c>
      <c r="AV501" s="12" t="s">
        <v>89</v>
      </c>
      <c r="AW501" s="12" t="s">
        <v>36</v>
      </c>
      <c r="AX501" s="12" t="s">
        <v>80</v>
      </c>
      <c r="AY501" s="205" t="s">
        <v>203</v>
      </c>
    </row>
    <row r="502" spans="2:51" s="13" customFormat="1" ht="12">
      <c r="B502" s="206"/>
      <c r="C502" s="207"/>
      <c r="D502" s="196" t="s">
        <v>209</v>
      </c>
      <c r="E502" s="208" t="s">
        <v>1</v>
      </c>
      <c r="F502" s="209" t="s">
        <v>211</v>
      </c>
      <c r="G502" s="207"/>
      <c r="H502" s="210">
        <v>218.812</v>
      </c>
      <c r="I502" s="211"/>
      <c r="J502" s="207"/>
      <c r="K502" s="207"/>
      <c r="L502" s="212"/>
      <c r="M502" s="213"/>
      <c r="N502" s="214"/>
      <c r="O502" s="214"/>
      <c r="P502" s="214"/>
      <c r="Q502" s="214"/>
      <c r="R502" s="214"/>
      <c r="S502" s="214"/>
      <c r="T502" s="215"/>
      <c r="AT502" s="216" t="s">
        <v>209</v>
      </c>
      <c r="AU502" s="216" t="s">
        <v>85</v>
      </c>
      <c r="AV502" s="13" t="s">
        <v>98</v>
      </c>
      <c r="AW502" s="13" t="s">
        <v>36</v>
      </c>
      <c r="AX502" s="13" t="s">
        <v>85</v>
      </c>
      <c r="AY502" s="216" t="s">
        <v>203</v>
      </c>
    </row>
    <row r="503" spans="1:65" s="2" customFormat="1" ht="44.25" customHeight="1">
      <c r="A503" s="35"/>
      <c r="B503" s="36"/>
      <c r="C503" s="180" t="s">
        <v>709</v>
      </c>
      <c r="D503" s="180" t="s">
        <v>204</v>
      </c>
      <c r="E503" s="181" t="s">
        <v>710</v>
      </c>
      <c r="F503" s="182" t="s">
        <v>711</v>
      </c>
      <c r="G503" s="183" t="s">
        <v>651</v>
      </c>
      <c r="H503" s="184">
        <v>14.188</v>
      </c>
      <c r="I503" s="185"/>
      <c r="J503" s="186">
        <f>ROUND(I503*H503,2)</f>
        <v>0</v>
      </c>
      <c r="K503" s="187"/>
      <c r="L503" s="40"/>
      <c r="M503" s="188" t="s">
        <v>1</v>
      </c>
      <c r="N503" s="189" t="s">
        <v>45</v>
      </c>
      <c r="O503" s="72"/>
      <c r="P503" s="190">
        <f>O503*H503</f>
        <v>0</v>
      </c>
      <c r="Q503" s="190">
        <v>0</v>
      </c>
      <c r="R503" s="190">
        <f>Q503*H503</f>
        <v>0</v>
      </c>
      <c r="S503" s="190">
        <v>0</v>
      </c>
      <c r="T503" s="191">
        <f>S503*H503</f>
        <v>0</v>
      </c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R503" s="192" t="s">
        <v>98</v>
      </c>
      <c r="AT503" s="192" t="s">
        <v>204</v>
      </c>
      <c r="AU503" s="192" t="s">
        <v>85</v>
      </c>
      <c r="AY503" s="18" t="s">
        <v>203</v>
      </c>
      <c r="BE503" s="193">
        <f>IF(N503="základní",J503,0)</f>
        <v>0</v>
      </c>
      <c r="BF503" s="193">
        <f>IF(N503="snížená",J503,0)</f>
        <v>0</v>
      </c>
      <c r="BG503" s="193">
        <f>IF(N503="zákl. přenesená",J503,0)</f>
        <v>0</v>
      </c>
      <c r="BH503" s="193">
        <f>IF(N503="sníž. přenesená",J503,0)</f>
        <v>0</v>
      </c>
      <c r="BI503" s="193">
        <f>IF(N503="nulová",J503,0)</f>
        <v>0</v>
      </c>
      <c r="BJ503" s="18" t="s">
        <v>85</v>
      </c>
      <c r="BK503" s="193">
        <f>ROUND(I503*H503,2)</f>
        <v>0</v>
      </c>
      <c r="BL503" s="18" t="s">
        <v>98</v>
      </c>
      <c r="BM503" s="192" t="s">
        <v>712</v>
      </c>
    </row>
    <row r="504" spans="2:51" s="12" customFormat="1" ht="12">
      <c r="B504" s="194"/>
      <c r="C504" s="195"/>
      <c r="D504" s="196" t="s">
        <v>209</v>
      </c>
      <c r="E504" s="197" t="s">
        <v>1</v>
      </c>
      <c r="F504" s="198" t="s">
        <v>713</v>
      </c>
      <c r="G504" s="195"/>
      <c r="H504" s="199">
        <v>11.988</v>
      </c>
      <c r="I504" s="200"/>
      <c r="J504" s="195"/>
      <c r="K504" s="195"/>
      <c r="L504" s="201"/>
      <c r="M504" s="202"/>
      <c r="N504" s="203"/>
      <c r="O504" s="203"/>
      <c r="P504" s="203"/>
      <c r="Q504" s="203"/>
      <c r="R504" s="203"/>
      <c r="S504" s="203"/>
      <c r="T504" s="204"/>
      <c r="AT504" s="205" t="s">
        <v>209</v>
      </c>
      <c r="AU504" s="205" t="s">
        <v>85</v>
      </c>
      <c r="AV504" s="12" t="s">
        <v>89</v>
      </c>
      <c r="AW504" s="12" t="s">
        <v>36</v>
      </c>
      <c r="AX504" s="12" t="s">
        <v>80</v>
      </c>
      <c r="AY504" s="205" t="s">
        <v>203</v>
      </c>
    </row>
    <row r="505" spans="2:51" s="12" customFormat="1" ht="12">
      <c r="B505" s="194"/>
      <c r="C505" s="195"/>
      <c r="D505" s="196" t="s">
        <v>209</v>
      </c>
      <c r="E505" s="197" t="s">
        <v>1</v>
      </c>
      <c r="F505" s="198" t="s">
        <v>714</v>
      </c>
      <c r="G505" s="195"/>
      <c r="H505" s="199">
        <v>2.2</v>
      </c>
      <c r="I505" s="200"/>
      <c r="J505" s="195"/>
      <c r="K505" s="195"/>
      <c r="L505" s="201"/>
      <c r="M505" s="202"/>
      <c r="N505" s="203"/>
      <c r="O505" s="203"/>
      <c r="P505" s="203"/>
      <c r="Q505" s="203"/>
      <c r="R505" s="203"/>
      <c r="S505" s="203"/>
      <c r="T505" s="204"/>
      <c r="AT505" s="205" t="s">
        <v>209</v>
      </c>
      <c r="AU505" s="205" t="s">
        <v>85</v>
      </c>
      <c r="AV505" s="12" t="s">
        <v>89</v>
      </c>
      <c r="AW505" s="12" t="s">
        <v>36</v>
      </c>
      <c r="AX505" s="12" t="s">
        <v>80</v>
      </c>
      <c r="AY505" s="205" t="s">
        <v>203</v>
      </c>
    </row>
    <row r="506" spans="2:51" s="13" customFormat="1" ht="12">
      <c r="B506" s="206"/>
      <c r="C506" s="207"/>
      <c r="D506" s="196" t="s">
        <v>209</v>
      </c>
      <c r="E506" s="208" t="s">
        <v>1</v>
      </c>
      <c r="F506" s="209" t="s">
        <v>211</v>
      </c>
      <c r="G506" s="207"/>
      <c r="H506" s="210">
        <v>14.187999999999999</v>
      </c>
      <c r="I506" s="211"/>
      <c r="J506" s="207"/>
      <c r="K506" s="207"/>
      <c r="L506" s="212"/>
      <c r="M506" s="213"/>
      <c r="N506" s="214"/>
      <c r="O506" s="214"/>
      <c r="P506" s="214"/>
      <c r="Q506" s="214"/>
      <c r="R506" s="214"/>
      <c r="S506" s="214"/>
      <c r="T506" s="215"/>
      <c r="AT506" s="216" t="s">
        <v>209</v>
      </c>
      <c r="AU506" s="216" t="s">
        <v>85</v>
      </c>
      <c r="AV506" s="13" t="s">
        <v>98</v>
      </c>
      <c r="AW506" s="13" t="s">
        <v>36</v>
      </c>
      <c r="AX506" s="13" t="s">
        <v>85</v>
      </c>
      <c r="AY506" s="216" t="s">
        <v>203</v>
      </c>
    </row>
    <row r="507" spans="1:65" s="2" customFormat="1" ht="44.25" customHeight="1">
      <c r="A507" s="35"/>
      <c r="B507" s="36"/>
      <c r="C507" s="180" t="s">
        <v>715</v>
      </c>
      <c r="D507" s="180" t="s">
        <v>204</v>
      </c>
      <c r="E507" s="181" t="s">
        <v>716</v>
      </c>
      <c r="F507" s="182" t="s">
        <v>717</v>
      </c>
      <c r="G507" s="183" t="s">
        <v>651</v>
      </c>
      <c r="H507" s="184">
        <v>110.616</v>
      </c>
      <c r="I507" s="185"/>
      <c r="J507" s="186">
        <f>ROUND(I507*H507,2)</f>
        <v>0</v>
      </c>
      <c r="K507" s="187"/>
      <c r="L507" s="40"/>
      <c r="M507" s="188" t="s">
        <v>1</v>
      </c>
      <c r="N507" s="189" t="s">
        <v>45</v>
      </c>
      <c r="O507" s="72"/>
      <c r="P507" s="190">
        <f>O507*H507</f>
        <v>0</v>
      </c>
      <c r="Q507" s="190">
        <v>0</v>
      </c>
      <c r="R507" s="190">
        <f>Q507*H507</f>
        <v>0</v>
      </c>
      <c r="S507" s="190">
        <v>0</v>
      </c>
      <c r="T507" s="191">
        <f>S507*H507</f>
        <v>0</v>
      </c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R507" s="192" t="s">
        <v>98</v>
      </c>
      <c r="AT507" s="192" t="s">
        <v>204</v>
      </c>
      <c r="AU507" s="192" t="s">
        <v>85</v>
      </c>
      <c r="AY507" s="18" t="s">
        <v>203</v>
      </c>
      <c r="BE507" s="193">
        <f>IF(N507="základní",J507,0)</f>
        <v>0</v>
      </c>
      <c r="BF507" s="193">
        <f>IF(N507="snížená",J507,0)</f>
        <v>0</v>
      </c>
      <c r="BG507" s="193">
        <f>IF(N507="zákl. přenesená",J507,0)</f>
        <v>0</v>
      </c>
      <c r="BH507" s="193">
        <f>IF(N507="sníž. přenesená",J507,0)</f>
        <v>0</v>
      </c>
      <c r="BI507" s="193">
        <f>IF(N507="nulová",J507,0)</f>
        <v>0</v>
      </c>
      <c r="BJ507" s="18" t="s">
        <v>85</v>
      </c>
      <c r="BK507" s="193">
        <f>ROUND(I507*H507,2)</f>
        <v>0</v>
      </c>
      <c r="BL507" s="18" t="s">
        <v>98</v>
      </c>
      <c r="BM507" s="192" t="s">
        <v>718</v>
      </c>
    </row>
    <row r="508" spans="2:51" s="12" customFormat="1" ht="12">
      <c r="B508" s="194"/>
      <c r="C508" s="195"/>
      <c r="D508" s="196" t="s">
        <v>209</v>
      </c>
      <c r="E508" s="197" t="s">
        <v>1</v>
      </c>
      <c r="F508" s="198" t="s">
        <v>719</v>
      </c>
      <c r="G508" s="195"/>
      <c r="H508" s="199">
        <v>110.616</v>
      </c>
      <c r="I508" s="200"/>
      <c r="J508" s="195"/>
      <c r="K508" s="195"/>
      <c r="L508" s="201"/>
      <c r="M508" s="202"/>
      <c r="N508" s="203"/>
      <c r="O508" s="203"/>
      <c r="P508" s="203"/>
      <c r="Q508" s="203"/>
      <c r="R508" s="203"/>
      <c r="S508" s="203"/>
      <c r="T508" s="204"/>
      <c r="AT508" s="205" t="s">
        <v>209</v>
      </c>
      <c r="AU508" s="205" t="s">
        <v>85</v>
      </c>
      <c r="AV508" s="12" t="s">
        <v>89</v>
      </c>
      <c r="AW508" s="12" t="s">
        <v>36</v>
      </c>
      <c r="AX508" s="12" t="s">
        <v>80</v>
      </c>
      <c r="AY508" s="205" t="s">
        <v>203</v>
      </c>
    </row>
    <row r="509" spans="2:51" s="13" customFormat="1" ht="12">
      <c r="B509" s="206"/>
      <c r="C509" s="207"/>
      <c r="D509" s="196" t="s">
        <v>209</v>
      </c>
      <c r="E509" s="208" t="s">
        <v>1</v>
      </c>
      <c r="F509" s="209" t="s">
        <v>211</v>
      </c>
      <c r="G509" s="207"/>
      <c r="H509" s="210">
        <v>110.616</v>
      </c>
      <c r="I509" s="211"/>
      <c r="J509" s="207"/>
      <c r="K509" s="207"/>
      <c r="L509" s="212"/>
      <c r="M509" s="213"/>
      <c r="N509" s="214"/>
      <c r="O509" s="214"/>
      <c r="P509" s="214"/>
      <c r="Q509" s="214"/>
      <c r="R509" s="214"/>
      <c r="S509" s="214"/>
      <c r="T509" s="215"/>
      <c r="AT509" s="216" t="s">
        <v>209</v>
      </c>
      <c r="AU509" s="216" t="s">
        <v>85</v>
      </c>
      <c r="AV509" s="13" t="s">
        <v>98</v>
      </c>
      <c r="AW509" s="13" t="s">
        <v>36</v>
      </c>
      <c r="AX509" s="13" t="s">
        <v>85</v>
      </c>
      <c r="AY509" s="216" t="s">
        <v>203</v>
      </c>
    </row>
    <row r="510" spans="2:63" s="11" customFormat="1" ht="25.9" customHeight="1">
      <c r="B510" s="166"/>
      <c r="C510" s="167"/>
      <c r="D510" s="168" t="s">
        <v>79</v>
      </c>
      <c r="E510" s="169" t="s">
        <v>720</v>
      </c>
      <c r="F510" s="169" t="s">
        <v>721</v>
      </c>
      <c r="G510" s="167"/>
      <c r="H510" s="167"/>
      <c r="I510" s="170"/>
      <c r="J510" s="171">
        <f>BK510</f>
        <v>0</v>
      </c>
      <c r="K510" s="167"/>
      <c r="L510" s="172"/>
      <c r="M510" s="173"/>
      <c r="N510" s="174"/>
      <c r="O510" s="174"/>
      <c r="P510" s="175">
        <f>P511</f>
        <v>0</v>
      </c>
      <c r="Q510" s="174"/>
      <c r="R510" s="175">
        <f>R511</f>
        <v>0</v>
      </c>
      <c r="S510" s="174"/>
      <c r="T510" s="176">
        <f>T511</f>
        <v>0</v>
      </c>
      <c r="AR510" s="177" t="s">
        <v>85</v>
      </c>
      <c r="AT510" s="178" t="s">
        <v>79</v>
      </c>
      <c r="AU510" s="178" t="s">
        <v>80</v>
      </c>
      <c r="AY510" s="177" t="s">
        <v>203</v>
      </c>
      <c r="BK510" s="179">
        <f>BK511</f>
        <v>0</v>
      </c>
    </row>
    <row r="511" spans="1:65" s="2" customFormat="1" ht="55.5" customHeight="1">
      <c r="A511" s="35"/>
      <c r="B511" s="36"/>
      <c r="C511" s="180" t="s">
        <v>722</v>
      </c>
      <c r="D511" s="180" t="s">
        <v>204</v>
      </c>
      <c r="E511" s="181" t="s">
        <v>723</v>
      </c>
      <c r="F511" s="182" t="s">
        <v>724</v>
      </c>
      <c r="G511" s="183" t="s">
        <v>651</v>
      </c>
      <c r="H511" s="184">
        <v>44.002</v>
      </c>
      <c r="I511" s="185"/>
      <c r="J511" s="186">
        <f>ROUND(I511*H511,2)</f>
        <v>0</v>
      </c>
      <c r="K511" s="187"/>
      <c r="L511" s="40"/>
      <c r="M511" s="188" t="s">
        <v>1</v>
      </c>
      <c r="N511" s="189" t="s">
        <v>45</v>
      </c>
      <c r="O511" s="72"/>
      <c r="P511" s="190">
        <f>O511*H511</f>
        <v>0</v>
      </c>
      <c r="Q511" s="190">
        <v>0</v>
      </c>
      <c r="R511" s="190">
        <f>Q511*H511</f>
        <v>0</v>
      </c>
      <c r="S511" s="190">
        <v>0</v>
      </c>
      <c r="T511" s="191">
        <f>S511*H511</f>
        <v>0</v>
      </c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R511" s="192" t="s">
        <v>98</v>
      </c>
      <c r="AT511" s="192" t="s">
        <v>204</v>
      </c>
      <c r="AU511" s="192" t="s">
        <v>85</v>
      </c>
      <c r="AY511" s="18" t="s">
        <v>203</v>
      </c>
      <c r="BE511" s="193">
        <f>IF(N511="základní",J511,0)</f>
        <v>0</v>
      </c>
      <c r="BF511" s="193">
        <f>IF(N511="snížená",J511,0)</f>
        <v>0</v>
      </c>
      <c r="BG511" s="193">
        <f>IF(N511="zákl. přenesená",J511,0)</f>
        <v>0</v>
      </c>
      <c r="BH511" s="193">
        <f>IF(N511="sníž. přenesená",J511,0)</f>
        <v>0</v>
      </c>
      <c r="BI511" s="193">
        <f>IF(N511="nulová",J511,0)</f>
        <v>0</v>
      </c>
      <c r="BJ511" s="18" t="s">
        <v>85</v>
      </c>
      <c r="BK511" s="193">
        <f>ROUND(I511*H511,2)</f>
        <v>0</v>
      </c>
      <c r="BL511" s="18" t="s">
        <v>98</v>
      </c>
      <c r="BM511" s="192" t="s">
        <v>725</v>
      </c>
    </row>
    <row r="512" spans="2:63" s="11" customFormat="1" ht="25.9" customHeight="1">
      <c r="B512" s="166"/>
      <c r="C512" s="167"/>
      <c r="D512" s="168" t="s">
        <v>79</v>
      </c>
      <c r="E512" s="169" t="s">
        <v>726</v>
      </c>
      <c r="F512" s="169" t="s">
        <v>727</v>
      </c>
      <c r="G512" s="167"/>
      <c r="H512" s="167"/>
      <c r="I512" s="170"/>
      <c r="J512" s="171">
        <f>BK512</f>
        <v>0</v>
      </c>
      <c r="K512" s="167"/>
      <c r="L512" s="172"/>
      <c r="M512" s="173"/>
      <c r="N512" s="174"/>
      <c r="O512" s="174"/>
      <c r="P512" s="175">
        <f>SUM(P513:P517)</f>
        <v>0</v>
      </c>
      <c r="Q512" s="174"/>
      <c r="R512" s="175">
        <f>SUM(R513:R517)</f>
        <v>0</v>
      </c>
      <c r="S512" s="174"/>
      <c r="T512" s="176">
        <f>SUM(T513:T517)</f>
        <v>0</v>
      </c>
      <c r="AR512" s="177" t="s">
        <v>89</v>
      </c>
      <c r="AT512" s="178" t="s">
        <v>79</v>
      </c>
      <c r="AU512" s="178" t="s">
        <v>80</v>
      </c>
      <c r="AY512" s="177" t="s">
        <v>203</v>
      </c>
      <c r="BK512" s="179">
        <f>SUM(BK513:BK517)</f>
        <v>0</v>
      </c>
    </row>
    <row r="513" spans="1:65" s="2" customFormat="1" ht="24.2" customHeight="1">
      <c r="A513" s="35"/>
      <c r="B513" s="36"/>
      <c r="C513" s="180" t="s">
        <v>728</v>
      </c>
      <c r="D513" s="180" t="s">
        <v>204</v>
      </c>
      <c r="E513" s="181" t="s">
        <v>729</v>
      </c>
      <c r="F513" s="182" t="s">
        <v>730</v>
      </c>
      <c r="G513" s="183" t="s">
        <v>207</v>
      </c>
      <c r="H513" s="184">
        <v>606.587</v>
      </c>
      <c r="I513" s="185"/>
      <c r="J513" s="186">
        <f>ROUND(I513*H513,2)</f>
        <v>0</v>
      </c>
      <c r="K513" s="187"/>
      <c r="L513" s="40"/>
      <c r="M513" s="188" t="s">
        <v>1</v>
      </c>
      <c r="N513" s="189" t="s">
        <v>45</v>
      </c>
      <c r="O513" s="72"/>
      <c r="P513" s="190">
        <f>O513*H513</f>
        <v>0</v>
      </c>
      <c r="Q513" s="190">
        <v>0</v>
      </c>
      <c r="R513" s="190">
        <f>Q513*H513</f>
        <v>0</v>
      </c>
      <c r="S513" s="190">
        <v>0</v>
      </c>
      <c r="T513" s="191">
        <f>S513*H513</f>
        <v>0</v>
      </c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R513" s="192" t="s">
        <v>317</v>
      </c>
      <c r="AT513" s="192" t="s">
        <v>204</v>
      </c>
      <c r="AU513" s="192" t="s">
        <v>85</v>
      </c>
      <c r="AY513" s="18" t="s">
        <v>203</v>
      </c>
      <c r="BE513" s="193">
        <f>IF(N513="základní",J513,0)</f>
        <v>0</v>
      </c>
      <c r="BF513" s="193">
        <f>IF(N513="snížená",J513,0)</f>
        <v>0</v>
      </c>
      <c r="BG513" s="193">
        <f>IF(N513="zákl. přenesená",J513,0)</f>
        <v>0</v>
      </c>
      <c r="BH513" s="193">
        <f>IF(N513="sníž. přenesená",J513,0)</f>
        <v>0</v>
      </c>
      <c r="BI513" s="193">
        <f>IF(N513="nulová",J513,0)</f>
        <v>0</v>
      </c>
      <c r="BJ513" s="18" t="s">
        <v>85</v>
      </c>
      <c r="BK513" s="193">
        <f>ROUND(I513*H513,2)</f>
        <v>0</v>
      </c>
      <c r="BL513" s="18" t="s">
        <v>317</v>
      </c>
      <c r="BM513" s="192" t="s">
        <v>731</v>
      </c>
    </row>
    <row r="514" spans="2:51" s="12" customFormat="1" ht="12">
      <c r="B514" s="194"/>
      <c r="C514" s="195"/>
      <c r="D514" s="196" t="s">
        <v>209</v>
      </c>
      <c r="E514" s="197" t="s">
        <v>1</v>
      </c>
      <c r="F514" s="198" t="s">
        <v>464</v>
      </c>
      <c r="G514" s="195"/>
      <c r="H514" s="199">
        <v>220.437</v>
      </c>
      <c r="I514" s="200"/>
      <c r="J514" s="195"/>
      <c r="K514" s="195"/>
      <c r="L514" s="201"/>
      <c r="M514" s="202"/>
      <c r="N514" s="203"/>
      <c r="O514" s="203"/>
      <c r="P514" s="203"/>
      <c r="Q514" s="203"/>
      <c r="R514" s="203"/>
      <c r="S514" s="203"/>
      <c r="T514" s="204"/>
      <c r="AT514" s="205" t="s">
        <v>209</v>
      </c>
      <c r="AU514" s="205" t="s">
        <v>85</v>
      </c>
      <c r="AV514" s="12" t="s">
        <v>89</v>
      </c>
      <c r="AW514" s="12" t="s">
        <v>36</v>
      </c>
      <c r="AX514" s="12" t="s">
        <v>80</v>
      </c>
      <c r="AY514" s="205" t="s">
        <v>203</v>
      </c>
    </row>
    <row r="515" spans="2:51" s="12" customFormat="1" ht="22.5">
      <c r="B515" s="194"/>
      <c r="C515" s="195"/>
      <c r="D515" s="196" t="s">
        <v>209</v>
      </c>
      <c r="E515" s="197" t="s">
        <v>1</v>
      </c>
      <c r="F515" s="198" t="s">
        <v>732</v>
      </c>
      <c r="G515" s="195"/>
      <c r="H515" s="199">
        <v>296.53</v>
      </c>
      <c r="I515" s="200"/>
      <c r="J515" s="195"/>
      <c r="K515" s="195"/>
      <c r="L515" s="201"/>
      <c r="M515" s="202"/>
      <c r="N515" s="203"/>
      <c r="O515" s="203"/>
      <c r="P515" s="203"/>
      <c r="Q515" s="203"/>
      <c r="R515" s="203"/>
      <c r="S515" s="203"/>
      <c r="T515" s="204"/>
      <c r="AT515" s="205" t="s">
        <v>209</v>
      </c>
      <c r="AU515" s="205" t="s">
        <v>85</v>
      </c>
      <c r="AV515" s="12" t="s">
        <v>89</v>
      </c>
      <c r="AW515" s="12" t="s">
        <v>36</v>
      </c>
      <c r="AX515" s="12" t="s">
        <v>80</v>
      </c>
      <c r="AY515" s="205" t="s">
        <v>203</v>
      </c>
    </row>
    <row r="516" spans="2:51" s="12" customFormat="1" ht="12">
      <c r="B516" s="194"/>
      <c r="C516" s="195"/>
      <c r="D516" s="196" t="s">
        <v>209</v>
      </c>
      <c r="E516" s="197" t="s">
        <v>1</v>
      </c>
      <c r="F516" s="198" t="s">
        <v>733</v>
      </c>
      <c r="G516" s="195"/>
      <c r="H516" s="199">
        <v>89.62</v>
      </c>
      <c r="I516" s="200"/>
      <c r="J516" s="195"/>
      <c r="K516" s="195"/>
      <c r="L516" s="201"/>
      <c r="M516" s="202"/>
      <c r="N516" s="203"/>
      <c r="O516" s="203"/>
      <c r="P516" s="203"/>
      <c r="Q516" s="203"/>
      <c r="R516" s="203"/>
      <c r="S516" s="203"/>
      <c r="T516" s="204"/>
      <c r="AT516" s="205" t="s">
        <v>209</v>
      </c>
      <c r="AU516" s="205" t="s">
        <v>85</v>
      </c>
      <c r="AV516" s="12" t="s">
        <v>89</v>
      </c>
      <c r="AW516" s="12" t="s">
        <v>36</v>
      </c>
      <c r="AX516" s="12" t="s">
        <v>80</v>
      </c>
      <c r="AY516" s="205" t="s">
        <v>203</v>
      </c>
    </row>
    <row r="517" spans="2:51" s="13" customFormat="1" ht="12">
      <c r="B517" s="206"/>
      <c r="C517" s="207"/>
      <c r="D517" s="196" t="s">
        <v>209</v>
      </c>
      <c r="E517" s="208" t="s">
        <v>1</v>
      </c>
      <c r="F517" s="209" t="s">
        <v>734</v>
      </c>
      <c r="G517" s="207"/>
      <c r="H517" s="210">
        <v>606.587</v>
      </c>
      <c r="I517" s="211"/>
      <c r="J517" s="207"/>
      <c r="K517" s="207"/>
      <c r="L517" s="212"/>
      <c r="M517" s="213"/>
      <c r="N517" s="214"/>
      <c r="O517" s="214"/>
      <c r="P517" s="214"/>
      <c r="Q517" s="214"/>
      <c r="R517" s="214"/>
      <c r="S517" s="214"/>
      <c r="T517" s="215"/>
      <c r="AT517" s="216" t="s">
        <v>209</v>
      </c>
      <c r="AU517" s="216" t="s">
        <v>85</v>
      </c>
      <c r="AV517" s="13" t="s">
        <v>98</v>
      </c>
      <c r="AW517" s="13" t="s">
        <v>36</v>
      </c>
      <c r="AX517" s="13" t="s">
        <v>85</v>
      </c>
      <c r="AY517" s="216" t="s">
        <v>203</v>
      </c>
    </row>
    <row r="518" spans="2:63" s="11" customFormat="1" ht="25.9" customHeight="1">
      <c r="B518" s="166"/>
      <c r="C518" s="167"/>
      <c r="D518" s="168" t="s">
        <v>79</v>
      </c>
      <c r="E518" s="169" t="s">
        <v>735</v>
      </c>
      <c r="F518" s="169" t="s">
        <v>736</v>
      </c>
      <c r="G518" s="167"/>
      <c r="H518" s="167"/>
      <c r="I518" s="170"/>
      <c r="J518" s="171">
        <f>BK518</f>
        <v>0</v>
      </c>
      <c r="K518" s="167"/>
      <c r="L518" s="172"/>
      <c r="M518" s="173"/>
      <c r="N518" s="174"/>
      <c r="O518" s="174"/>
      <c r="P518" s="175">
        <f>SUM(P519:P522)</f>
        <v>0</v>
      </c>
      <c r="Q518" s="174"/>
      <c r="R518" s="175">
        <f>SUM(R519:R522)</f>
        <v>0</v>
      </c>
      <c r="S518" s="174"/>
      <c r="T518" s="176">
        <f>SUM(T519:T522)</f>
        <v>0</v>
      </c>
      <c r="AR518" s="177" t="s">
        <v>89</v>
      </c>
      <c r="AT518" s="178" t="s">
        <v>79</v>
      </c>
      <c r="AU518" s="178" t="s">
        <v>80</v>
      </c>
      <c r="AY518" s="177" t="s">
        <v>203</v>
      </c>
      <c r="BK518" s="179">
        <f>SUM(BK519:BK522)</f>
        <v>0</v>
      </c>
    </row>
    <row r="519" spans="1:65" s="2" customFormat="1" ht="24.2" customHeight="1">
      <c r="A519" s="35"/>
      <c r="B519" s="36"/>
      <c r="C519" s="180" t="s">
        <v>737</v>
      </c>
      <c r="D519" s="180" t="s">
        <v>204</v>
      </c>
      <c r="E519" s="181" t="s">
        <v>738</v>
      </c>
      <c r="F519" s="182" t="s">
        <v>739</v>
      </c>
      <c r="G519" s="183" t="s">
        <v>207</v>
      </c>
      <c r="H519" s="184">
        <v>956.17</v>
      </c>
      <c r="I519" s="185"/>
      <c r="J519" s="186">
        <f>ROUND(I519*H519,2)</f>
        <v>0</v>
      </c>
      <c r="K519" s="187"/>
      <c r="L519" s="40"/>
      <c r="M519" s="188" t="s">
        <v>1</v>
      </c>
      <c r="N519" s="189" t="s">
        <v>45</v>
      </c>
      <c r="O519" s="72"/>
      <c r="P519" s="190">
        <f>O519*H519</f>
        <v>0</v>
      </c>
      <c r="Q519" s="190">
        <v>0</v>
      </c>
      <c r="R519" s="190">
        <f>Q519*H519</f>
        <v>0</v>
      </c>
      <c r="S519" s="190">
        <v>0</v>
      </c>
      <c r="T519" s="191">
        <f>S519*H519</f>
        <v>0</v>
      </c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R519" s="192" t="s">
        <v>317</v>
      </c>
      <c r="AT519" s="192" t="s">
        <v>204</v>
      </c>
      <c r="AU519" s="192" t="s">
        <v>85</v>
      </c>
      <c r="AY519" s="18" t="s">
        <v>203</v>
      </c>
      <c r="BE519" s="193">
        <f>IF(N519="základní",J519,0)</f>
        <v>0</v>
      </c>
      <c r="BF519" s="193">
        <f>IF(N519="snížená",J519,0)</f>
        <v>0</v>
      </c>
      <c r="BG519" s="193">
        <f>IF(N519="zákl. přenesená",J519,0)</f>
        <v>0</v>
      </c>
      <c r="BH519" s="193">
        <f>IF(N519="sníž. přenesená",J519,0)</f>
        <v>0</v>
      </c>
      <c r="BI519" s="193">
        <f>IF(N519="nulová",J519,0)</f>
        <v>0</v>
      </c>
      <c r="BJ519" s="18" t="s">
        <v>85</v>
      </c>
      <c r="BK519" s="193">
        <f>ROUND(I519*H519,2)</f>
        <v>0</v>
      </c>
      <c r="BL519" s="18" t="s">
        <v>317</v>
      </c>
      <c r="BM519" s="192" t="s">
        <v>740</v>
      </c>
    </row>
    <row r="520" spans="2:51" s="12" customFormat="1" ht="12">
      <c r="B520" s="194"/>
      <c r="C520" s="195"/>
      <c r="D520" s="196" t="s">
        <v>209</v>
      </c>
      <c r="E520" s="197" t="s">
        <v>1</v>
      </c>
      <c r="F520" s="198" t="s">
        <v>741</v>
      </c>
      <c r="G520" s="195"/>
      <c r="H520" s="199">
        <v>907.18</v>
      </c>
      <c r="I520" s="200"/>
      <c r="J520" s="195"/>
      <c r="K520" s="195"/>
      <c r="L520" s="201"/>
      <c r="M520" s="202"/>
      <c r="N520" s="203"/>
      <c r="O520" s="203"/>
      <c r="P520" s="203"/>
      <c r="Q520" s="203"/>
      <c r="R520" s="203"/>
      <c r="S520" s="203"/>
      <c r="T520" s="204"/>
      <c r="AT520" s="205" t="s">
        <v>209</v>
      </c>
      <c r="AU520" s="205" t="s">
        <v>85</v>
      </c>
      <c r="AV520" s="12" t="s">
        <v>89</v>
      </c>
      <c r="AW520" s="12" t="s">
        <v>36</v>
      </c>
      <c r="AX520" s="12" t="s">
        <v>80</v>
      </c>
      <c r="AY520" s="205" t="s">
        <v>203</v>
      </c>
    </row>
    <row r="521" spans="2:51" s="12" customFormat="1" ht="12">
      <c r="B521" s="194"/>
      <c r="C521" s="195"/>
      <c r="D521" s="196" t="s">
        <v>209</v>
      </c>
      <c r="E521" s="197" t="s">
        <v>1</v>
      </c>
      <c r="F521" s="198" t="s">
        <v>742</v>
      </c>
      <c r="G521" s="195"/>
      <c r="H521" s="199">
        <v>48.99</v>
      </c>
      <c r="I521" s="200"/>
      <c r="J521" s="195"/>
      <c r="K521" s="195"/>
      <c r="L521" s="201"/>
      <c r="M521" s="202"/>
      <c r="N521" s="203"/>
      <c r="O521" s="203"/>
      <c r="P521" s="203"/>
      <c r="Q521" s="203"/>
      <c r="R521" s="203"/>
      <c r="S521" s="203"/>
      <c r="T521" s="204"/>
      <c r="AT521" s="205" t="s">
        <v>209</v>
      </c>
      <c r="AU521" s="205" t="s">
        <v>85</v>
      </c>
      <c r="AV521" s="12" t="s">
        <v>89</v>
      </c>
      <c r="AW521" s="12" t="s">
        <v>36</v>
      </c>
      <c r="AX521" s="12" t="s">
        <v>80</v>
      </c>
      <c r="AY521" s="205" t="s">
        <v>203</v>
      </c>
    </row>
    <row r="522" spans="2:51" s="13" customFormat="1" ht="12">
      <c r="B522" s="206"/>
      <c r="C522" s="207"/>
      <c r="D522" s="196" t="s">
        <v>209</v>
      </c>
      <c r="E522" s="208" t="s">
        <v>1</v>
      </c>
      <c r="F522" s="209" t="s">
        <v>211</v>
      </c>
      <c r="G522" s="207"/>
      <c r="H522" s="210">
        <v>956.17</v>
      </c>
      <c r="I522" s="211"/>
      <c r="J522" s="207"/>
      <c r="K522" s="207"/>
      <c r="L522" s="212"/>
      <c r="M522" s="213"/>
      <c r="N522" s="214"/>
      <c r="O522" s="214"/>
      <c r="P522" s="214"/>
      <c r="Q522" s="214"/>
      <c r="R522" s="214"/>
      <c r="S522" s="214"/>
      <c r="T522" s="215"/>
      <c r="AT522" s="216" t="s">
        <v>209</v>
      </c>
      <c r="AU522" s="216" t="s">
        <v>85</v>
      </c>
      <c r="AV522" s="13" t="s">
        <v>98</v>
      </c>
      <c r="AW522" s="13" t="s">
        <v>36</v>
      </c>
      <c r="AX522" s="13" t="s">
        <v>85</v>
      </c>
      <c r="AY522" s="216" t="s">
        <v>203</v>
      </c>
    </row>
    <row r="523" spans="2:63" s="11" customFormat="1" ht="25.9" customHeight="1">
      <c r="B523" s="166"/>
      <c r="C523" s="167"/>
      <c r="D523" s="168" t="s">
        <v>79</v>
      </c>
      <c r="E523" s="169" t="s">
        <v>743</v>
      </c>
      <c r="F523" s="169" t="s">
        <v>744</v>
      </c>
      <c r="G523" s="167"/>
      <c r="H523" s="167"/>
      <c r="I523" s="170"/>
      <c r="J523" s="171">
        <f>BK523</f>
        <v>0</v>
      </c>
      <c r="K523" s="167"/>
      <c r="L523" s="172"/>
      <c r="M523" s="173"/>
      <c r="N523" s="174"/>
      <c r="O523" s="174"/>
      <c r="P523" s="175">
        <f>SUM(P524:P530)</f>
        <v>0</v>
      </c>
      <c r="Q523" s="174"/>
      <c r="R523" s="175">
        <f>SUM(R524:R530)</f>
        <v>0</v>
      </c>
      <c r="S523" s="174"/>
      <c r="T523" s="176">
        <f>SUM(T524:T530)</f>
        <v>0</v>
      </c>
      <c r="AR523" s="177" t="s">
        <v>89</v>
      </c>
      <c r="AT523" s="178" t="s">
        <v>79</v>
      </c>
      <c r="AU523" s="178" t="s">
        <v>80</v>
      </c>
      <c r="AY523" s="177" t="s">
        <v>203</v>
      </c>
      <c r="BK523" s="179">
        <f>SUM(BK524:BK530)</f>
        <v>0</v>
      </c>
    </row>
    <row r="524" spans="1:65" s="2" customFormat="1" ht="49.15" customHeight="1">
      <c r="A524" s="35"/>
      <c r="B524" s="36"/>
      <c r="C524" s="180" t="s">
        <v>745</v>
      </c>
      <c r="D524" s="180" t="s">
        <v>204</v>
      </c>
      <c r="E524" s="181" t="s">
        <v>746</v>
      </c>
      <c r="F524" s="182" t="s">
        <v>747</v>
      </c>
      <c r="G524" s="183" t="s">
        <v>207</v>
      </c>
      <c r="H524" s="184">
        <v>4861.78</v>
      </c>
      <c r="I524" s="185"/>
      <c r="J524" s="186">
        <f>ROUND(I524*H524,2)</f>
        <v>0</v>
      </c>
      <c r="K524" s="187"/>
      <c r="L524" s="40"/>
      <c r="M524" s="188" t="s">
        <v>1</v>
      </c>
      <c r="N524" s="189" t="s">
        <v>45</v>
      </c>
      <c r="O524" s="72"/>
      <c r="P524" s="190">
        <f>O524*H524</f>
        <v>0</v>
      </c>
      <c r="Q524" s="190">
        <v>0</v>
      </c>
      <c r="R524" s="190">
        <f>Q524*H524</f>
        <v>0</v>
      </c>
      <c r="S524" s="190">
        <v>0</v>
      </c>
      <c r="T524" s="191">
        <f>S524*H524</f>
        <v>0</v>
      </c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R524" s="192" t="s">
        <v>317</v>
      </c>
      <c r="AT524" s="192" t="s">
        <v>204</v>
      </c>
      <c r="AU524" s="192" t="s">
        <v>85</v>
      </c>
      <c r="AY524" s="18" t="s">
        <v>203</v>
      </c>
      <c r="BE524" s="193">
        <f>IF(N524="základní",J524,0)</f>
        <v>0</v>
      </c>
      <c r="BF524" s="193">
        <f>IF(N524="snížená",J524,0)</f>
        <v>0</v>
      </c>
      <c r="BG524" s="193">
        <f>IF(N524="zákl. přenesená",J524,0)</f>
        <v>0</v>
      </c>
      <c r="BH524" s="193">
        <f>IF(N524="sníž. přenesená",J524,0)</f>
        <v>0</v>
      </c>
      <c r="BI524" s="193">
        <f>IF(N524="nulová",J524,0)</f>
        <v>0</v>
      </c>
      <c r="BJ524" s="18" t="s">
        <v>85</v>
      </c>
      <c r="BK524" s="193">
        <f>ROUND(I524*H524,2)</f>
        <v>0</v>
      </c>
      <c r="BL524" s="18" t="s">
        <v>317</v>
      </c>
      <c r="BM524" s="192" t="s">
        <v>748</v>
      </c>
    </row>
    <row r="525" spans="2:51" s="12" customFormat="1" ht="12">
      <c r="B525" s="194"/>
      <c r="C525" s="195"/>
      <c r="D525" s="196" t="s">
        <v>209</v>
      </c>
      <c r="E525" s="197" t="s">
        <v>1</v>
      </c>
      <c r="F525" s="198" t="s">
        <v>749</v>
      </c>
      <c r="G525" s="195"/>
      <c r="H525" s="199">
        <v>809.28</v>
      </c>
      <c r="I525" s="200"/>
      <c r="J525" s="195"/>
      <c r="K525" s="195"/>
      <c r="L525" s="201"/>
      <c r="M525" s="202"/>
      <c r="N525" s="203"/>
      <c r="O525" s="203"/>
      <c r="P525" s="203"/>
      <c r="Q525" s="203"/>
      <c r="R525" s="203"/>
      <c r="S525" s="203"/>
      <c r="T525" s="204"/>
      <c r="AT525" s="205" t="s">
        <v>209</v>
      </c>
      <c r="AU525" s="205" t="s">
        <v>85</v>
      </c>
      <c r="AV525" s="12" t="s">
        <v>89</v>
      </c>
      <c r="AW525" s="12" t="s">
        <v>36</v>
      </c>
      <c r="AX525" s="12" t="s">
        <v>80</v>
      </c>
      <c r="AY525" s="205" t="s">
        <v>203</v>
      </c>
    </row>
    <row r="526" spans="2:51" s="12" customFormat="1" ht="12">
      <c r="B526" s="194"/>
      <c r="C526" s="195"/>
      <c r="D526" s="196" t="s">
        <v>209</v>
      </c>
      <c r="E526" s="197" t="s">
        <v>1</v>
      </c>
      <c r="F526" s="198" t="s">
        <v>750</v>
      </c>
      <c r="G526" s="195"/>
      <c r="H526" s="199">
        <v>135.8</v>
      </c>
      <c r="I526" s="200"/>
      <c r="J526" s="195"/>
      <c r="K526" s="195"/>
      <c r="L526" s="201"/>
      <c r="M526" s="202"/>
      <c r="N526" s="203"/>
      <c r="O526" s="203"/>
      <c r="P526" s="203"/>
      <c r="Q526" s="203"/>
      <c r="R526" s="203"/>
      <c r="S526" s="203"/>
      <c r="T526" s="204"/>
      <c r="AT526" s="205" t="s">
        <v>209</v>
      </c>
      <c r="AU526" s="205" t="s">
        <v>85</v>
      </c>
      <c r="AV526" s="12" t="s">
        <v>89</v>
      </c>
      <c r="AW526" s="12" t="s">
        <v>36</v>
      </c>
      <c r="AX526" s="12" t="s">
        <v>80</v>
      </c>
      <c r="AY526" s="205" t="s">
        <v>203</v>
      </c>
    </row>
    <row r="527" spans="2:51" s="12" customFormat="1" ht="12">
      <c r="B527" s="194"/>
      <c r="C527" s="195"/>
      <c r="D527" s="196" t="s">
        <v>209</v>
      </c>
      <c r="E527" s="197" t="s">
        <v>1</v>
      </c>
      <c r="F527" s="198" t="s">
        <v>751</v>
      </c>
      <c r="G527" s="195"/>
      <c r="H527" s="199">
        <v>27.57</v>
      </c>
      <c r="I527" s="200"/>
      <c r="J527" s="195"/>
      <c r="K527" s="195"/>
      <c r="L527" s="201"/>
      <c r="M527" s="202"/>
      <c r="N527" s="203"/>
      <c r="O527" s="203"/>
      <c r="P527" s="203"/>
      <c r="Q527" s="203"/>
      <c r="R527" s="203"/>
      <c r="S527" s="203"/>
      <c r="T527" s="204"/>
      <c r="AT527" s="205" t="s">
        <v>209</v>
      </c>
      <c r="AU527" s="205" t="s">
        <v>85</v>
      </c>
      <c r="AV527" s="12" t="s">
        <v>89</v>
      </c>
      <c r="AW527" s="12" t="s">
        <v>36</v>
      </c>
      <c r="AX527" s="12" t="s">
        <v>80</v>
      </c>
      <c r="AY527" s="205" t="s">
        <v>203</v>
      </c>
    </row>
    <row r="528" spans="2:51" s="12" customFormat="1" ht="33.75">
      <c r="B528" s="194"/>
      <c r="C528" s="195"/>
      <c r="D528" s="196" t="s">
        <v>209</v>
      </c>
      <c r="E528" s="197" t="s">
        <v>1</v>
      </c>
      <c r="F528" s="198" t="s">
        <v>437</v>
      </c>
      <c r="G528" s="195"/>
      <c r="H528" s="199">
        <v>3692.29</v>
      </c>
      <c r="I528" s="200"/>
      <c r="J528" s="195"/>
      <c r="K528" s="195"/>
      <c r="L528" s="201"/>
      <c r="M528" s="202"/>
      <c r="N528" s="203"/>
      <c r="O528" s="203"/>
      <c r="P528" s="203"/>
      <c r="Q528" s="203"/>
      <c r="R528" s="203"/>
      <c r="S528" s="203"/>
      <c r="T528" s="204"/>
      <c r="AT528" s="205" t="s">
        <v>209</v>
      </c>
      <c r="AU528" s="205" t="s">
        <v>85</v>
      </c>
      <c r="AV528" s="12" t="s">
        <v>89</v>
      </c>
      <c r="AW528" s="12" t="s">
        <v>36</v>
      </c>
      <c r="AX528" s="12" t="s">
        <v>80</v>
      </c>
      <c r="AY528" s="205" t="s">
        <v>203</v>
      </c>
    </row>
    <row r="529" spans="2:51" s="12" customFormat="1" ht="12">
      <c r="B529" s="194"/>
      <c r="C529" s="195"/>
      <c r="D529" s="196" t="s">
        <v>209</v>
      </c>
      <c r="E529" s="197" t="s">
        <v>1</v>
      </c>
      <c r="F529" s="198" t="s">
        <v>752</v>
      </c>
      <c r="G529" s="195"/>
      <c r="H529" s="199">
        <v>196.84</v>
      </c>
      <c r="I529" s="200"/>
      <c r="J529" s="195"/>
      <c r="K529" s="195"/>
      <c r="L529" s="201"/>
      <c r="M529" s="202"/>
      <c r="N529" s="203"/>
      <c r="O529" s="203"/>
      <c r="P529" s="203"/>
      <c r="Q529" s="203"/>
      <c r="R529" s="203"/>
      <c r="S529" s="203"/>
      <c r="T529" s="204"/>
      <c r="AT529" s="205" t="s">
        <v>209</v>
      </c>
      <c r="AU529" s="205" t="s">
        <v>85</v>
      </c>
      <c r="AV529" s="12" t="s">
        <v>89</v>
      </c>
      <c r="AW529" s="12" t="s">
        <v>36</v>
      </c>
      <c r="AX529" s="12" t="s">
        <v>80</v>
      </c>
      <c r="AY529" s="205" t="s">
        <v>203</v>
      </c>
    </row>
    <row r="530" spans="2:51" s="13" customFormat="1" ht="12">
      <c r="B530" s="206"/>
      <c r="C530" s="207"/>
      <c r="D530" s="196" t="s">
        <v>209</v>
      </c>
      <c r="E530" s="208" t="s">
        <v>1</v>
      </c>
      <c r="F530" s="209" t="s">
        <v>211</v>
      </c>
      <c r="G530" s="207"/>
      <c r="H530" s="210">
        <v>4861.78</v>
      </c>
      <c r="I530" s="211"/>
      <c r="J530" s="207"/>
      <c r="K530" s="207"/>
      <c r="L530" s="212"/>
      <c r="M530" s="213"/>
      <c r="N530" s="214"/>
      <c r="O530" s="214"/>
      <c r="P530" s="214"/>
      <c r="Q530" s="214"/>
      <c r="R530" s="214"/>
      <c r="S530" s="214"/>
      <c r="T530" s="215"/>
      <c r="AT530" s="216" t="s">
        <v>209</v>
      </c>
      <c r="AU530" s="216" t="s">
        <v>85</v>
      </c>
      <c r="AV530" s="13" t="s">
        <v>98</v>
      </c>
      <c r="AW530" s="13" t="s">
        <v>36</v>
      </c>
      <c r="AX530" s="13" t="s">
        <v>85</v>
      </c>
      <c r="AY530" s="216" t="s">
        <v>203</v>
      </c>
    </row>
    <row r="531" spans="2:63" s="11" customFormat="1" ht="25.9" customHeight="1">
      <c r="B531" s="166"/>
      <c r="C531" s="167"/>
      <c r="D531" s="168" t="s">
        <v>79</v>
      </c>
      <c r="E531" s="169" t="s">
        <v>753</v>
      </c>
      <c r="F531" s="169" t="s">
        <v>754</v>
      </c>
      <c r="G531" s="167"/>
      <c r="H531" s="167"/>
      <c r="I531" s="170"/>
      <c r="J531" s="171">
        <f>BK531</f>
        <v>0</v>
      </c>
      <c r="K531" s="167"/>
      <c r="L531" s="172"/>
      <c r="M531" s="173"/>
      <c r="N531" s="174"/>
      <c r="O531" s="174"/>
      <c r="P531" s="175">
        <f>SUM(P532:P543)</f>
        <v>0</v>
      </c>
      <c r="Q531" s="174"/>
      <c r="R531" s="175">
        <f>SUM(R532:R543)</f>
        <v>0</v>
      </c>
      <c r="S531" s="174"/>
      <c r="T531" s="176">
        <f>SUM(T532:T543)</f>
        <v>0</v>
      </c>
      <c r="AR531" s="177" t="s">
        <v>89</v>
      </c>
      <c r="AT531" s="178" t="s">
        <v>79</v>
      </c>
      <c r="AU531" s="178" t="s">
        <v>80</v>
      </c>
      <c r="AY531" s="177" t="s">
        <v>203</v>
      </c>
      <c r="BK531" s="179">
        <f>SUM(BK532:BK543)</f>
        <v>0</v>
      </c>
    </row>
    <row r="532" spans="1:65" s="2" customFormat="1" ht="24.2" customHeight="1">
      <c r="A532" s="35"/>
      <c r="B532" s="36"/>
      <c r="C532" s="180" t="s">
        <v>755</v>
      </c>
      <c r="D532" s="180" t="s">
        <v>204</v>
      </c>
      <c r="E532" s="181" t="s">
        <v>756</v>
      </c>
      <c r="F532" s="182" t="s">
        <v>757</v>
      </c>
      <c r="G532" s="183" t="s">
        <v>253</v>
      </c>
      <c r="H532" s="184">
        <v>200</v>
      </c>
      <c r="I532" s="185"/>
      <c r="J532" s="186">
        <f>ROUND(I532*H532,2)</f>
        <v>0</v>
      </c>
      <c r="K532" s="187"/>
      <c r="L532" s="40"/>
      <c r="M532" s="188" t="s">
        <v>1</v>
      </c>
      <c r="N532" s="189" t="s">
        <v>45</v>
      </c>
      <c r="O532" s="72"/>
      <c r="P532" s="190">
        <f>O532*H532</f>
        <v>0</v>
      </c>
      <c r="Q532" s="190">
        <v>0</v>
      </c>
      <c r="R532" s="190">
        <f>Q532*H532</f>
        <v>0</v>
      </c>
      <c r="S532" s="190">
        <v>0</v>
      </c>
      <c r="T532" s="191">
        <f>S532*H532</f>
        <v>0</v>
      </c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R532" s="192" t="s">
        <v>317</v>
      </c>
      <c r="AT532" s="192" t="s">
        <v>204</v>
      </c>
      <c r="AU532" s="192" t="s">
        <v>85</v>
      </c>
      <c r="AY532" s="18" t="s">
        <v>203</v>
      </c>
      <c r="BE532" s="193">
        <f>IF(N532="základní",J532,0)</f>
        <v>0</v>
      </c>
      <c r="BF532" s="193">
        <f>IF(N532="snížená",J532,0)</f>
        <v>0</v>
      </c>
      <c r="BG532" s="193">
        <f>IF(N532="zákl. přenesená",J532,0)</f>
        <v>0</v>
      </c>
      <c r="BH532" s="193">
        <f>IF(N532="sníž. přenesená",J532,0)</f>
        <v>0</v>
      </c>
      <c r="BI532" s="193">
        <f>IF(N532="nulová",J532,0)</f>
        <v>0</v>
      </c>
      <c r="BJ532" s="18" t="s">
        <v>85</v>
      </c>
      <c r="BK532" s="193">
        <f>ROUND(I532*H532,2)</f>
        <v>0</v>
      </c>
      <c r="BL532" s="18" t="s">
        <v>317</v>
      </c>
      <c r="BM532" s="192" t="s">
        <v>758</v>
      </c>
    </row>
    <row r="533" spans="1:65" s="2" customFormat="1" ht="24.2" customHeight="1">
      <c r="A533" s="35"/>
      <c r="B533" s="36"/>
      <c r="C533" s="180" t="s">
        <v>759</v>
      </c>
      <c r="D533" s="180" t="s">
        <v>204</v>
      </c>
      <c r="E533" s="181" t="s">
        <v>760</v>
      </c>
      <c r="F533" s="182" t="s">
        <v>761</v>
      </c>
      <c r="G533" s="183" t="s">
        <v>253</v>
      </c>
      <c r="H533" s="184">
        <v>80</v>
      </c>
      <c r="I533" s="185"/>
      <c r="J533" s="186">
        <f>ROUND(I533*H533,2)</f>
        <v>0</v>
      </c>
      <c r="K533" s="187"/>
      <c r="L533" s="40"/>
      <c r="M533" s="188" t="s">
        <v>1</v>
      </c>
      <c r="N533" s="189" t="s">
        <v>45</v>
      </c>
      <c r="O533" s="72"/>
      <c r="P533" s="190">
        <f>O533*H533</f>
        <v>0</v>
      </c>
      <c r="Q533" s="190">
        <v>0</v>
      </c>
      <c r="R533" s="190">
        <f>Q533*H533</f>
        <v>0</v>
      </c>
      <c r="S533" s="190">
        <v>0</v>
      </c>
      <c r="T533" s="191">
        <f>S533*H533</f>
        <v>0</v>
      </c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R533" s="192" t="s">
        <v>317</v>
      </c>
      <c r="AT533" s="192" t="s">
        <v>204</v>
      </c>
      <c r="AU533" s="192" t="s">
        <v>85</v>
      </c>
      <c r="AY533" s="18" t="s">
        <v>203</v>
      </c>
      <c r="BE533" s="193">
        <f>IF(N533="základní",J533,0)</f>
        <v>0</v>
      </c>
      <c r="BF533" s="193">
        <f>IF(N533="snížená",J533,0)</f>
        <v>0</v>
      </c>
      <c r="BG533" s="193">
        <f>IF(N533="zákl. přenesená",J533,0)</f>
        <v>0</v>
      </c>
      <c r="BH533" s="193">
        <f>IF(N533="sníž. přenesená",J533,0)</f>
        <v>0</v>
      </c>
      <c r="BI533" s="193">
        <f>IF(N533="nulová",J533,0)</f>
        <v>0</v>
      </c>
      <c r="BJ533" s="18" t="s">
        <v>85</v>
      </c>
      <c r="BK533" s="193">
        <f>ROUND(I533*H533,2)</f>
        <v>0</v>
      </c>
      <c r="BL533" s="18" t="s">
        <v>317</v>
      </c>
      <c r="BM533" s="192" t="s">
        <v>762</v>
      </c>
    </row>
    <row r="534" spans="1:65" s="2" customFormat="1" ht="33" customHeight="1">
      <c r="A534" s="35"/>
      <c r="B534" s="36"/>
      <c r="C534" s="180" t="s">
        <v>763</v>
      </c>
      <c r="D534" s="180" t="s">
        <v>204</v>
      </c>
      <c r="E534" s="181" t="s">
        <v>764</v>
      </c>
      <c r="F534" s="182" t="s">
        <v>765</v>
      </c>
      <c r="G534" s="183" t="s">
        <v>253</v>
      </c>
      <c r="H534" s="184">
        <v>2</v>
      </c>
      <c r="I534" s="185"/>
      <c r="J534" s="186">
        <f>ROUND(I534*H534,2)</f>
        <v>0</v>
      </c>
      <c r="K534" s="187"/>
      <c r="L534" s="40"/>
      <c r="M534" s="188" t="s">
        <v>1</v>
      </c>
      <c r="N534" s="189" t="s">
        <v>45</v>
      </c>
      <c r="O534" s="72"/>
      <c r="P534" s="190">
        <f>O534*H534</f>
        <v>0</v>
      </c>
      <c r="Q534" s="190">
        <v>0</v>
      </c>
      <c r="R534" s="190">
        <f>Q534*H534</f>
        <v>0</v>
      </c>
      <c r="S534" s="190">
        <v>0</v>
      </c>
      <c r="T534" s="191">
        <f>S534*H534</f>
        <v>0</v>
      </c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R534" s="192" t="s">
        <v>317</v>
      </c>
      <c r="AT534" s="192" t="s">
        <v>204</v>
      </c>
      <c r="AU534" s="192" t="s">
        <v>85</v>
      </c>
      <c r="AY534" s="18" t="s">
        <v>203</v>
      </c>
      <c r="BE534" s="193">
        <f>IF(N534="základní",J534,0)</f>
        <v>0</v>
      </c>
      <c r="BF534" s="193">
        <f>IF(N534="snížená",J534,0)</f>
        <v>0</v>
      </c>
      <c r="BG534" s="193">
        <f>IF(N534="zákl. přenesená",J534,0)</f>
        <v>0</v>
      </c>
      <c r="BH534" s="193">
        <f>IF(N534="sníž. přenesená",J534,0)</f>
        <v>0</v>
      </c>
      <c r="BI534" s="193">
        <f>IF(N534="nulová",J534,0)</f>
        <v>0</v>
      </c>
      <c r="BJ534" s="18" t="s">
        <v>85</v>
      </c>
      <c r="BK534" s="193">
        <f>ROUND(I534*H534,2)</f>
        <v>0</v>
      </c>
      <c r="BL534" s="18" t="s">
        <v>317</v>
      </c>
      <c r="BM534" s="192" t="s">
        <v>766</v>
      </c>
    </row>
    <row r="535" spans="2:51" s="12" customFormat="1" ht="12">
      <c r="B535" s="194"/>
      <c r="C535" s="195"/>
      <c r="D535" s="196" t="s">
        <v>209</v>
      </c>
      <c r="E535" s="197" t="s">
        <v>1</v>
      </c>
      <c r="F535" s="198" t="s">
        <v>767</v>
      </c>
      <c r="G535" s="195"/>
      <c r="H535" s="199">
        <v>2</v>
      </c>
      <c r="I535" s="200"/>
      <c r="J535" s="195"/>
      <c r="K535" s="195"/>
      <c r="L535" s="201"/>
      <c r="M535" s="202"/>
      <c r="N535" s="203"/>
      <c r="O535" s="203"/>
      <c r="P535" s="203"/>
      <c r="Q535" s="203"/>
      <c r="R535" s="203"/>
      <c r="S535" s="203"/>
      <c r="T535" s="204"/>
      <c r="AT535" s="205" t="s">
        <v>209</v>
      </c>
      <c r="AU535" s="205" t="s">
        <v>85</v>
      </c>
      <c r="AV535" s="12" t="s">
        <v>89</v>
      </c>
      <c r="AW535" s="12" t="s">
        <v>36</v>
      </c>
      <c r="AX535" s="12" t="s">
        <v>80</v>
      </c>
      <c r="AY535" s="205" t="s">
        <v>203</v>
      </c>
    </row>
    <row r="536" spans="2:51" s="13" customFormat="1" ht="12">
      <c r="B536" s="206"/>
      <c r="C536" s="207"/>
      <c r="D536" s="196" t="s">
        <v>209</v>
      </c>
      <c r="E536" s="208" t="s">
        <v>1</v>
      </c>
      <c r="F536" s="209" t="s">
        <v>211</v>
      </c>
      <c r="G536" s="207"/>
      <c r="H536" s="210">
        <v>2</v>
      </c>
      <c r="I536" s="211"/>
      <c r="J536" s="207"/>
      <c r="K536" s="207"/>
      <c r="L536" s="212"/>
      <c r="M536" s="213"/>
      <c r="N536" s="214"/>
      <c r="O536" s="214"/>
      <c r="P536" s="214"/>
      <c r="Q536" s="214"/>
      <c r="R536" s="214"/>
      <c r="S536" s="214"/>
      <c r="T536" s="215"/>
      <c r="AT536" s="216" t="s">
        <v>209</v>
      </c>
      <c r="AU536" s="216" t="s">
        <v>85</v>
      </c>
      <c r="AV536" s="13" t="s">
        <v>98</v>
      </c>
      <c r="AW536" s="13" t="s">
        <v>36</v>
      </c>
      <c r="AX536" s="13" t="s">
        <v>85</v>
      </c>
      <c r="AY536" s="216" t="s">
        <v>203</v>
      </c>
    </row>
    <row r="537" spans="1:65" s="2" customFormat="1" ht="24.2" customHeight="1">
      <c r="A537" s="35"/>
      <c r="B537" s="36"/>
      <c r="C537" s="180" t="s">
        <v>768</v>
      </c>
      <c r="D537" s="180" t="s">
        <v>204</v>
      </c>
      <c r="E537" s="181" t="s">
        <v>769</v>
      </c>
      <c r="F537" s="182" t="s">
        <v>770</v>
      </c>
      <c r="G537" s="183" t="s">
        <v>253</v>
      </c>
      <c r="H537" s="184">
        <v>800</v>
      </c>
      <c r="I537" s="185"/>
      <c r="J537" s="186">
        <f>ROUND(I537*H537,2)</f>
        <v>0</v>
      </c>
      <c r="K537" s="187"/>
      <c r="L537" s="40"/>
      <c r="M537" s="188" t="s">
        <v>1</v>
      </c>
      <c r="N537" s="189" t="s">
        <v>45</v>
      </c>
      <c r="O537" s="72"/>
      <c r="P537" s="190">
        <f>O537*H537</f>
        <v>0</v>
      </c>
      <c r="Q537" s="190">
        <v>0</v>
      </c>
      <c r="R537" s="190">
        <f>Q537*H537</f>
        <v>0</v>
      </c>
      <c r="S537" s="190">
        <v>0</v>
      </c>
      <c r="T537" s="191">
        <f>S537*H537</f>
        <v>0</v>
      </c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R537" s="192" t="s">
        <v>317</v>
      </c>
      <c r="AT537" s="192" t="s">
        <v>204</v>
      </c>
      <c r="AU537" s="192" t="s">
        <v>85</v>
      </c>
      <c r="AY537" s="18" t="s">
        <v>203</v>
      </c>
      <c r="BE537" s="193">
        <f>IF(N537="základní",J537,0)</f>
        <v>0</v>
      </c>
      <c r="BF537" s="193">
        <f>IF(N537="snížená",J537,0)</f>
        <v>0</v>
      </c>
      <c r="BG537" s="193">
        <f>IF(N537="zákl. přenesená",J537,0)</f>
        <v>0</v>
      </c>
      <c r="BH537" s="193">
        <f>IF(N537="sníž. přenesená",J537,0)</f>
        <v>0</v>
      </c>
      <c r="BI537" s="193">
        <f>IF(N537="nulová",J537,0)</f>
        <v>0</v>
      </c>
      <c r="BJ537" s="18" t="s">
        <v>85</v>
      </c>
      <c r="BK537" s="193">
        <f>ROUND(I537*H537,2)</f>
        <v>0</v>
      </c>
      <c r="BL537" s="18" t="s">
        <v>317</v>
      </c>
      <c r="BM537" s="192" t="s">
        <v>771</v>
      </c>
    </row>
    <row r="538" spans="1:65" s="2" customFormat="1" ht="24.2" customHeight="1">
      <c r="A538" s="35"/>
      <c r="B538" s="36"/>
      <c r="C538" s="180" t="s">
        <v>772</v>
      </c>
      <c r="D538" s="180" t="s">
        <v>204</v>
      </c>
      <c r="E538" s="181" t="s">
        <v>773</v>
      </c>
      <c r="F538" s="182" t="s">
        <v>774</v>
      </c>
      <c r="G538" s="183" t="s">
        <v>253</v>
      </c>
      <c r="H538" s="184">
        <v>798</v>
      </c>
      <c r="I538" s="185"/>
      <c r="J538" s="186">
        <f>ROUND(I538*H538,2)</f>
        <v>0</v>
      </c>
      <c r="K538" s="187"/>
      <c r="L538" s="40"/>
      <c r="M538" s="188" t="s">
        <v>1</v>
      </c>
      <c r="N538" s="189" t="s">
        <v>45</v>
      </c>
      <c r="O538" s="72"/>
      <c r="P538" s="190">
        <f>O538*H538</f>
        <v>0</v>
      </c>
      <c r="Q538" s="190">
        <v>0</v>
      </c>
      <c r="R538" s="190">
        <f>Q538*H538</f>
        <v>0</v>
      </c>
      <c r="S538" s="190">
        <v>0</v>
      </c>
      <c r="T538" s="191">
        <f>S538*H538</f>
        <v>0</v>
      </c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R538" s="192" t="s">
        <v>317</v>
      </c>
      <c r="AT538" s="192" t="s">
        <v>204</v>
      </c>
      <c r="AU538" s="192" t="s">
        <v>85</v>
      </c>
      <c r="AY538" s="18" t="s">
        <v>203</v>
      </c>
      <c r="BE538" s="193">
        <f>IF(N538="základní",J538,0)</f>
        <v>0</v>
      </c>
      <c r="BF538" s="193">
        <f>IF(N538="snížená",J538,0)</f>
        <v>0</v>
      </c>
      <c r="BG538" s="193">
        <f>IF(N538="zákl. přenesená",J538,0)</f>
        <v>0</v>
      </c>
      <c r="BH538" s="193">
        <f>IF(N538="sníž. přenesená",J538,0)</f>
        <v>0</v>
      </c>
      <c r="BI538" s="193">
        <f>IF(N538="nulová",J538,0)</f>
        <v>0</v>
      </c>
      <c r="BJ538" s="18" t="s">
        <v>85</v>
      </c>
      <c r="BK538" s="193">
        <f>ROUND(I538*H538,2)</f>
        <v>0</v>
      </c>
      <c r="BL538" s="18" t="s">
        <v>317</v>
      </c>
      <c r="BM538" s="192" t="s">
        <v>775</v>
      </c>
    </row>
    <row r="539" spans="1:65" s="2" customFormat="1" ht="24.2" customHeight="1">
      <c r="A539" s="35"/>
      <c r="B539" s="36"/>
      <c r="C539" s="180" t="s">
        <v>776</v>
      </c>
      <c r="D539" s="180" t="s">
        <v>204</v>
      </c>
      <c r="E539" s="181" t="s">
        <v>777</v>
      </c>
      <c r="F539" s="182" t="s">
        <v>778</v>
      </c>
      <c r="G539" s="183" t="s">
        <v>253</v>
      </c>
      <c r="H539" s="184">
        <v>7</v>
      </c>
      <c r="I539" s="185"/>
      <c r="J539" s="186">
        <f>ROUND(I539*H539,2)</f>
        <v>0</v>
      </c>
      <c r="K539" s="187"/>
      <c r="L539" s="40"/>
      <c r="M539" s="188" t="s">
        <v>1</v>
      </c>
      <c r="N539" s="189" t="s">
        <v>45</v>
      </c>
      <c r="O539" s="72"/>
      <c r="P539" s="190">
        <f>O539*H539</f>
        <v>0</v>
      </c>
      <c r="Q539" s="190">
        <v>0</v>
      </c>
      <c r="R539" s="190">
        <f>Q539*H539</f>
        <v>0</v>
      </c>
      <c r="S539" s="190">
        <v>0</v>
      </c>
      <c r="T539" s="191">
        <f>S539*H539</f>
        <v>0</v>
      </c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R539" s="192" t="s">
        <v>317</v>
      </c>
      <c r="AT539" s="192" t="s">
        <v>204</v>
      </c>
      <c r="AU539" s="192" t="s">
        <v>85</v>
      </c>
      <c r="AY539" s="18" t="s">
        <v>203</v>
      </c>
      <c r="BE539" s="193">
        <f>IF(N539="základní",J539,0)</f>
        <v>0</v>
      </c>
      <c r="BF539" s="193">
        <f>IF(N539="snížená",J539,0)</f>
        <v>0</v>
      </c>
      <c r="BG539" s="193">
        <f>IF(N539="zákl. přenesená",J539,0)</f>
        <v>0</v>
      </c>
      <c r="BH539" s="193">
        <f>IF(N539="sníž. přenesená",J539,0)</f>
        <v>0</v>
      </c>
      <c r="BI539" s="193">
        <f>IF(N539="nulová",J539,0)</f>
        <v>0</v>
      </c>
      <c r="BJ539" s="18" t="s">
        <v>85</v>
      </c>
      <c r="BK539" s="193">
        <f>ROUND(I539*H539,2)</f>
        <v>0</v>
      </c>
      <c r="BL539" s="18" t="s">
        <v>317</v>
      </c>
      <c r="BM539" s="192" t="s">
        <v>779</v>
      </c>
    </row>
    <row r="540" spans="2:51" s="12" customFormat="1" ht="12">
      <c r="B540" s="194"/>
      <c r="C540" s="195"/>
      <c r="D540" s="196" t="s">
        <v>209</v>
      </c>
      <c r="E540" s="197" t="s">
        <v>1</v>
      </c>
      <c r="F540" s="198" t="s">
        <v>780</v>
      </c>
      <c r="G540" s="195"/>
      <c r="H540" s="199">
        <v>7</v>
      </c>
      <c r="I540" s="200"/>
      <c r="J540" s="195"/>
      <c r="K540" s="195"/>
      <c r="L540" s="201"/>
      <c r="M540" s="202"/>
      <c r="N540" s="203"/>
      <c r="O540" s="203"/>
      <c r="P540" s="203"/>
      <c r="Q540" s="203"/>
      <c r="R540" s="203"/>
      <c r="S540" s="203"/>
      <c r="T540" s="204"/>
      <c r="AT540" s="205" t="s">
        <v>209</v>
      </c>
      <c r="AU540" s="205" t="s">
        <v>85</v>
      </c>
      <c r="AV540" s="12" t="s">
        <v>89</v>
      </c>
      <c r="AW540" s="12" t="s">
        <v>36</v>
      </c>
      <c r="AX540" s="12" t="s">
        <v>80</v>
      </c>
      <c r="AY540" s="205" t="s">
        <v>203</v>
      </c>
    </row>
    <row r="541" spans="2:51" s="13" customFormat="1" ht="12">
      <c r="B541" s="206"/>
      <c r="C541" s="207"/>
      <c r="D541" s="196" t="s">
        <v>209</v>
      </c>
      <c r="E541" s="208" t="s">
        <v>1</v>
      </c>
      <c r="F541" s="209" t="s">
        <v>211</v>
      </c>
      <c r="G541" s="207"/>
      <c r="H541" s="210">
        <v>7</v>
      </c>
      <c r="I541" s="211"/>
      <c r="J541" s="207"/>
      <c r="K541" s="207"/>
      <c r="L541" s="212"/>
      <c r="M541" s="213"/>
      <c r="N541" s="214"/>
      <c r="O541" s="214"/>
      <c r="P541" s="214"/>
      <c r="Q541" s="214"/>
      <c r="R541" s="214"/>
      <c r="S541" s="214"/>
      <c r="T541" s="215"/>
      <c r="AT541" s="216" t="s">
        <v>209</v>
      </c>
      <c r="AU541" s="216" t="s">
        <v>85</v>
      </c>
      <c r="AV541" s="13" t="s">
        <v>98</v>
      </c>
      <c r="AW541" s="13" t="s">
        <v>36</v>
      </c>
      <c r="AX541" s="13" t="s">
        <v>85</v>
      </c>
      <c r="AY541" s="216" t="s">
        <v>203</v>
      </c>
    </row>
    <row r="542" spans="1:65" s="2" customFormat="1" ht="24.2" customHeight="1">
      <c r="A542" s="35"/>
      <c r="B542" s="36"/>
      <c r="C542" s="180" t="s">
        <v>781</v>
      </c>
      <c r="D542" s="180" t="s">
        <v>204</v>
      </c>
      <c r="E542" s="181" t="s">
        <v>782</v>
      </c>
      <c r="F542" s="182" t="s">
        <v>783</v>
      </c>
      <c r="G542" s="183" t="s">
        <v>253</v>
      </c>
      <c r="H542" s="184">
        <v>1500</v>
      </c>
      <c r="I542" s="185"/>
      <c r="J542" s="186">
        <f>ROUND(I542*H542,2)</f>
        <v>0</v>
      </c>
      <c r="K542" s="187"/>
      <c r="L542" s="40"/>
      <c r="M542" s="188" t="s">
        <v>1</v>
      </c>
      <c r="N542" s="189" t="s">
        <v>45</v>
      </c>
      <c r="O542" s="72"/>
      <c r="P542" s="190">
        <f>O542*H542</f>
        <v>0</v>
      </c>
      <c r="Q542" s="190">
        <v>0</v>
      </c>
      <c r="R542" s="190">
        <f>Q542*H542</f>
        <v>0</v>
      </c>
      <c r="S542" s="190">
        <v>0</v>
      </c>
      <c r="T542" s="191">
        <f>S542*H542</f>
        <v>0</v>
      </c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R542" s="192" t="s">
        <v>317</v>
      </c>
      <c r="AT542" s="192" t="s">
        <v>204</v>
      </c>
      <c r="AU542" s="192" t="s">
        <v>85</v>
      </c>
      <c r="AY542" s="18" t="s">
        <v>203</v>
      </c>
      <c r="BE542" s="193">
        <f>IF(N542="základní",J542,0)</f>
        <v>0</v>
      </c>
      <c r="BF542" s="193">
        <f>IF(N542="snížená",J542,0)</f>
        <v>0</v>
      </c>
      <c r="BG542" s="193">
        <f>IF(N542="zákl. přenesená",J542,0)</f>
        <v>0</v>
      </c>
      <c r="BH542" s="193">
        <f>IF(N542="sníž. přenesená",J542,0)</f>
        <v>0</v>
      </c>
      <c r="BI542" s="193">
        <f>IF(N542="nulová",J542,0)</f>
        <v>0</v>
      </c>
      <c r="BJ542" s="18" t="s">
        <v>85</v>
      </c>
      <c r="BK542" s="193">
        <f>ROUND(I542*H542,2)</f>
        <v>0</v>
      </c>
      <c r="BL542" s="18" t="s">
        <v>317</v>
      </c>
      <c r="BM542" s="192" t="s">
        <v>784</v>
      </c>
    </row>
    <row r="543" spans="1:65" s="2" customFormat="1" ht="44.25" customHeight="1">
      <c r="A543" s="35"/>
      <c r="B543" s="36"/>
      <c r="C543" s="180" t="s">
        <v>785</v>
      </c>
      <c r="D543" s="180" t="s">
        <v>204</v>
      </c>
      <c r="E543" s="181" t="s">
        <v>786</v>
      </c>
      <c r="F543" s="182" t="s">
        <v>787</v>
      </c>
      <c r="G543" s="183" t="s">
        <v>651</v>
      </c>
      <c r="H543" s="184">
        <v>12.998</v>
      </c>
      <c r="I543" s="185"/>
      <c r="J543" s="186">
        <f>ROUND(I543*H543,2)</f>
        <v>0</v>
      </c>
      <c r="K543" s="187"/>
      <c r="L543" s="40"/>
      <c r="M543" s="188" t="s">
        <v>1</v>
      </c>
      <c r="N543" s="189" t="s">
        <v>45</v>
      </c>
      <c r="O543" s="72"/>
      <c r="P543" s="190">
        <f>O543*H543</f>
        <v>0</v>
      </c>
      <c r="Q543" s="190">
        <v>0</v>
      </c>
      <c r="R543" s="190">
        <f>Q543*H543</f>
        <v>0</v>
      </c>
      <c r="S543" s="190">
        <v>0</v>
      </c>
      <c r="T543" s="191">
        <f>S543*H543</f>
        <v>0</v>
      </c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R543" s="192" t="s">
        <v>317</v>
      </c>
      <c r="AT543" s="192" t="s">
        <v>204</v>
      </c>
      <c r="AU543" s="192" t="s">
        <v>85</v>
      </c>
      <c r="AY543" s="18" t="s">
        <v>203</v>
      </c>
      <c r="BE543" s="193">
        <f>IF(N543="základní",J543,0)</f>
        <v>0</v>
      </c>
      <c r="BF543" s="193">
        <f>IF(N543="snížená",J543,0)</f>
        <v>0</v>
      </c>
      <c r="BG543" s="193">
        <f>IF(N543="zákl. přenesená",J543,0)</f>
        <v>0</v>
      </c>
      <c r="BH543" s="193">
        <f>IF(N543="sníž. přenesená",J543,0)</f>
        <v>0</v>
      </c>
      <c r="BI543" s="193">
        <f>IF(N543="nulová",J543,0)</f>
        <v>0</v>
      </c>
      <c r="BJ543" s="18" t="s">
        <v>85</v>
      </c>
      <c r="BK543" s="193">
        <f>ROUND(I543*H543,2)</f>
        <v>0</v>
      </c>
      <c r="BL543" s="18" t="s">
        <v>317</v>
      </c>
      <c r="BM543" s="192" t="s">
        <v>788</v>
      </c>
    </row>
    <row r="544" spans="2:63" s="11" customFormat="1" ht="25.9" customHeight="1">
      <c r="B544" s="166"/>
      <c r="C544" s="167"/>
      <c r="D544" s="168" t="s">
        <v>79</v>
      </c>
      <c r="E544" s="169" t="s">
        <v>789</v>
      </c>
      <c r="F544" s="169" t="s">
        <v>790</v>
      </c>
      <c r="G544" s="167"/>
      <c r="H544" s="167"/>
      <c r="I544" s="170"/>
      <c r="J544" s="171">
        <f>BK544</f>
        <v>0</v>
      </c>
      <c r="K544" s="167"/>
      <c r="L544" s="172"/>
      <c r="M544" s="173"/>
      <c r="N544" s="174"/>
      <c r="O544" s="174"/>
      <c r="P544" s="175">
        <f>SUM(P545:P548)</f>
        <v>0</v>
      </c>
      <c r="Q544" s="174"/>
      <c r="R544" s="175">
        <f>SUM(R545:R548)</f>
        <v>0</v>
      </c>
      <c r="S544" s="174"/>
      <c r="T544" s="176">
        <f>SUM(T545:T548)</f>
        <v>0</v>
      </c>
      <c r="AR544" s="177" t="s">
        <v>89</v>
      </c>
      <c r="AT544" s="178" t="s">
        <v>79</v>
      </c>
      <c r="AU544" s="178" t="s">
        <v>80</v>
      </c>
      <c r="AY544" s="177" t="s">
        <v>203</v>
      </c>
      <c r="BK544" s="179">
        <f>SUM(BK545:BK548)</f>
        <v>0</v>
      </c>
    </row>
    <row r="545" spans="1:65" s="2" customFormat="1" ht="24.2" customHeight="1">
      <c r="A545" s="35"/>
      <c r="B545" s="36"/>
      <c r="C545" s="180" t="s">
        <v>791</v>
      </c>
      <c r="D545" s="180" t="s">
        <v>204</v>
      </c>
      <c r="E545" s="181" t="s">
        <v>792</v>
      </c>
      <c r="F545" s="182" t="s">
        <v>793</v>
      </c>
      <c r="G545" s="183" t="s">
        <v>253</v>
      </c>
      <c r="H545" s="184">
        <v>50</v>
      </c>
      <c r="I545" s="185"/>
      <c r="J545" s="186">
        <f>ROUND(I545*H545,2)</f>
        <v>0</v>
      </c>
      <c r="K545" s="187"/>
      <c r="L545" s="40"/>
      <c r="M545" s="188" t="s">
        <v>1</v>
      </c>
      <c r="N545" s="189" t="s">
        <v>45</v>
      </c>
      <c r="O545" s="72"/>
      <c r="P545" s="190">
        <f>O545*H545</f>
        <v>0</v>
      </c>
      <c r="Q545" s="190">
        <v>0</v>
      </c>
      <c r="R545" s="190">
        <f>Q545*H545</f>
        <v>0</v>
      </c>
      <c r="S545" s="190">
        <v>0</v>
      </c>
      <c r="T545" s="191">
        <f>S545*H545</f>
        <v>0</v>
      </c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R545" s="192" t="s">
        <v>317</v>
      </c>
      <c r="AT545" s="192" t="s">
        <v>204</v>
      </c>
      <c r="AU545" s="192" t="s">
        <v>85</v>
      </c>
      <c r="AY545" s="18" t="s">
        <v>203</v>
      </c>
      <c r="BE545" s="193">
        <f>IF(N545="základní",J545,0)</f>
        <v>0</v>
      </c>
      <c r="BF545" s="193">
        <f>IF(N545="snížená",J545,0)</f>
        <v>0</v>
      </c>
      <c r="BG545" s="193">
        <f>IF(N545="zákl. přenesená",J545,0)</f>
        <v>0</v>
      </c>
      <c r="BH545" s="193">
        <f>IF(N545="sníž. přenesená",J545,0)</f>
        <v>0</v>
      </c>
      <c r="BI545" s="193">
        <f>IF(N545="nulová",J545,0)</f>
        <v>0</v>
      </c>
      <c r="BJ545" s="18" t="s">
        <v>85</v>
      </c>
      <c r="BK545" s="193">
        <f>ROUND(I545*H545,2)</f>
        <v>0</v>
      </c>
      <c r="BL545" s="18" t="s">
        <v>317</v>
      </c>
      <c r="BM545" s="192" t="s">
        <v>794</v>
      </c>
    </row>
    <row r="546" spans="1:65" s="2" customFormat="1" ht="21.75" customHeight="1">
      <c r="A546" s="35"/>
      <c r="B546" s="36"/>
      <c r="C546" s="180" t="s">
        <v>795</v>
      </c>
      <c r="D546" s="180" t="s">
        <v>204</v>
      </c>
      <c r="E546" s="181" t="s">
        <v>796</v>
      </c>
      <c r="F546" s="182" t="s">
        <v>797</v>
      </c>
      <c r="G546" s="183" t="s">
        <v>253</v>
      </c>
      <c r="H546" s="184">
        <v>2000</v>
      </c>
      <c r="I546" s="185"/>
      <c r="J546" s="186">
        <f>ROUND(I546*H546,2)</f>
        <v>0</v>
      </c>
      <c r="K546" s="187"/>
      <c r="L546" s="40"/>
      <c r="M546" s="188" t="s">
        <v>1</v>
      </c>
      <c r="N546" s="189" t="s">
        <v>45</v>
      </c>
      <c r="O546" s="72"/>
      <c r="P546" s="190">
        <f>O546*H546</f>
        <v>0</v>
      </c>
      <c r="Q546" s="190">
        <v>0</v>
      </c>
      <c r="R546" s="190">
        <f>Q546*H546</f>
        <v>0</v>
      </c>
      <c r="S546" s="190">
        <v>0</v>
      </c>
      <c r="T546" s="191">
        <f>S546*H546</f>
        <v>0</v>
      </c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R546" s="192" t="s">
        <v>317</v>
      </c>
      <c r="AT546" s="192" t="s">
        <v>204</v>
      </c>
      <c r="AU546" s="192" t="s">
        <v>85</v>
      </c>
      <c r="AY546" s="18" t="s">
        <v>203</v>
      </c>
      <c r="BE546" s="193">
        <f>IF(N546="základní",J546,0)</f>
        <v>0</v>
      </c>
      <c r="BF546" s="193">
        <f>IF(N546="snížená",J546,0)</f>
        <v>0</v>
      </c>
      <c r="BG546" s="193">
        <f>IF(N546="zákl. přenesená",J546,0)</f>
        <v>0</v>
      </c>
      <c r="BH546" s="193">
        <f>IF(N546="sníž. přenesená",J546,0)</f>
        <v>0</v>
      </c>
      <c r="BI546" s="193">
        <f>IF(N546="nulová",J546,0)</f>
        <v>0</v>
      </c>
      <c r="BJ546" s="18" t="s">
        <v>85</v>
      </c>
      <c r="BK546" s="193">
        <f>ROUND(I546*H546,2)</f>
        <v>0</v>
      </c>
      <c r="BL546" s="18" t="s">
        <v>317</v>
      </c>
      <c r="BM546" s="192" t="s">
        <v>798</v>
      </c>
    </row>
    <row r="547" spans="1:65" s="2" customFormat="1" ht="21.75" customHeight="1">
      <c r="A547" s="35"/>
      <c r="B547" s="36"/>
      <c r="C547" s="180" t="s">
        <v>799</v>
      </c>
      <c r="D547" s="180" t="s">
        <v>204</v>
      </c>
      <c r="E547" s="181" t="s">
        <v>800</v>
      </c>
      <c r="F547" s="182" t="s">
        <v>801</v>
      </c>
      <c r="G547" s="183" t="s">
        <v>253</v>
      </c>
      <c r="H547" s="184">
        <v>1000</v>
      </c>
      <c r="I547" s="185"/>
      <c r="J547" s="186">
        <f>ROUND(I547*H547,2)</f>
        <v>0</v>
      </c>
      <c r="K547" s="187"/>
      <c r="L547" s="40"/>
      <c r="M547" s="188" t="s">
        <v>1</v>
      </c>
      <c r="N547" s="189" t="s">
        <v>45</v>
      </c>
      <c r="O547" s="72"/>
      <c r="P547" s="190">
        <f>O547*H547</f>
        <v>0</v>
      </c>
      <c r="Q547" s="190">
        <v>0</v>
      </c>
      <c r="R547" s="190">
        <f>Q547*H547</f>
        <v>0</v>
      </c>
      <c r="S547" s="190">
        <v>0</v>
      </c>
      <c r="T547" s="191">
        <f>S547*H547</f>
        <v>0</v>
      </c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R547" s="192" t="s">
        <v>317</v>
      </c>
      <c r="AT547" s="192" t="s">
        <v>204</v>
      </c>
      <c r="AU547" s="192" t="s">
        <v>85</v>
      </c>
      <c r="AY547" s="18" t="s">
        <v>203</v>
      </c>
      <c r="BE547" s="193">
        <f>IF(N547="základní",J547,0)</f>
        <v>0</v>
      </c>
      <c r="BF547" s="193">
        <f>IF(N547="snížená",J547,0)</f>
        <v>0</v>
      </c>
      <c r="BG547" s="193">
        <f>IF(N547="zákl. přenesená",J547,0)</f>
        <v>0</v>
      </c>
      <c r="BH547" s="193">
        <f>IF(N547="sníž. přenesená",J547,0)</f>
        <v>0</v>
      </c>
      <c r="BI547" s="193">
        <f>IF(N547="nulová",J547,0)</f>
        <v>0</v>
      </c>
      <c r="BJ547" s="18" t="s">
        <v>85</v>
      </c>
      <c r="BK547" s="193">
        <f>ROUND(I547*H547,2)</f>
        <v>0</v>
      </c>
      <c r="BL547" s="18" t="s">
        <v>317</v>
      </c>
      <c r="BM547" s="192" t="s">
        <v>802</v>
      </c>
    </row>
    <row r="548" spans="1:65" s="2" customFormat="1" ht="44.25" customHeight="1">
      <c r="A548" s="35"/>
      <c r="B548" s="36"/>
      <c r="C548" s="180" t="s">
        <v>803</v>
      </c>
      <c r="D548" s="180" t="s">
        <v>204</v>
      </c>
      <c r="E548" s="181" t="s">
        <v>804</v>
      </c>
      <c r="F548" s="182" t="s">
        <v>805</v>
      </c>
      <c r="G548" s="183" t="s">
        <v>651</v>
      </c>
      <c r="H548" s="184">
        <v>6.035</v>
      </c>
      <c r="I548" s="185"/>
      <c r="J548" s="186">
        <f>ROUND(I548*H548,2)</f>
        <v>0</v>
      </c>
      <c r="K548" s="187"/>
      <c r="L548" s="40"/>
      <c r="M548" s="188" t="s">
        <v>1</v>
      </c>
      <c r="N548" s="189" t="s">
        <v>45</v>
      </c>
      <c r="O548" s="72"/>
      <c r="P548" s="190">
        <f>O548*H548</f>
        <v>0</v>
      </c>
      <c r="Q548" s="190">
        <v>0</v>
      </c>
      <c r="R548" s="190">
        <f>Q548*H548</f>
        <v>0</v>
      </c>
      <c r="S548" s="190">
        <v>0</v>
      </c>
      <c r="T548" s="191">
        <f>S548*H548</f>
        <v>0</v>
      </c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R548" s="192" t="s">
        <v>317</v>
      </c>
      <c r="AT548" s="192" t="s">
        <v>204</v>
      </c>
      <c r="AU548" s="192" t="s">
        <v>85</v>
      </c>
      <c r="AY548" s="18" t="s">
        <v>203</v>
      </c>
      <c r="BE548" s="193">
        <f>IF(N548="základní",J548,0)</f>
        <v>0</v>
      </c>
      <c r="BF548" s="193">
        <f>IF(N548="snížená",J548,0)</f>
        <v>0</v>
      </c>
      <c r="BG548" s="193">
        <f>IF(N548="zákl. přenesená",J548,0)</f>
        <v>0</v>
      </c>
      <c r="BH548" s="193">
        <f>IF(N548="sníž. přenesená",J548,0)</f>
        <v>0</v>
      </c>
      <c r="BI548" s="193">
        <f>IF(N548="nulová",J548,0)</f>
        <v>0</v>
      </c>
      <c r="BJ548" s="18" t="s">
        <v>85</v>
      </c>
      <c r="BK548" s="193">
        <f>ROUND(I548*H548,2)</f>
        <v>0</v>
      </c>
      <c r="BL548" s="18" t="s">
        <v>317</v>
      </c>
      <c r="BM548" s="192" t="s">
        <v>806</v>
      </c>
    </row>
    <row r="549" spans="2:63" s="11" customFormat="1" ht="25.9" customHeight="1">
      <c r="B549" s="166"/>
      <c r="C549" s="167"/>
      <c r="D549" s="168" t="s">
        <v>79</v>
      </c>
      <c r="E549" s="169" t="s">
        <v>807</v>
      </c>
      <c r="F549" s="169" t="s">
        <v>808</v>
      </c>
      <c r="G549" s="167"/>
      <c r="H549" s="167"/>
      <c r="I549" s="170"/>
      <c r="J549" s="171">
        <f>BK549</f>
        <v>0</v>
      </c>
      <c r="K549" s="167"/>
      <c r="L549" s="172"/>
      <c r="M549" s="173"/>
      <c r="N549" s="174"/>
      <c r="O549" s="174"/>
      <c r="P549" s="175">
        <f>SUM(P550:P557)</f>
        <v>0</v>
      </c>
      <c r="Q549" s="174"/>
      <c r="R549" s="175">
        <f>SUM(R550:R557)</f>
        <v>0</v>
      </c>
      <c r="S549" s="174"/>
      <c r="T549" s="176">
        <f>SUM(T550:T557)</f>
        <v>0</v>
      </c>
      <c r="AR549" s="177" t="s">
        <v>89</v>
      </c>
      <c r="AT549" s="178" t="s">
        <v>79</v>
      </c>
      <c r="AU549" s="178" t="s">
        <v>80</v>
      </c>
      <c r="AY549" s="177" t="s">
        <v>203</v>
      </c>
      <c r="BK549" s="179">
        <f>SUM(BK550:BK557)</f>
        <v>0</v>
      </c>
    </row>
    <row r="550" spans="1:65" s="2" customFormat="1" ht="24.2" customHeight="1">
      <c r="A550" s="35"/>
      <c r="B550" s="36"/>
      <c r="C550" s="180" t="s">
        <v>809</v>
      </c>
      <c r="D550" s="180" t="s">
        <v>204</v>
      </c>
      <c r="E550" s="181" t="s">
        <v>810</v>
      </c>
      <c r="F550" s="182" t="s">
        <v>811</v>
      </c>
      <c r="G550" s="183" t="s">
        <v>253</v>
      </c>
      <c r="H550" s="184">
        <v>20</v>
      </c>
      <c r="I550" s="185"/>
      <c r="J550" s="186">
        <f>ROUND(I550*H550,2)</f>
        <v>0</v>
      </c>
      <c r="K550" s="187"/>
      <c r="L550" s="40"/>
      <c r="M550" s="188" t="s">
        <v>1</v>
      </c>
      <c r="N550" s="189" t="s">
        <v>45</v>
      </c>
      <c r="O550" s="72"/>
      <c r="P550" s="190">
        <f>O550*H550</f>
        <v>0</v>
      </c>
      <c r="Q550" s="190">
        <v>0</v>
      </c>
      <c r="R550" s="190">
        <f>Q550*H550</f>
        <v>0</v>
      </c>
      <c r="S550" s="190">
        <v>0</v>
      </c>
      <c r="T550" s="191">
        <f>S550*H550</f>
        <v>0</v>
      </c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R550" s="192" t="s">
        <v>317</v>
      </c>
      <c r="AT550" s="192" t="s">
        <v>204</v>
      </c>
      <c r="AU550" s="192" t="s">
        <v>85</v>
      </c>
      <c r="AY550" s="18" t="s">
        <v>203</v>
      </c>
      <c r="BE550" s="193">
        <f>IF(N550="základní",J550,0)</f>
        <v>0</v>
      </c>
      <c r="BF550" s="193">
        <f>IF(N550="snížená",J550,0)</f>
        <v>0</v>
      </c>
      <c r="BG550" s="193">
        <f>IF(N550="zákl. přenesená",J550,0)</f>
        <v>0</v>
      </c>
      <c r="BH550" s="193">
        <f>IF(N550="sníž. přenesená",J550,0)</f>
        <v>0</v>
      </c>
      <c r="BI550" s="193">
        <f>IF(N550="nulová",J550,0)</f>
        <v>0</v>
      </c>
      <c r="BJ550" s="18" t="s">
        <v>85</v>
      </c>
      <c r="BK550" s="193">
        <f>ROUND(I550*H550,2)</f>
        <v>0</v>
      </c>
      <c r="BL550" s="18" t="s">
        <v>317</v>
      </c>
      <c r="BM550" s="192" t="s">
        <v>812</v>
      </c>
    </row>
    <row r="551" spans="2:51" s="12" customFormat="1" ht="12">
      <c r="B551" s="194"/>
      <c r="C551" s="195"/>
      <c r="D551" s="196" t="s">
        <v>209</v>
      </c>
      <c r="E551" s="197" t="s">
        <v>1</v>
      </c>
      <c r="F551" s="198" t="s">
        <v>813</v>
      </c>
      <c r="G551" s="195"/>
      <c r="H551" s="199">
        <v>20</v>
      </c>
      <c r="I551" s="200"/>
      <c r="J551" s="195"/>
      <c r="K551" s="195"/>
      <c r="L551" s="201"/>
      <c r="M551" s="202"/>
      <c r="N551" s="203"/>
      <c r="O551" s="203"/>
      <c r="P551" s="203"/>
      <c r="Q551" s="203"/>
      <c r="R551" s="203"/>
      <c r="S551" s="203"/>
      <c r="T551" s="204"/>
      <c r="AT551" s="205" t="s">
        <v>209</v>
      </c>
      <c r="AU551" s="205" t="s">
        <v>85</v>
      </c>
      <c r="AV551" s="12" t="s">
        <v>89</v>
      </c>
      <c r="AW551" s="12" t="s">
        <v>36</v>
      </c>
      <c r="AX551" s="12" t="s">
        <v>80</v>
      </c>
      <c r="AY551" s="205" t="s">
        <v>203</v>
      </c>
    </row>
    <row r="552" spans="2:51" s="13" customFormat="1" ht="12">
      <c r="B552" s="206"/>
      <c r="C552" s="207"/>
      <c r="D552" s="196" t="s">
        <v>209</v>
      </c>
      <c r="E552" s="208" t="s">
        <v>1</v>
      </c>
      <c r="F552" s="209" t="s">
        <v>211</v>
      </c>
      <c r="G552" s="207"/>
      <c r="H552" s="210">
        <v>20</v>
      </c>
      <c r="I552" s="211"/>
      <c r="J552" s="207"/>
      <c r="K552" s="207"/>
      <c r="L552" s="212"/>
      <c r="M552" s="213"/>
      <c r="N552" s="214"/>
      <c r="O552" s="214"/>
      <c r="P552" s="214"/>
      <c r="Q552" s="214"/>
      <c r="R552" s="214"/>
      <c r="S552" s="214"/>
      <c r="T552" s="215"/>
      <c r="AT552" s="216" t="s">
        <v>209</v>
      </c>
      <c r="AU552" s="216" t="s">
        <v>85</v>
      </c>
      <c r="AV552" s="13" t="s">
        <v>98</v>
      </c>
      <c r="AW552" s="13" t="s">
        <v>36</v>
      </c>
      <c r="AX552" s="13" t="s">
        <v>85</v>
      </c>
      <c r="AY552" s="216" t="s">
        <v>203</v>
      </c>
    </row>
    <row r="553" spans="1:65" s="2" customFormat="1" ht="24.2" customHeight="1">
      <c r="A553" s="35"/>
      <c r="B553" s="36"/>
      <c r="C553" s="180" t="s">
        <v>814</v>
      </c>
      <c r="D553" s="180" t="s">
        <v>204</v>
      </c>
      <c r="E553" s="181" t="s">
        <v>815</v>
      </c>
      <c r="F553" s="182" t="s">
        <v>816</v>
      </c>
      <c r="G553" s="183" t="s">
        <v>253</v>
      </c>
      <c r="H553" s="184">
        <v>70</v>
      </c>
      <c r="I553" s="185"/>
      <c r="J553" s="186">
        <f>ROUND(I553*H553,2)</f>
        <v>0</v>
      </c>
      <c r="K553" s="187"/>
      <c r="L553" s="40"/>
      <c r="M553" s="188" t="s">
        <v>1</v>
      </c>
      <c r="N553" s="189" t="s">
        <v>45</v>
      </c>
      <c r="O553" s="72"/>
      <c r="P553" s="190">
        <f>O553*H553</f>
        <v>0</v>
      </c>
      <c r="Q553" s="190">
        <v>0</v>
      </c>
      <c r="R553" s="190">
        <f>Q553*H553</f>
        <v>0</v>
      </c>
      <c r="S553" s="190">
        <v>0</v>
      </c>
      <c r="T553" s="191">
        <f>S553*H553</f>
        <v>0</v>
      </c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R553" s="192" t="s">
        <v>317</v>
      </c>
      <c r="AT553" s="192" t="s">
        <v>204</v>
      </c>
      <c r="AU553" s="192" t="s">
        <v>85</v>
      </c>
      <c r="AY553" s="18" t="s">
        <v>203</v>
      </c>
      <c r="BE553" s="193">
        <f>IF(N553="základní",J553,0)</f>
        <v>0</v>
      </c>
      <c r="BF553" s="193">
        <f>IF(N553="snížená",J553,0)</f>
        <v>0</v>
      </c>
      <c r="BG553" s="193">
        <f>IF(N553="zákl. přenesená",J553,0)</f>
        <v>0</v>
      </c>
      <c r="BH553" s="193">
        <f>IF(N553="sníž. přenesená",J553,0)</f>
        <v>0</v>
      </c>
      <c r="BI553" s="193">
        <f>IF(N553="nulová",J553,0)</f>
        <v>0</v>
      </c>
      <c r="BJ553" s="18" t="s">
        <v>85</v>
      </c>
      <c r="BK553" s="193">
        <f>ROUND(I553*H553,2)</f>
        <v>0</v>
      </c>
      <c r="BL553" s="18" t="s">
        <v>317</v>
      </c>
      <c r="BM553" s="192" t="s">
        <v>817</v>
      </c>
    </row>
    <row r="554" spans="2:51" s="12" customFormat="1" ht="12">
      <c r="B554" s="194"/>
      <c r="C554" s="195"/>
      <c r="D554" s="196" t="s">
        <v>209</v>
      </c>
      <c r="E554" s="197" t="s">
        <v>1</v>
      </c>
      <c r="F554" s="198" t="s">
        <v>818</v>
      </c>
      <c r="G554" s="195"/>
      <c r="H554" s="199">
        <v>70</v>
      </c>
      <c r="I554" s="200"/>
      <c r="J554" s="195"/>
      <c r="K554" s="195"/>
      <c r="L554" s="201"/>
      <c r="M554" s="202"/>
      <c r="N554" s="203"/>
      <c r="O554" s="203"/>
      <c r="P554" s="203"/>
      <c r="Q554" s="203"/>
      <c r="R554" s="203"/>
      <c r="S554" s="203"/>
      <c r="T554" s="204"/>
      <c r="AT554" s="205" t="s">
        <v>209</v>
      </c>
      <c r="AU554" s="205" t="s">
        <v>85</v>
      </c>
      <c r="AV554" s="12" t="s">
        <v>89</v>
      </c>
      <c r="AW554" s="12" t="s">
        <v>36</v>
      </c>
      <c r="AX554" s="12" t="s">
        <v>80</v>
      </c>
      <c r="AY554" s="205" t="s">
        <v>203</v>
      </c>
    </row>
    <row r="555" spans="2:51" s="13" customFormat="1" ht="12">
      <c r="B555" s="206"/>
      <c r="C555" s="207"/>
      <c r="D555" s="196" t="s">
        <v>209</v>
      </c>
      <c r="E555" s="208" t="s">
        <v>1</v>
      </c>
      <c r="F555" s="209" t="s">
        <v>211</v>
      </c>
      <c r="G555" s="207"/>
      <c r="H555" s="210">
        <v>70</v>
      </c>
      <c r="I555" s="211"/>
      <c r="J555" s="207"/>
      <c r="K555" s="207"/>
      <c r="L555" s="212"/>
      <c r="M555" s="213"/>
      <c r="N555" s="214"/>
      <c r="O555" s="214"/>
      <c r="P555" s="214"/>
      <c r="Q555" s="214"/>
      <c r="R555" s="214"/>
      <c r="S555" s="214"/>
      <c r="T555" s="215"/>
      <c r="AT555" s="216" t="s">
        <v>209</v>
      </c>
      <c r="AU555" s="216" t="s">
        <v>85</v>
      </c>
      <c r="AV555" s="13" t="s">
        <v>98</v>
      </c>
      <c r="AW555" s="13" t="s">
        <v>36</v>
      </c>
      <c r="AX555" s="13" t="s">
        <v>85</v>
      </c>
      <c r="AY555" s="216" t="s">
        <v>203</v>
      </c>
    </row>
    <row r="556" spans="1:65" s="2" customFormat="1" ht="44.25" customHeight="1">
      <c r="A556" s="35"/>
      <c r="B556" s="36"/>
      <c r="C556" s="180" t="s">
        <v>819</v>
      </c>
      <c r="D556" s="180" t="s">
        <v>204</v>
      </c>
      <c r="E556" s="181" t="s">
        <v>820</v>
      </c>
      <c r="F556" s="182" t="s">
        <v>821</v>
      </c>
      <c r="G556" s="183" t="s">
        <v>651</v>
      </c>
      <c r="H556" s="184">
        <v>0.022</v>
      </c>
      <c r="I556" s="185"/>
      <c r="J556" s="186">
        <f>ROUND(I556*H556,2)</f>
        <v>0</v>
      </c>
      <c r="K556" s="187"/>
      <c r="L556" s="40"/>
      <c r="M556" s="188" t="s">
        <v>1</v>
      </c>
      <c r="N556" s="189" t="s">
        <v>45</v>
      </c>
      <c r="O556" s="72"/>
      <c r="P556" s="190">
        <f>O556*H556</f>
        <v>0</v>
      </c>
      <c r="Q556" s="190">
        <v>0</v>
      </c>
      <c r="R556" s="190">
        <f>Q556*H556</f>
        <v>0</v>
      </c>
      <c r="S556" s="190">
        <v>0</v>
      </c>
      <c r="T556" s="191">
        <f>S556*H556</f>
        <v>0</v>
      </c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R556" s="192" t="s">
        <v>317</v>
      </c>
      <c r="AT556" s="192" t="s">
        <v>204</v>
      </c>
      <c r="AU556" s="192" t="s">
        <v>85</v>
      </c>
      <c r="AY556" s="18" t="s">
        <v>203</v>
      </c>
      <c r="BE556" s="193">
        <f>IF(N556="základní",J556,0)</f>
        <v>0</v>
      </c>
      <c r="BF556" s="193">
        <f>IF(N556="snížená",J556,0)</f>
        <v>0</v>
      </c>
      <c r="BG556" s="193">
        <f>IF(N556="zákl. přenesená",J556,0)</f>
        <v>0</v>
      </c>
      <c r="BH556" s="193">
        <f>IF(N556="sníž. přenesená",J556,0)</f>
        <v>0</v>
      </c>
      <c r="BI556" s="193">
        <f>IF(N556="nulová",J556,0)</f>
        <v>0</v>
      </c>
      <c r="BJ556" s="18" t="s">
        <v>85</v>
      </c>
      <c r="BK556" s="193">
        <f>ROUND(I556*H556,2)</f>
        <v>0</v>
      </c>
      <c r="BL556" s="18" t="s">
        <v>317</v>
      </c>
      <c r="BM556" s="192" t="s">
        <v>822</v>
      </c>
    </row>
    <row r="557" spans="1:65" s="2" customFormat="1" ht="44.25" customHeight="1">
      <c r="A557" s="35"/>
      <c r="B557" s="36"/>
      <c r="C557" s="180" t="s">
        <v>823</v>
      </c>
      <c r="D557" s="180" t="s">
        <v>204</v>
      </c>
      <c r="E557" s="181" t="s">
        <v>824</v>
      </c>
      <c r="F557" s="182" t="s">
        <v>825</v>
      </c>
      <c r="G557" s="183" t="s">
        <v>651</v>
      </c>
      <c r="H557" s="184">
        <v>0.482</v>
      </c>
      <c r="I557" s="185"/>
      <c r="J557" s="186">
        <f>ROUND(I557*H557,2)</f>
        <v>0</v>
      </c>
      <c r="K557" s="187"/>
      <c r="L557" s="40"/>
      <c r="M557" s="188" t="s">
        <v>1</v>
      </c>
      <c r="N557" s="189" t="s">
        <v>45</v>
      </c>
      <c r="O557" s="72"/>
      <c r="P557" s="190">
        <f>O557*H557</f>
        <v>0</v>
      </c>
      <c r="Q557" s="190">
        <v>0</v>
      </c>
      <c r="R557" s="190">
        <f>Q557*H557</f>
        <v>0</v>
      </c>
      <c r="S557" s="190">
        <v>0</v>
      </c>
      <c r="T557" s="191">
        <f>S557*H557</f>
        <v>0</v>
      </c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R557" s="192" t="s">
        <v>317</v>
      </c>
      <c r="AT557" s="192" t="s">
        <v>204</v>
      </c>
      <c r="AU557" s="192" t="s">
        <v>85</v>
      </c>
      <c r="AY557" s="18" t="s">
        <v>203</v>
      </c>
      <c r="BE557" s="193">
        <f>IF(N557="základní",J557,0)</f>
        <v>0</v>
      </c>
      <c r="BF557" s="193">
        <f>IF(N557="snížená",J557,0)</f>
        <v>0</v>
      </c>
      <c r="BG557" s="193">
        <f>IF(N557="zákl. přenesená",J557,0)</f>
        <v>0</v>
      </c>
      <c r="BH557" s="193">
        <f>IF(N557="sníž. přenesená",J557,0)</f>
        <v>0</v>
      </c>
      <c r="BI557" s="193">
        <f>IF(N557="nulová",J557,0)</f>
        <v>0</v>
      </c>
      <c r="BJ557" s="18" t="s">
        <v>85</v>
      </c>
      <c r="BK557" s="193">
        <f>ROUND(I557*H557,2)</f>
        <v>0</v>
      </c>
      <c r="BL557" s="18" t="s">
        <v>317</v>
      </c>
      <c r="BM557" s="192" t="s">
        <v>826</v>
      </c>
    </row>
    <row r="558" spans="2:63" s="11" customFormat="1" ht="25.9" customHeight="1">
      <c r="B558" s="166"/>
      <c r="C558" s="167"/>
      <c r="D558" s="168" t="s">
        <v>79</v>
      </c>
      <c r="E558" s="169" t="s">
        <v>827</v>
      </c>
      <c r="F558" s="169" t="s">
        <v>828</v>
      </c>
      <c r="G558" s="167"/>
      <c r="H558" s="167"/>
      <c r="I558" s="170"/>
      <c r="J558" s="171">
        <f>BK558</f>
        <v>0</v>
      </c>
      <c r="K558" s="167"/>
      <c r="L558" s="172"/>
      <c r="M558" s="173"/>
      <c r="N558" s="174"/>
      <c r="O558" s="174"/>
      <c r="P558" s="175">
        <f>SUM(P559:P589)</f>
        <v>0</v>
      </c>
      <c r="Q558" s="174"/>
      <c r="R558" s="175">
        <f>SUM(R559:R589)</f>
        <v>0</v>
      </c>
      <c r="S558" s="174"/>
      <c r="T558" s="176">
        <f>SUM(T559:T589)</f>
        <v>0</v>
      </c>
      <c r="AR558" s="177" t="s">
        <v>89</v>
      </c>
      <c r="AT558" s="178" t="s">
        <v>79</v>
      </c>
      <c r="AU558" s="178" t="s">
        <v>80</v>
      </c>
      <c r="AY558" s="177" t="s">
        <v>203</v>
      </c>
      <c r="BK558" s="179">
        <f>SUM(BK559:BK589)</f>
        <v>0</v>
      </c>
    </row>
    <row r="559" spans="1:65" s="2" customFormat="1" ht="24.2" customHeight="1">
      <c r="A559" s="35"/>
      <c r="B559" s="36"/>
      <c r="C559" s="180" t="s">
        <v>829</v>
      </c>
      <c r="D559" s="180" t="s">
        <v>204</v>
      </c>
      <c r="E559" s="181" t="s">
        <v>830</v>
      </c>
      <c r="F559" s="182" t="s">
        <v>831</v>
      </c>
      <c r="G559" s="183" t="s">
        <v>832</v>
      </c>
      <c r="H559" s="184">
        <v>100</v>
      </c>
      <c r="I559" s="185"/>
      <c r="J559" s="186">
        <f>ROUND(I559*H559,2)</f>
        <v>0</v>
      </c>
      <c r="K559" s="187"/>
      <c r="L559" s="40"/>
      <c r="M559" s="188" t="s">
        <v>1</v>
      </c>
      <c r="N559" s="189" t="s">
        <v>45</v>
      </c>
      <c r="O559" s="72"/>
      <c r="P559" s="190">
        <f>O559*H559</f>
        <v>0</v>
      </c>
      <c r="Q559" s="190">
        <v>0</v>
      </c>
      <c r="R559" s="190">
        <f>Q559*H559</f>
        <v>0</v>
      </c>
      <c r="S559" s="190">
        <v>0</v>
      </c>
      <c r="T559" s="191">
        <f>S559*H559</f>
        <v>0</v>
      </c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R559" s="192" t="s">
        <v>317</v>
      </c>
      <c r="AT559" s="192" t="s">
        <v>204</v>
      </c>
      <c r="AU559" s="192" t="s">
        <v>85</v>
      </c>
      <c r="AY559" s="18" t="s">
        <v>203</v>
      </c>
      <c r="BE559" s="193">
        <f>IF(N559="základní",J559,0)</f>
        <v>0</v>
      </c>
      <c r="BF559" s="193">
        <f>IF(N559="snížená",J559,0)</f>
        <v>0</v>
      </c>
      <c r="BG559" s="193">
        <f>IF(N559="zákl. přenesená",J559,0)</f>
        <v>0</v>
      </c>
      <c r="BH559" s="193">
        <f>IF(N559="sníž. přenesená",J559,0)</f>
        <v>0</v>
      </c>
      <c r="BI559" s="193">
        <f>IF(N559="nulová",J559,0)</f>
        <v>0</v>
      </c>
      <c r="BJ559" s="18" t="s">
        <v>85</v>
      </c>
      <c r="BK559" s="193">
        <f>ROUND(I559*H559,2)</f>
        <v>0</v>
      </c>
      <c r="BL559" s="18" t="s">
        <v>317</v>
      </c>
      <c r="BM559" s="192" t="s">
        <v>833</v>
      </c>
    </row>
    <row r="560" spans="2:51" s="12" customFormat="1" ht="12">
      <c r="B560" s="194"/>
      <c r="C560" s="195"/>
      <c r="D560" s="196" t="s">
        <v>209</v>
      </c>
      <c r="E560" s="197" t="s">
        <v>1</v>
      </c>
      <c r="F560" s="198" t="s">
        <v>834</v>
      </c>
      <c r="G560" s="195"/>
      <c r="H560" s="199">
        <v>1</v>
      </c>
      <c r="I560" s="200"/>
      <c r="J560" s="195"/>
      <c r="K560" s="195"/>
      <c r="L560" s="201"/>
      <c r="M560" s="202"/>
      <c r="N560" s="203"/>
      <c r="O560" s="203"/>
      <c r="P560" s="203"/>
      <c r="Q560" s="203"/>
      <c r="R560" s="203"/>
      <c r="S560" s="203"/>
      <c r="T560" s="204"/>
      <c r="AT560" s="205" t="s">
        <v>209</v>
      </c>
      <c r="AU560" s="205" t="s">
        <v>85</v>
      </c>
      <c r="AV560" s="12" t="s">
        <v>89</v>
      </c>
      <c r="AW560" s="12" t="s">
        <v>36</v>
      </c>
      <c r="AX560" s="12" t="s">
        <v>80</v>
      </c>
      <c r="AY560" s="205" t="s">
        <v>203</v>
      </c>
    </row>
    <row r="561" spans="2:51" s="12" customFormat="1" ht="12">
      <c r="B561" s="194"/>
      <c r="C561" s="195"/>
      <c r="D561" s="196" t="s">
        <v>209</v>
      </c>
      <c r="E561" s="197" t="s">
        <v>1</v>
      </c>
      <c r="F561" s="198" t="s">
        <v>835</v>
      </c>
      <c r="G561" s="195"/>
      <c r="H561" s="199">
        <v>99</v>
      </c>
      <c r="I561" s="200"/>
      <c r="J561" s="195"/>
      <c r="K561" s="195"/>
      <c r="L561" s="201"/>
      <c r="M561" s="202"/>
      <c r="N561" s="203"/>
      <c r="O561" s="203"/>
      <c r="P561" s="203"/>
      <c r="Q561" s="203"/>
      <c r="R561" s="203"/>
      <c r="S561" s="203"/>
      <c r="T561" s="204"/>
      <c r="AT561" s="205" t="s">
        <v>209</v>
      </c>
      <c r="AU561" s="205" t="s">
        <v>85</v>
      </c>
      <c r="AV561" s="12" t="s">
        <v>89</v>
      </c>
      <c r="AW561" s="12" t="s">
        <v>36</v>
      </c>
      <c r="AX561" s="12" t="s">
        <v>80</v>
      </c>
      <c r="AY561" s="205" t="s">
        <v>203</v>
      </c>
    </row>
    <row r="562" spans="2:51" s="13" customFormat="1" ht="12">
      <c r="B562" s="206"/>
      <c r="C562" s="207"/>
      <c r="D562" s="196" t="s">
        <v>209</v>
      </c>
      <c r="E562" s="208" t="s">
        <v>1</v>
      </c>
      <c r="F562" s="209" t="s">
        <v>211</v>
      </c>
      <c r="G562" s="207"/>
      <c r="H562" s="210">
        <v>100</v>
      </c>
      <c r="I562" s="211"/>
      <c r="J562" s="207"/>
      <c r="K562" s="207"/>
      <c r="L562" s="212"/>
      <c r="M562" s="213"/>
      <c r="N562" s="214"/>
      <c r="O562" s="214"/>
      <c r="P562" s="214"/>
      <c r="Q562" s="214"/>
      <c r="R562" s="214"/>
      <c r="S562" s="214"/>
      <c r="T562" s="215"/>
      <c r="AT562" s="216" t="s">
        <v>209</v>
      </c>
      <c r="AU562" s="216" t="s">
        <v>85</v>
      </c>
      <c r="AV562" s="13" t="s">
        <v>98</v>
      </c>
      <c r="AW562" s="13" t="s">
        <v>36</v>
      </c>
      <c r="AX562" s="13" t="s">
        <v>85</v>
      </c>
      <c r="AY562" s="216" t="s">
        <v>203</v>
      </c>
    </row>
    <row r="563" spans="1:65" s="2" customFormat="1" ht="21.75" customHeight="1">
      <c r="A563" s="35"/>
      <c r="B563" s="36"/>
      <c r="C563" s="180" t="s">
        <v>836</v>
      </c>
      <c r="D563" s="180" t="s">
        <v>204</v>
      </c>
      <c r="E563" s="181" t="s">
        <v>837</v>
      </c>
      <c r="F563" s="182" t="s">
        <v>838</v>
      </c>
      <c r="G563" s="183" t="s">
        <v>832</v>
      </c>
      <c r="H563" s="184">
        <v>102</v>
      </c>
      <c r="I563" s="185"/>
      <c r="J563" s="186">
        <f>ROUND(I563*H563,2)</f>
        <v>0</v>
      </c>
      <c r="K563" s="187"/>
      <c r="L563" s="40"/>
      <c r="M563" s="188" t="s">
        <v>1</v>
      </c>
      <c r="N563" s="189" t="s">
        <v>45</v>
      </c>
      <c r="O563" s="72"/>
      <c r="P563" s="190">
        <f>O563*H563</f>
        <v>0</v>
      </c>
      <c r="Q563" s="190">
        <v>0</v>
      </c>
      <c r="R563" s="190">
        <f>Q563*H563</f>
        <v>0</v>
      </c>
      <c r="S563" s="190">
        <v>0</v>
      </c>
      <c r="T563" s="191">
        <f>S563*H563</f>
        <v>0</v>
      </c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R563" s="192" t="s">
        <v>317</v>
      </c>
      <c r="AT563" s="192" t="s">
        <v>204</v>
      </c>
      <c r="AU563" s="192" t="s">
        <v>85</v>
      </c>
      <c r="AY563" s="18" t="s">
        <v>203</v>
      </c>
      <c r="BE563" s="193">
        <f>IF(N563="základní",J563,0)</f>
        <v>0</v>
      </c>
      <c r="BF563" s="193">
        <f>IF(N563="snížená",J563,0)</f>
        <v>0</v>
      </c>
      <c r="BG563" s="193">
        <f>IF(N563="zákl. přenesená",J563,0)</f>
        <v>0</v>
      </c>
      <c r="BH563" s="193">
        <f>IF(N563="sníž. přenesená",J563,0)</f>
        <v>0</v>
      </c>
      <c r="BI563" s="193">
        <f>IF(N563="nulová",J563,0)</f>
        <v>0</v>
      </c>
      <c r="BJ563" s="18" t="s">
        <v>85</v>
      </c>
      <c r="BK563" s="193">
        <f>ROUND(I563*H563,2)</f>
        <v>0</v>
      </c>
      <c r="BL563" s="18" t="s">
        <v>317</v>
      </c>
      <c r="BM563" s="192" t="s">
        <v>839</v>
      </c>
    </row>
    <row r="564" spans="2:51" s="12" customFormat="1" ht="12">
      <c r="B564" s="194"/>
      <c r="C564" s="195"/>
      <c r="D564" s="196" t="s">
        <v>209</v>
      </c>
      <c r="E564" s="197" t="s">
        <v>1</v>
      </c>
      <c r="F564" s="198" t="s">
        <v>840</v>
      </c>
      <c r="G564" s="195"/>
      <c r="H564" s="199">
        <v>4</v>
      </c>
      <c r="I564" s="200"/>
      <c r="J564" s="195"/>
      <c r="K564" s="195"/>
      <c r="L564" s="201"/>
      <c r="M564" s="202"/>
      <c r="N564" s="203"/>
      <c r="O564" s="203"/>
      <c r="P564" s="203"/>
      <c r="Q564" s="203"/>
      <c r="R564" s="203"/>
      <c r="S564" s="203"/>
      <c r="T564" s="204"/>
      <c r="AT564" s="205" t="s">
        <v>209</v>
      </c>
      <c r="AU564" s="205" t="s">
        <v>85</v>
      </c>
      <c r="AV564" s="12" t="s">
        <v>89</v>
      </c>
      <c r="AW564" s="12" t="s">
        <v>36</v>
      </c>
      <c r="AX564" s="12" t="s">
        <v>80</v>
      </c>
      <c r="AY564" s="205" t="s">
        <v>203</v>
      </c>
    </row>
    <row r="565" spans="2:51" s="12" customFormat="1" ht="12">
      <c r="B565" s="194"/>
      <c r="C565" s="195"/>
      <c r="D565" s="196" t="s">
        <v>209</v>
      </c>
      <c r="E565" s="197" t="s">
        <v>1</v>
      </c>
      <c r="F565" s="198" t="s">
        <v>841</v>
      </c>
      <c r="G565" s="195"/>
      <c r="H565" s="199">
        <v>98</v>
      </c>
      <c r="I565" s="200"/>
      <c r="J565" s="195"/>
      <c r="K565" s="195"/>
      <c r="L565" s="201"/>
      <c r="M565" s="202"/>
      <c r="N565" s="203"/>
      <c r="O565" s="203"/>
      <c r="P565" s="203"/>
      <c r="Q565" s="203"/>
      <c r="R565" s="203"/>
      <c r="S565" s="203"/>
      <c r="T565" s="204"/>
      <c r="AT565" s="205" t="s">
        <v>209</v>
      </c>
      <c r="AU565" s="205" t="s">
        <v>85</v>
      </c>
      <c r="AV565" s="12" t="s">
        <v>89</v>
      </c>
      <c r="AW565" s="12" t="s">
        <v>36</v>
      </c>
      <c r="AX565" s="12" t="s">
        <v>80</v>
      </c>
      <c r="AY565" s="205" t="s">
        <v>203</v>
      </c>
    </row>
    <row r="566" spans="2:51" s="13" customFormat="1" ht="12">
      <c r="B566" s="206"/>
      <c r="C566" s="207"/>
      <c r="D566" s="196" t="s">
        <v>209</v>
      </c>
      <c r="E566" s="208" t="s">
        <v>1</v>
      </c>
      <c r="F566" s="209" t="s">
        <v>211</v>
      </c>
      <c r="G566" s="207"/>
      <c r="H566" s="210">
        <v>102</v>
      </c>
      <c r="I566" s="211"/>
      <c r="J566" s="207"/>
      <c r="K566" s="207"/>
      <c r="L566" s="212"/>
      <c r="M566" s="213"/>
      <c r="N566" s="214"/>
      <c r="O566" s="214"/>
      <c r="P566" s="214"/>
      <c r="Q566" s="214"/>
      <c r="R566" s="214"/>
      <c r="S566" s="214"/>
      <c r="T566" s="215"/>
      <c r="AT566" s="216" t="s">
        <v>209</v>
      </c>
      <c r="AU566" s="216" t="s">
        <v>85</v>
      </c>
      <c r="AV566" s="13" t="s">
        <v>98</v>
      </c>
      <c r="AW566" s="13" t="s">
        <v>36</v>
      </c>
      <c r="AX566" s="13" t="s">
        <v>85</v>
      </c>
      <c r="AY566" s="216" t="s">
        <v>203</v>
      </c>
    </row>
    <row r="567" spans="1:65" s="2" customFormat="1" ht="24.2" customHeight="1">
      <c r="A567" s="35"/>
      <c r="B567" s="36"/>
      <c r="C567" s="180" t="s">
        <v>842</v>
      </c>
      <c r="D567" s="180" t="s">
        <v>204</v>
      </c>
      <c r="E567" s="181" t="s">
        <v>843</v>
      </c>
      <c r="F567" s="182" t="s">
        <v>844</v>
      </c>
      <c r="G567" s="183" t="s">
        <v>832</v>
      </c>
      <c r="H567" s="184">
        <v>10</v>
      </c>
      <c r="I567" s="185"/>
      <c r="J567" s="186">
        <f>ROUND(I567*H567,2)</f>
        <v>0</v>
      </c>
      <c r="K567" s="187"/>
      <c r="L567" s="40"/>
      <c r="M567" s="188" t="s">
        <v>1</v>
      </c>
      <c r="N567" s="189" t="s">
        <v>45</v>
      </c>
      <c r="O567" s="72"/>
      <c r="P567" s="190">
        <f>O567*H567</f>
        <v>0</v>
      </c>
      <c r="Q567" s="190">
        <v>0</v>
      </c>
      <c r="R567" s="190">
        <f>Q567*H567</f>
        <v>0</v>
      </c>
      <c r="S567" s="190">
        <v>0</v>
      </c>
      <c r="T567" s="191">
        <f>S567*H567</f>
        <v>0</v>
      </c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R567" s="192" t="s">
        <v>317</v>
      </c>
      <c r="AT567" s="192" t="s">
        <v>204</v>
      </c>
      <c r="AU567" s="192" t="s">
        <v>85</v>
      </c>
      <c r="AY567" s="18" t="s">
        <v>203</v>
      </c>
      <c r="BE567" s="193">
        <f>IF(N567="základní",J567,0)</f>
        <v>0</v>
      </c>
      <c r="BF567" s="193">
        <f>IF(N567="snížená",J567,0)</f>
        <v>0</v>
      </c>
      <c r="BG567" s="193">
        <f>IF(N567="zákl. přenesená",J567,0)</f>
        <v>0</v>
      </c>
      <c r="BH567" s="193">
        <f>IF(N567="sníž. přenesená",J567,0)</f>
        <v>0</v>
      </c>
      <c r="BI567" s="193">
        <f>IF(N567="nulová",J567,0)</f>
        <v>0</v>
      </c>
      <c r="BJ567" s="18" t="s">
        <v>85</v>
      </c>
      <c r="BK567" s="193">
        <f>ROUND(I567*H567,2)</f>
        <v>0</v>
      </c>
      <c r="BL567" s="18" t="s">
        <v>317</v>
      </c>
      <c r="BM567" s="192" t="s">
        <v>845</v>
      </c>
    </row>
    <row r="568" spans="2:51" s="12" customFormat="1" ht="12">
      <c r="B568" s="194"/>
      <c r="C568" s="195"/>
      <c r="D568" s="196" t="s">
        <v>209</v>
      </c>
      <c r="E568" s="197" t="s">
        <v>1</v>
      </c>
      <c r="F568" s="198" t="s">
        <v>846</v>
      </c>
      <c r="G568" s="195"/>
      <c r="H568" s="199">
        <v>10</v>
      </c>
      <c r="I568" s="200"/>
      <c r="J568" s="195"/>
      <c r="K568" s="195"/>
      <c r="L568" s="201"/>
      <c r="M568" s="202"/>
      <c r="N568" s="203"/>
      <c r="O568" s="203"/>
      <c r="P568" s="203"/>
      <c r="Q568" s="203"/>
      <c r="R568" s="203"/>
      <c r="S568" s="203"/>
      <c r="T568" s="204"/>
      <c r="AT568" s="205" t="s">
        <v>209</v>
      </c>
      <c r="AU568" s="205" t="s">
        <v>85</v>
      </c>
      <c r="AV568" s="12" t="s">
        <v>89</v>
      </c>
      <c r="AW568" s="12" t="s">
        <v>36</v>
      </c>
      <c r="AX568" s="12" t="s">
        <v>80</v>
      </c>
      <c r="AY568" s="205" t="s">
        <v>203</v>
      </c>
    </row>
    <row r="569" spans="2:51" s="13" customFormat="1" ht="12">
      <c r="B569" s="206"/>
      <c r="C569" s="207"/>
      <c r="D569" s="196" t="s">
        <v>209</v>
      </c>
      <c r="E569" s="208" t="s">
        <v>1</v>
      </c>
      <c r="F569" s="209" t="s">
        <v>211</v>
      </c>
      <c r="G569" s="207"/>
      <c r="H569" s="210">
        <v>10</v>
      </c>
      <c r="I569" s="211"/>
      <c r="J569" s="207"/>
      <c r="K569" s="207"/>
      <c r="L569" s="212"/>
      <c r="M569" s="213"/>
      <c r="N569" s="214"/>
      <c r="O569" s="214"/>
      <c r="P569" s="214"/>
      <c r="Q569" s="214"/>
      <c r="R569" s="214"/>
      <c r="S569" s="214"/>
      <c r="T569" s="215"/>
      <c r="AT569" s="216" t="s">
        <v>209</v>
      </c>
      <c r="AU569" s="216" t="s">
        <v>85</v>
      </c>
      <c r="AV569" s="13" t="s">
        <v>98</v>
      </c>
      <c r="AW569" s="13" t="s">
        <v>36</v>
      </c>
      <c r="AX569" s="13" t="s">
        <v>85</v>
      </c>
      <c r="AY569" s="216" t="s">
        <v>203</v>
      </c>
    </row>
    <row r="570" spans="1:65" s="2" customFormat="1" ht="33" customHeight="1">
      <c r="A570" s="35"/>
      <c r="B570" s="36"/>
      <c r="C570" s="180" t="s">
        <v>847</v>
      </c>
      <c r="D570" s="180" t="s">
        <v>204</v>
      </c>
      <c r="E570" s="181" t="s">
        <v>848</v>
      </c>
      <c r="F570" s="182" t="s">
        <v>849</v>
      </c>
      <c r="G570" s="183" t="s">
        <v>832</v>
      </c>
      <c r="H570" s="184">
        <v>7</v>
      </c>
      <c r="I570" s="185"/>
      <c r="J570" s="186">
        <f>ROUND(I570*H570,2)</f>
        <v>0</v>
      </c>
      <c r="K570" s="187"/>
      <c r="L570" s="40"/>
      <c r="M570" s="188" t="s">
        <v>1</v>
      </c>
      <c r="N570" s="189" t="s">
        <v>45</v>
      </c>
      <c r="O570" s="72"/>
      <c r="P570" s="190">
        <f>O570*H570</f>
        <v>0</v>
      </c>
      <c r="Q570" s="190">
        <v>0</v>
      </c>
      <c r="R570" s="190">
        <f>Q570*H570</f>
        <v>0</v>
      </c>
      <c r="S570" s="190">
        <v>0</v>
      </c>
      <c r="T570" s="191">
        <f>S570*H570</f>
        <v>0</v>
      </c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R570" s="192" t="s">
        <v>317</v>
      </c>
      <c r="AT570" s="192" t="s">
        <v>204</v>
      </c>
      <c r="AU570" s="192" t="s">
        <v>85</v>
      </c>
      <c r="AY570" s="18" t="s">
        <v>203</v>
      </c>
      <c r="BE570" s="193">
        <f>IF(N570="základní",J570,0)</f>
        <v>0</v>
      </c>
      <c r="BF570" s="193">
        <f>IF(N570="snížená",J570,0)</f>
        <v>0</v>
      </c>
      <c r="BG570" s="193">
        <f>IF(N570="zákl. přenesená",J570,0)</f>
        <v>0</v>
      </c>
      <c r="BH570" s="193">
        <f>IF(N570="sníž. přenesená",J570,0)</f>
        <v>0</v>
      </c>
      <c r="BI570" s="193">
        <f>IF(N570="nulová",J570,0)</f>
        <v>0</v>
      </c>
      <c r="BJ570" s="18" t="s">
        <v>85</v>
      </c>
      <c r="BK570" s="193">
        <f>ROUND(I570*H570,2)</f>
        <v>0</v>
      </c>
      <c r="BL570" s="18" t="s">
        <v>317</v>
      </c>
      <c r="BM570" s="192" t="s">
        <v>850</v>
      </c>
    </row>
    <row r="571" spans="2:51" s="12" customFormat="1" ht="12">
      <c r="B571" s="194"/>
      <c r="C571" s="195"/>
      <c r="D571" s="196" t="s">
        <v>209</v>
      </c>
      <c r="E571" s="197" t="s">
        <v>1</v>
      </c>
      <c r="F571" s="198" t="s">
        <v>851</v>
      </c>
      <c r="G571" s="195"/>
      <c r="H571" s="199">
        <v>7</v>
      </c>
      <c r="I571" s="200"/>
      <c r="J571" s="195"/>
      <c r="K571" s="195"/>
      <c r="L571" s="201"/>
      <c r="M571" s="202"/>
      <c r="N571" s="203"/>
      <c r="O571" s="203"/>
      <c r="P571" s="203"/>
      <c r="Q571" s="203"/>
      <c r="R571" s="203"/>
      <c r="S571" s="203"/>
      <c r="T571" s="204"/>
      <c r="AT571" s="205" t="s">
        <v>209</v>
      </c>
      <c r="AU571" s="205" t="s">
        <v>85</v>
      </c>
      <c r="AV571" s="12" t="s">
        <v>89</v>
      </c>
      <c r="AW571" s="12" t="s">
        <v>36</v>
      </c>
      <c r="AX571" s="12" t="s">
        <v>80</v>
      </c>
      <c r="AY571" s="205" t="s">
        <v>203</v>
      </c>
    </row>
    <row r="572" spans="2:51" s="13" customFormat="1" ht="12">
      <c r="B572" s="206"/>
      <c r="C572" s="207"/>
      <c r="D572" s="196" t="s">
        <v>209</v>
      </c>
      <c r="E572" s="208" t="s">
        <v>1</v>
      </c>
      <c r="F572" s="209" t="s">
        <v>211</v>
      </c>
      <c r="G572" s="207"/>
      <c r="H572" s="210">
        <v>7</v>
      </c>
      <c r="I572" s="211"/>
      <c r="J572" s="207"/>
      <c r="K572" s="207"/>
      <c r="L572" s="212"/>
      <c r="M572" s="213"/>
      <c r="N572" s="214"/>
      <c r="O572" s="214"/>
      <c r="P572" s="214"/>
      <c r="Q572" s="214"/>
      <c r="R572" s="214"/>
      <c r="S572" s="214"/>
      <c r="T572" s="215"/>
      <c r="AT572" s="216" t="s">
        <v>209</v>
      </c>
      <c r="AU572" s="216" t="s">
        <v>85</v>
      </c>
      <c r="AV572" s="13" t="s">
        <v>98</v>
      </c>
      <c r="AW572" s="13" t="s">
        <v>36</v>
      </c>
      <c r="AX572" s="13" t="s">
        <v>85</v>
      </c>
      <c r="AY572" s="216" t="s">
        <v>203</v>
      </c>
    </row>
    <row r="573" spans="1:65" s="2" customFormat="1" ht="24.2" customHeight="1">
      <c r="A573" s="35"/>
      <c r="B573" s="36"/>
      <c r="C573" s="180" t="s">
        <v>852</v>
      </c>
      <c r="D573" s="180" t="s">
        <v>204</v>
      </c>
      <c r="E573" s="181" t="s">
        <v>853</v>
      </c>
      <c r="F573" s="182" t="s">
        <v>854</v>
      </c>
      <c r="G573" s="183" t="s">
        <v>832</v>
      </c>
      <c r="H573" s="184">
        <v>14</v>
      </c>
      <c r="I573" s="185"/>
      <c r="J573" s="186">
        <f>ROUND(I573*H573,2)</f>
        <v>0</v>
      </c>
      <c r="K573" s="187"/>
      <c r="L573" s="40"/>
      <c r="M573" s="188" t="s">
        <v>1</v>
      </c>
      <c r="N573" s="189" t="s">
        <v>45</v>
      </c>
      <c r="O573" s="72"/>
      <c r="P573" s="190">
        <f>O573*H573</f>
        <v>0</v>
      </c>
      <c r="Q573" s="190">
        <v>0</v>
      </c>
      <c r="R573" s="190">
        <f>Q573*H573</f>
        <v>0</v>
      </c>
      <c r="S573" s="190">
        <v>0</v>
      </c>
      <c r="T573" s="191">
        <f>S573*H573</f>
        <v>0</v>
      </c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R573" s="192" t="s">
        <v>317</v>
      </c>
      <c r="AT573" s="192" t="s">
        <v>204</v>
      </c>
      <c r="AU573" s="192" t="s">
        <v>85</v>
      </c>
      <c r="AY573" s="18" t="s">
        <v>203</v>
      </c>
      <c r="BE573" s="193">
        <f>IF(N573="základní",J573,0)</f>
        <v>0</v>
      </c>
      <c r="BF573" s="193">
        <f>IF(N573="snížená",J573,0)</f>
        <v>0</v>
      </c>
      <c r="BG573" s="193">
        <f>IF(N573="zákl. přenesená",J573,0)</f>
        <v>0</v>
      </c>
      <c r="BH573" s="193">
        <f>IF(N573="sníž. přenesená",J573,0)</f>
        <v>0</v>
      </c>
      <c r="BI573" s="193">
        <f>IF(N573="nulová",J573,0)</f>
        <v>0</v>
      </c>
      <c r="BJ573" s="18" t="s">
        <v>85</v>
      </c>
      <c r="BK573" s="193">
        <f>ROUND(I573*H573,2)</f>
        <v>0</v>
      </c>
      <c r="BL573" s="18" t="s">
        <v>317</v>
      </c>
      <c r="BM573" s="192" t="s">
        <v>855</v>
      </c>
    </row>
    <row r="574" spans="2:51" s="12" customFormat="1" ht="12">
      <c r="B574" s="194"/>
      <c r="C574" s="195"/>
      <c r="D574" s="196" t="s">
        <v>209</v>
      </c>
      <c r="E574" s="197" t="s">
        <v>1</v>
      </c>
      <c r="F574" s="198" t="s">
        <v>856</v>
      </c>
      <c r="G574" s="195"/>
      <c r="H574" s="199">
        <v>14</v>
      </c>
      <c r="I574" s="200"/>
      <c r="J574" s="195"/>
      <c r="K574" s="195"/>
      <c r="L574" s="201"/>
      <c r="M574" s="202"/>
      <c r="N574" s="203"/>
      <c r="O574" s="203"/>
      <c r="P574" s="203"/>
      <c r="Q574" s="203"/>
      <c r="R574" s="203"/>
      <c r="S574" s="203"/>
      <c r="T574" s="204"/>
      <c r="AT574" s="205" t="s">
        <v>209</v>
      </c>
      <c r="AU574" s="205" t="s">
        <v>85</v>
      </c>
      <c r="AV574" s="12" t="s">
        <v>89</v>
      </c>
      <c r="AW574" s="12" t="s">
        <v>36</v>
      </c>
      <c r="AX574" s="12" t="s">
        <v>80</v>
      </c>
      <c r="AY574" s="205" t="s">
        <v>203</v>
      </c>
    </row>
    <row r="575" spans="2:51" s="13" customFormat="1" ht="12">
      <c r="B575" s="206"/>
      <c r="C575" s="207"/>
      <c r="D575" s="196" t="s">
        <v>209</v>
      </c>
      <c r="E575" s="208" t="s">
        <v>1</v>
      </c>
      <c r="F575" s="209" t="s">
        <v>211</v>
      </c>
      <c r="G575" s="207"/>
      <c r="H575" s="210">
        <v>14</v>
      </c>
      <c r="I575" s="211"/>
      <c r="J575" s="207"/>
      <c r="K575" s="207"/>
      <c r="L575" s="212"/>
      <c r="M575" s="213"/>
      <c r="N575" s="214"/>
      <c r="O575" s="214"/>
      <c r="P575" s="214"/>
      <c r="Q575" s="214"/>
      <c r="R575" s="214"/>
      <c r="S575" s="214"/>
      <c r="T575" s="215"/>
      <c r="AT575" s="216" t="s">
        <v>209</v>
      </c>
      <c r="AU575" s="216" t="s">
        <v>85</v>
      </c>
      <c r="AV575" s="13" t="s">
        <v>98</v>
      </c>
      <c r="AW575" s="13" t="s">
        <v>36</v>
      </c>
      <c r="AX575" s="13" t="s">
        <v>85</v>
      </c>
      <c r="AY575" s="216" t="s">
        <v>203</v>
      </c>
    </row>
    <row r="576" spans="1:65" s="2" customFormat="1" ht="16.5" customHeight="1">
      <c r="A576" s="35"/>
      <c r="B576" s="36"/>
      <c r="C576" s="180" t="s">
        <v>857</v>
      </c>
      <c r="D576" s="180" t="s">
        <v>204</v>
      </c>
      <c r="E576" s="181" t="s">
        <v>858</v>
      </c>
      <c r="F576" s="182" t="s">
        <v>859</v>
      </c>
      <c r="G576" s="183" t="s">
        <v>832</v>
      </c>
      <c r="H576" s="184">
        <v>7</v>
      </c>
      <c r="I576" s="185"/>
      <c r="J576" s="186">
        <f>ROUND(I576*H576,2)</f>
        <v>0</v>
      </c>
      <c r="K576" s="187"/>
      <c r="L576" s="40"/>
      <c r="M576" s="188" t="s">
        <v>1</v>
      </c>
      <c r="N576" s="189" t="s">
        <v>45</v>
      </c>
      <c r="O576" s="72"/>
      <c r="P576" s="190">
        <f>O576*H576</f>
        <v>0</v>
      </c>
      <c r="Q576" s="190">
        <v>0</v>
      </c>
      <c r="R576" s="190">
        <f>Q576*H576</f>
        <v>0</v>
      </c>
      <c r="S576" s="190">
        <v>0</v>
      </c>
      <c r="T576" s="191">
        <f>S576*H576</f>
        <v>0</v>
      </c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R576" s="192" t="s">
        <v>317</v>
      </c>
      <c r="AT576" s="192" t="s">
        <v>204</v>
      </c>
      <c r="AU576" s="192" t="s">
        <v>85</v>
      </c>
      <c r="AY576" s="18" t="s">
        <v>203</v>
      </c>
      <c r="BE576" s="193">
        <f>IF(N576="základní",J576,0)</f>
        <v>0</v>
      </c>
      <c r="BF576" s="193">
        <f>IF(N576="snížená",J576,0)</f>
        <v>0</v>
      </c>
      <c r="BG576" s="193">
        <f>IF(N576="zákl. přenesená",J576,0)</f>
        <v>0</v>
      </c>
      <c r="BH576" s="193">
        <f>IF(N576="sníž. přenesená",J576,0)</f>
        <v>0</v>
      </c>
      <c r="BI576" s="193">
        <f>IF(N576="nulová",J576,0)</f>
        <v>0</v>
      </c>
      <c r="BJ576" s="18" t="s">
        <v>85</v>
      </c>
      <c r="BK576" s="193">
        <f>ROUND(I576*H576,2)</f>
        <v>0</v>
      </c>
      <c r="BL576" s="18" t="s">
        <v>317</v>
      </c>
      <c r="BM576" s="192" t="s">
        <v>860</v>
      </c>
    </row>
    <row r="577" spans="2:51" s="12" customFormat="1" ht="12">
      <c r="B577" s="194"/>
      <c r="C577" s="195"/>
      <c r="D577" s="196" t="s">
        <v>209</v>
      </c>
      <c r="E577" s="197" t="s">
        <v>1</v>
      </c>
      <c r="F577" s="198" t="s">
        <v>851</v>
      </c>
      <c r="G577" s="195"/>
      <c r="H577" s="199">
        <v>7</v>
      </c>
      <c r="I577" s="200"/>
      <c r="J577" s="195"/>
      <c r="K577" s="195"/>
      <c r="L577" s="201"/>
      <c r="M577" s="202"/>
      <c r="N577" s="203"/>
      <c r="O577" s="203"/>
      <c r="P577" s="203"/>
      <c r="Q577" s="203"/>
      <c r="R577" s="203"/>
      <c r="S577" s="203"/>
      <c r="T577" s="204"/>
      <c r="AT577" s="205" t="s">
        <v>209</v>
      </c>
      <c r="AU577" s="205" t="s">
        <v>85</v>
      </c>
      <c r="AV577" s="12" t="s">
        <v>89</v>
      </c>
      <c r="AW577" s="12" t="s">
        <v>36</v>
      </c>
      <c r="AX577" s="12" t="s">
        <v>80</v>
      </c>
      <c r="AY577" s="205" t="s">
        <v>203</v>
      </c>
    </row>
    <row r="578" spans="2:51" s="13" customFormat="1" ht="12">
      <c r="B578" s="206"/>
      <c r="C578" s="207"/>
      <c r="D578" s="196" t="s">
        <v>209</v>
      </c>
      <c r="E578" s="208" t="s">
        <v>1</v>
      </c>
      <c r="F578" s="209" t="s">
        <v>211</v>
      </c>
      <c r="G578" s="207"/>
      <c r="H578" s="210">
        <v>7</v>
      </c>
      <c r="I578" s="211"/>
      <c r="J578" s="207"/>
      <c r="K578" s="207"/>
      <c r="L578" s="212"/>
      <c r="M578" s="213"/>
      <c r="N578" s="214"/>
      <c r="O578" s="214"/>
      <c r="P578" s="214"/>
      <c r="Q578" s="214"/>
      <c r="R578" s="214"/>
      <c r="S578" s="214"/>
      <c r="T578" s="215"/>
      <c r="AT578" s="216" t="s">
        <v>209</v>
      </c>
      <c r="AU578" s="216" t="s">
        <v>85</v>
      </c>
      <c r="AV578" s="13" t="s">
        <v>98</v>
      </c>
      <c r="AW578" s="13" t="s">
        <v>36</v>
      </c>
      <c r="AX578" s="13" t="s">
        <v>85</v>
      </c>
      <c r="AY578" s="216" t="s">
        <v>203</v>
      </c>
    </row>
    <row r="579" spans="1:65" s="2" customFormat="1" ht="16.5" customHeight="1">
      <c r="A579" s="35"/>
      <c r="B579" s="36"/>
      <c r="C579" s="180" t="s">
        <v>861</v>
      </c>
      <c r="D579" s="180" t="s">
        <v>204</v>
      </c>
      <c r="E579" s="181" t="s">
        <v>862</v>
      </c>
      <c r="F579" s="182" t="s">
        <v>863</v>
      </c>
      <c r="G579" s="183" t="s">
        <v>832</v>
      </c>
      <c r="H579" s="184">
        <v>102</v>
      </c>
      <c r="I579" s="185"/>
      <c r="J579" s="186">
        <f>ROUND(I579*H579,2)</f>
        <v>0</v>
      </c>
      <c r="K579" s="187"/>
      <c r="L579" s="40"/>
      <c r="M579" s="188" t="s">
        <v>1</v>
      </c>
      <c r="N579" s="189" t="s">
        <v>45</v>
      </c>
      <c r="O579" s="72"/>
      <c r="P579" s="190">
        <f>O579*H579</f>
        <v>0</v>
      </c>
      <c r="Q579" s="190">
        <v>0</v>
      </c>
      <c r="R579" s="190">
        <f>Q579*H579</f>
        <v>0</v>
      </c>
      <c r="S579" s="190">
        <v>0</v>
      </c>
      <c r="T579" s="191">
        <f>S579*H579</f>
        <v>0</v>
      </c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R579" s="192" t="s">
        <v>317</v>
      </c>
      <c r="AT579" s="192" t="s">
        <v>204</v>
      </c>
      <c r="AU579" s="192" t="s">
        <v>85</v>
      </c>
      <c r="AY579" s="18" t="s">
        <v>203</v>
      </c>
      <c r="BE579" s="193">
        <f>IF(N579="základní",J579,0)</f>
        <v>0</v>
      </c>
      <c r="BF579" s="193">
        <f>IF(N579="snížená",J579,0)</f>
        <v>0</v>
      </c>
      <c r="BG579" s="193">
        <f>IF(N579="zákl. přenesená",J579,0)</f>
        <v>0</v>
      </c>
      <c r="BH579" s="193">
        <f>IF(N579="sníž. přenesená",J579,0)</f>
        <v>0</v>
      </c>
      <c r="BI579" s="193">
        <f>IF(N579="nulová",J579,0)</f>
        <v>0</v>
      </c>
      <c r="BJ579" s="18" t="s">
        <v>85</v>
      </c>
      <c r="BK579" s="193">
        <f>ROUND(I579*H579,2)</f>
        <v>0</v>
      </c>
      <c r="BL579" s="18" t="s">
        <v>317</v>
      </c>
      <c r="BM579" s="192" t="s">
        <v>864</v>
      </c>
    </row>
    <row r="580" spans="2:51" s="12" customFormat="1" ht="12">
      <c r="B580" s="194"/>
      <c r="C580" s="195"/>
      <c r="D580" s="196" t="s">
        <v>209</v>
      </c>
      <c r="E580" s="197" t="s">
        <v>1</v>
      </c>
      <c r="F580" s="198" t="s">
        <v>840</v>
      </c>
      <c r="G580" s="195"/>
      <c r="H580" s="199">
        <v>4</v>
      </c>
      <c r="I580" s="200"/>
      <c r="J580" s="195"/>
      <c r="K580" s="195"/>
      <c r="L580" s="201"/>
      <c r="M580" s="202"/>
      <c r="N580" s="203"/>
      <c r="O580" s="203"/>
      <c r="P580" s="203"/>
      <c r="Q580" s="203"/>
      <c r="R580" s="203"/>
      <c r="S580" s="203"/>
      <c r="T580" s="204"/>
      <c r="AT580" s="205" t="s">
        <v>209</v>
      </c>
      <c r="AU580" s="205" t="s">
        <v>85</v>
      </c>
      <c r="AV580" s="12" t="s">
        <v>89</v>
      </c>
      <c r="AW580" s="12" t="s">
        <v>36</v>
      </c>
      <c r="AX580" s="12" t="s">
        <v>80</v>
      </c>
      <c r="AY580" s="205" t="s">
        <v>203</v>
      </c>
    </row>
    <row r="581" spans="2:51" s="12" customFormat="1" ht="12">
      <c r="B581" s="194"/>
      <c r="C581" s="195"/>
      <c r="D581" s="196" t="s">
        <v>209</v>
      </c>
      <c r="E581" s="197" t="s">
        <v>1</v>
      </c>
      <c r="F581" s="198" t="s">
        <v>841</v>
      </c>
      <c r="G581" s="195"/>
      <c r="H581" s="199">
        <v>98</v>
      </c>
      <c r="I581" s="200"/>
      <c r="J581" s="195"/>
      <c r="K581" s="195"/>
      <c r="L581" s="201"/>
      <c r="M581" s="202"/>
      <c r="N581" s="203"/>
      <c r="O581" s="203"/>
      <c r="P581" s="203"/>
      <c r="Q581" s="203"/>
      <c r="R581" s="203"/>
      <c r="S581" s="203"/>
      <c r="T581" s="204"/>
      <c r="AT581" s="205" t="s">
        <v>209</v>
      </c>
      <c r="AU581" s="205" t="s">
        <v>85</v>
      </c>
      <c r="AV581" s="12" t="s">
        <v>89</v>
      </c>
      <c r="AW581" s="12" t="s">
        <v>36</v>
      </c>
      <c r="AX581" s="12" t="s">
        <v>80</v>
      </c>
      <c r="AY581" s="205" t="s">
        <v>203</v>
      </c>
    </row>
    <row r="582" spans="2:51" s="13" customFormat="1" ht="12">
      <c r="B582" s="206"/>
      <c r="C582" s="207"/>
      <c r="D582" s="196" t="s">
        <v>209</v>
      </c>
      <c r="E582" s="208" t="s">
        <v>1</v>
      </c>
      <c r="F582" s="209" t="s">
        <v>211</v>
      </c>
      <c r="G582" s="207"/>
      <c r="H582" s="210">
        <v>102</v>
      </c>
      <c r="I582" s="211"/>
      <c r="J582" s="207"/>
      <c r="K582" s="207"/>
      <c r="L582" s="212"/>
      <c r="M582" s="213"/>
      <c r="N582" s="214"/>
      <c r="O582" s="214"/>
      <c r="P582" s="214"/>
      <c r="Q582" s="214"/>
      <c r="R582" s="214"/>
      <c r="S582" s="214"/>
      <c r="T582" s="215"/>
      <c r="AT582" s="216" t="s">
        <v>209</v>
      </c>
      <c r="AU582" s="216" t="s">
        <v>85</v>
      </c>
      <c r="AV582" s="13" t="s">
        <v>98</v>
      </c>
      <c r="AW582" s="13" t="s">
        <v>36</v>
      </c>
      <c r="AX582" s="13" t="s">
        <v>85</v>
      </c>
      <c r="AY582" s="216" t="s">
        <v>203</v>
      </c>
    </row>
    <row r="583" spans="1:65" s="2" customFormat="1" ht="24.2" customHeight="1">
      <c r="A583" s="35"/>
      <c r="B583" s="36"/>
      <c r="C583" s="180" t="s">
        <v>865</v>
      </c>
      <c r="D583" s="180" t="s">
        <v>204</v>
      </c>
      <c r="E583" s="181" t="s">
        <v>866</v>
      </c>
      <c r="F583" s="182" t="s">
        <v>867</v>
      </c>
      <c r="G583" s="183" t="s">
        <v>221</v>
      </c>
      <c r="H583" s="184">
        <v>100</v>
      </c>
      <c r="I583" s="185"/>
      <c r="J583" s="186">
        <f>ROUND(I583*H583,2)</f>
        <v>0</v>
      </c>
      <c r="K583" s="187"/>
      <c r="L583" s="40"/>
      <c r="M583" s="188" t="s">
        <v>1</v>
      </c>
      <c r="N583" s="189" t="s">
        <v>45</v>
      </c>
      <c r="O583" s="72"/>
      <c r="P583" s="190">
        <f>O583*H583</f>
        <v>0</v>
      </c>
      <c r="Q583" s="190">
        <v>0</v>
      </c>
      <c r="R583" s="190">
        <f>Q583*H583</f>
        <v>0</v>
      </c>
      <c r="S583" s="190">
        <v>0</v>
      </c>
      <c r="T583" s="191">
        <f>S583*H583</f>
        <v>0</v>
      </c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R583" s="192" t="s">
        <v>317</v>
      </c>
      <c r="AT583" s="192" t="s">
        <v>204</v>
      </c>
      <c r="AU583" s="192" t="s">
        <v>85</v>
      </c>
      <c r="AY583" s="18" t="s">
        <v>203</v>
      </c>
      <c r="BE583" s="193">
        <f>IF(N583="základní",J583,0)</f>
        <v>0</v>
      </c>
      <c r="BF583" s="193">
        <f>IF(N583="snížená",J583,0)</f>
        <v>0</v>
      </c>
      <c r="BG583" s="193">
        <f>IF(N583="zákl. přenesená",J583,0)</f>
        <v>0</v>
      </c>
      <c r="BH583" s="193">
        <f>IF(N583="sníž. přenesená",J583,0)</f>
        <v>0</v>
      </c>
      <c r="BI583" s="193">
        <f>IF(N583="nulová",J583,0)</f>
        <v>0</v>
      </c>
      <c r="BJ583" s="18" t="s">
        <v>85</v>
      </c>
      <c r="BK583" s="193">
        <f>ROUND(I583*H583,2)</f>
        <v>0</v>
      </c>
      <c r="BL583" s="18" t="s">
        <v>317</v>
      </c>
      <c r="BM583" s="192" t="s">
        <v>868</v>
      </c>
    </row>
    <row r="584" spans="2:51" s="12" customFormat="1" ht="12">
      <c r="B584" s="194"/>
      <c r="C584" s="195"/>
      <c r="D584" s="196" t="s">
        <v>209</v>
      </c>
      <c r="E584" s="197" t="s">
        <v>1</v>
      </c>
      <c r="F584" s="198" t="s">
        <v>869</v>
      </c>
      <c r="G584" s="195"/>
      <c r="H584" s="199">
        <v>100</v>
      </c>
      <c r="I584" s="200"/>
      <c r="J584" s="195"/>
      <c r="K584" s="195"/>
      <c r="L584" s="201"/>
      <c r="M584" s="202"/>
      <c r="N584" s="203"/>
      <c r="O584" s="203"/>
      <c r="P584" s="203"/>
      <c r="Q584" s="203"/>
      <c r="R584" s="203"/>
      <c r="S584" s="203"/>
      <c r="T584" s="204"/>
      <c r="AT584" s="205" t="s">
        <v>209</v>
      </c>
      <c r="AU584" s="205" t="s">
        <v>85</v>
      </c>
      <c r="AV584" s="12" t="s">
        <v>89</v>
      </c>
      <c r="AW584" s="12" t="s">
        <v>36</v>
      </c>
      <c r="AX584" s="12" t="s">
        <v>80</v>
      </c>
      <c r="AY584" s="205" t="s">
        <v>203</v>
      </c>
    </row>
    <row r="585" spans="2:51" s="13" customFormat="1" ht="12">
      <c r="B585" s="206"/>
      <c r="C585" s="207"/>
      <c r="D585" s="196" t="s">
        <v>209</v>
      </c>
      <c r="E585" s="208" t="s">
        <v>1</v>
      </c>
      <c r="F585" s="209" t="s">
        <v>211</v>
      </c>
      <c r="G585" s="207"/>
      <c r="H585" s="210">
        <v>100</v>
      </c>
      <c r="I585" s="211"/>
      <c r="J585" s="207"/>
      <c r="K585" s="207"/>
      <c r="L585" s="212"/>
      <c r="M585" s="213"/>
      <c r="N585" s="214"/>
      <c r="O585" s="214"/>
      <c r="P585" s="214"/>
      <c r="Q585" s="214"/>
      <c r="R585" s="214"/>
      <c r="S585" s="214"/>
      <c r="T585" s="215"/>
      <c r="AT585" s="216" t="s">
        <v>209</v>
      </c>
      <c r="AU585" s="216" t="s">
        <v>85</v>
      </c>
      <c r="AV585" s="13" t="s">
        <v>98</v>
      </c>
      <c r="AW585" s="13" t="s">
        <v>36</v>
      </c>
      <c r="AX585" s="13" t="s">
        <v>85</v>
      </c>
      <c r="AY585" s="216" t="s">
        <v>203</v>
      </c>
    </row>
    <row r="586" spans="1:65" s="2" customFormat="1" ht="24.2" customHeight="1">
      <c r="A586" s="35"/>
      <c r="B586" s="36"/>
      <c r="C586" s="180" t="s">
        <v>870</v>
      </c>
      <c r="D586" s="180" t="s">
        <v>204</v>
      </c>
      <c r="E586" s="181" t="s">
        <v>871</v>
      </c>
      <c r="F586" s="182" t="s">
        <v>872</v>
      </c>
      <c r="G586" s="183" t="s">
        <v>832</v>
      </c>
      <c r="H586" s="184">
        <v>100</v>
      </c>
      <c r="I586" s="185"/>
      <c r="J586" s="186">
        <f>ROUND(I586*H586,2)</f>
        <v>0</v>
      </c>
      <c r="K586" s="187"/>
      <c r="L586" s="40"/>
      <c r="M586" s="188" t="s">
        <v>1</v>
      </c>
      <c r="N586" s="189" t="s">
        <v>45</v>
      </c>
      <c r="O586" s="72"/>
      <c r="P586" s="190">
        <f>O586*H586</f>
        <v>0</v>
      </c>
      <c r="Q586" s="190">
        <v>0</v>
      </c>
      <c r="R586" s="190">
        <f>Q586*H586</f>
        <v>0</v>
      </c>
      <c r="S586" s="190">
        <v>0</v>
      </c>
      <c r="T586" s="191">
        <f>S586*H586</f>
        <v>0</v>
      </c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R586" s="192" t="s">
        <v>317</v>
      </c>
      <c r="AT586" s="192" t="s">
        <v>204</v>
      </c>
      <c r="AU586" s="192" t="s">
        <v>85</v>
      </c>
      <c r="AY586" s="18" t="s">
        <v>203</v>
      </c>
      <c r="BE586" s="193">
        <f>IF(N586="základní",J586,0)</f>
        <v>0</v>
      </c>
      <c r="BF586" s="193">
        <f>IF(N586="snížená",J586,0)</f>
        <v>0</v>
      </c>
      <c r="BG586" s="193">
        <f>IF(N586="zákl. přenesená",J586,0)</f>
        <v>0</v>
      </c>
      <c r="BH586" s="193">
        <f>IF(N586="sníž. přenesená",J586,0)</f>
        <v>0</v>
      </c>
      <c r="BI586" s="193">
        <f>IF(N586="nulová",J586,0)</f>
        <v>0</v>
      </c>
      <c r="BJ586" s="18" t="s">
        <v>85</v>
      </c>
      <c r="BK586" s="193">
        <f>ROUND(I586*H586,2)</f>
        <v>0</v>
      </c>
      <c r="BL586" s="18" t="s">
        <v>317</v>
      </c>
      <c r="BM586" s="192" t="s">
        <v>873</v>
      </c>
    </row>
    <row r="587" spans="2:51" s="12" customFormat="1" ht="12">
      <c r="B587" s="194"/>
      <c r="C587" s="195"/>
      <c r="D587" s="196" t="s">
        <v>209</v>
      </c>
      <c r="E587" s="197" t="s">
        <v>1</v>
      </c>
      <c r="F587" s="198" t="s">
        <v>842</v>
      </c>
      <c r="G587" s="195"/>
      <c r="H587" s="199">
        <v>100</v>
      </c>
      <c r="I587" s="200"/>
      <c r="J587" s="195"/>
      <c r="K587" s="195"/>
      <c r="L587" s="201"/>
      <c r="M587" s="202"/>
      <c r="N587" s="203"/>
      <c r="O587" s="203"/>
      <c r="P587" s="203"/>
      <c r="Q587" s="203"/>
      <c r="R587" s="203"/>
      <c r="S587" s="203"/>
      <c r="T587" s="204"/>
      <c r="AT587" s="205" t="s">
        <v>209</v>
      </c>
      <c r="AU587" s="205" t="s">
        <v>85</v>
      </c>
      <c r="AV587" s="12" t="s">
        <v>89</v>
      </c>
      <c r="AW587" s="12" t="s">
        <v>36</v>
      </c>
      <c r="AX587" s="12" t="s">
        <v>80</v>
      </c>
      <c r="AY587" s="205" t="s">
        <v>203</v>
      </c>
    </row>
    <row r="588" spans="2:51" s="13" customFormat="1" ht="12">
      <c r="B588" s="206"/>
      <c r="C588" s="207"/>
      <c r="D588" s="196" t="s">
        <v>209</v>
      </c>
      <c r="E588" s="208" t="s">
        <v>1</v>
      </c>
      <c r="F588" s="209" t="s">
        <v>211</v>
      </c>
      <c r="G588" s="207"/>
      <c r="H588" s="210">
        <v>100</v>
      </c>
      <c r="I588" s="211"/>
      <c r="J588" s="207"/>
      <c r="K588" s="207"/>
      <c r="L588" s="212"/>
      <c r="M588" s="213"/>
      <c r="N588" s="214"/>
      <c r="O588" s="214"/>
      <c r="P588" s="214"/>
      <c r="Q588" s="214"/>
      <c r="R588" s="214"/>
      <c r="S588" s="214"/>
      <c r="T588" s="215"/>
      <c r="AT588" s="216" t="s">
        <v>209</v>
      </c>
      <c r="AU588" s="216" t="s">
        <v>85</v>
      </c>
      <c r="AV588" s="13" t="s">
        <v>98</v>
      </c>
      <c r="AW588" s="13" t="s">
        <v>36</v>
      </c>
      <c r="AX588" s="13" t="s">
        <v>85</v>
      </c>
      <c r="AY588" s="216" t="s">
        <v>203</v>
      </c>
    </row>
    <row r="589" spans="1:65" s="2" customFormat="1" ht="44.25" customHeight="1">
      <c r="A589" s="35"/>
      <c r="B589" s="36"/>
      <c r="C589" s="180" t="s">
        <v>874</v>
      </c>
      <c r="D589" s="180" t="s">
        <v>204</v>
      </c>
      <c r="E589" s="181" t="s">
        <v>875</v>
      </c>
      <c r="F589" s="182" t="s">
        <v>876</v>
      </c>
      <c r="G589" s="183" t="s">
        <v>651</v>
      </c>
      <c r="H589" s="184">
        <v>7.765</v>
      </c>
      <c r="I589" s="185"/>
      <c r="J589" s="186">
        <f>ROUND(I589*H589,2)</f>
        <v>0</v>
      </c>
      <c r="K589" s="187"/>
      <c r="L589" s="40"/>
      <c r="M589" s="188" t="s">
        <v>1</v>
      </c>
      <c r="N589" s="189" t="s">
        <v>45</v>
      </c>
      <c r="O589" s="72"/>
      <c r="P589" s="190">
        <f>O589*H589</f>
        <v>0</v>
      </c>
      <c r="Q589" s="190">
        <v>0</v>
      </c>
      <c r="R589" s="190">
        <f>Q589*H589</f>
        <v>0</v>
      </c>
      <c r="S589" s="190">
        <v>0</v>
      </c>
      <c r="T589" s="191">
        <f>S589*H589</f>
        <v>0</v>
      </c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R589" s="192" t="s">
        <v>317</v>
      </c>
      <c r="AT589" s="192" t="s">
        <v>204</v>
      </c>
      <c r="AU589" s="192" t="s">
        <v>85</v>
      </c>
      <c r="AY589" s="18" t="s">
        <v>203</v>
      </c>
      <c r="BE589" s="193">
        <f>IF(N589="základní",J589,0)</f>
        <v>0</v>
      </c>
      <c r="BF589" s="193">
        <f>IF(N589="snížená",J589,0)</f>
        <v>0</v>
      </c>
      <c r="BG589" s="193">
        <f>IF(N589="zákl. přenesená",J589,0)</f>
        <v>0</v>
      </c>
      <c r="BH589" s="193">
        <f>IF(N589="sníž. přenesená",J589,0)</f>
        <v>0</v>
      </c>
      <c r="BI589" s="193">
        <f>IF(N589="nulová",J589,0)</f>
        <v>0</v>
      </c>
      <c r="BJ589" s="18" t="s">
        <v>85</v>
      </c>
      <c r="BK589" s="193">
        <f>ROUND(I589*H589,2)</f>
        <v>0</v>
      </c>
      <c r="BL589" s="18" t="s">
        <v>317</v>
      </c>
      <c r="BM589" s="192" t="s">
        <v>877</v>
      </c>
    </row>
    <row r="590" spans="2:63" s="11" customFormat="1" ht="25.9" customHeight="1">
      <c r="B590" s="166"/>
      <c r="C590" s="167"/>
      <c r="D590" s="168" t="s">
        <v>79</v>
      </c>
      <c r="E590" s="169" t="s">
        <v>878</v>
      </c>
      <c r="F590" s="169" t="s">
        <v>879</v>
      </c>
      <c r="G590" s="167"/>
      <c r="H590" s="167"/>
      <c r="I590" s="170"/>
      <c r="J590" s="171">
        <f>BK590</f>
        <v>0</v>
      </c>
      <c r="K590" s="167"/>
      <c r="L590" s="172"/>
      <c r="M590" s="173"/>
      <c r="N590" s="174"/>
      <c r="O590" s="174"/>
      <c r="P590" s="175">
        <f>SUM(P591:P594)</f>
        <v>0</v>
      </c>
      <c r="Q590" s="174"/>
      <c r="R590" s="175">
        <f>SUM(R591:R594)</f>
        <v>0</v>
      </c>
      <c r="S590" s="174"/>
      <c r="T590" s="176">
        <f>SUM(T591:T594)</f>
        <v>0</v>
      </c>
      <c r="AR590" s="177" t="s">
        <v>85</v>
      </c>
      <c r="AT590" s="178" t="s">
        <v>79</v>
      </c>
      <c r="AU590" s="178" t="s">
        <v>80</v>
      </c>
      <c r="AY590" s="177" t="s">
        <v>203</v>
      </c>
      <c r="BK590" s="179">
        <f>SUM(BK591:BK594)</f>
        <v>0</v>
      </c>
    </row>
    <row r="591" spans="1:65" s="2" customFormat="1" ht="16.5" customHeight="1">
      <c r="A591" s="35"/>
      <c r="B591" s="36"/>
      <c r="C591" s="180" t="s">
        <v>880</v>
      </c>
      <c r="D591" s="180" t="s">
        <v>204</v>
      </c>
      <c r="E591" s="181" t="s">
        <v>881</v>
      </c>
      <c r="F591" s="182" t="s">
        <v>882</v>
      </c>
      <c r="G591" s="183" t="s">
        <v>832</v>
      </c>
      <c r="H591" s="184">
        <v>1</v>
      </c>
      <c r="I591" s="185"/>
      <c r="J591" s="186">
        <f>ROUND(I591*H591,2)</f>
        <v>0</v>
      </c>
      <c r="K591" s="187"/>
      <c r="L591" s="40"/>
      <c r="M591" s="188" t="s">
        <v>1</v>
      </c>
      <c r="N591" s="189" t="s">
        <v>45</v>
      </c>
      <c r="O591" s="72"/>
      <c r="P591" s="190">
        <f>O591*H591</f>
        <v>0</v>
      </c>
      <c r="Q591" s="190">
        <v>0</v>
      </c>
      <c r="R591" s="190">
        <f>Q591*H591</f>
        <v>0</v>
      </c>
      <c r="S591" s="190">
        <v>0</v>
      </c>
      <c r="T591" s="191">
        <f>S591*H591</f>
        <v>0</v>
      </c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R591" s="192" t="s">
        <v>98</v>
      </c>
      <c r="AT591" s="192" t="s">
        <v>204</v>
      </c>
      <c r="AU591" s="192" t="s">
        <v>85</v>
      </c>
      <c r="AY591" s="18" t="s">
        <v>203</v>
      </c>
      <c r="BE591" s="193">
        <f>IF(N591="základní",J591,0)</f>
        <v>0</v>
      </c>
      <c r="BF591" s="193">
        <f>IF(N591="snížená",J591,0)</f>
        <v>0</v>
      </c>
      <c r="BG591" s="193">
        <f>IF(N591="zákl. přenesená",J591,0)</f>
        <v>0</v>
      </c>
      <c r="BH591" s="193">
        <f>IF(N591="sníž. přenesená",J591,0)</f>
        <v>0</v>
      </c>
      <c r="BI591" s="193">
        <f>IF(N591="nulová",J591,0)</f>
        <v>0</v>
      </c>
      <c r="BJ591" s="18" t="s">
        <v>85</v>
      </c>
      <c r="BK591" s="193">
        <f>ROUND(I591*H591,2)</f>
        <v>0</v>
      </c>
      <c r="BL591" s="18" t="s">
        <v>98</v>
      </c>
      <c r="BM591" s="192" t="s">
        <v>883</v>
      </c>
    </row>
    <row r="592" spans="2:51" s="12" customFormat="1" ht="12">
      <c r="B592" s="194"/>
      <c r="C592" s="195"/>
      <c r="D592" s="196" t="s">
        <v>209</v>
      </c>
      <c r="E592" s="197" t="s">
        <v>1</v>
      </c>
      <c r="F592" s="198" t="s">
        <v>85</v>
      </c>
      <c r="G592" s="195"/>
      <c r="H592" s="199">
        <v>1</v>
      </c>
      <c r="I592" s="200"/>
      <c r="J592" s="195"/>
      <c r="K592" s="195"/>
      <c r="L592" s="201"/>
      <c r="M592" s="202"/>
      <c r="N592" s="203"/>
      <c r="O592" s="203"/>
      <c r="P592" s="203"/>
      <c r="Q592" s="203"/>
      <c r="R592" s="203"/>
      <c r="S592" s="203"/>
      <c r="T592" s="204"/>
      <c r="AT592" s="205" t="s">
        <v>209</v>
      </c>
      <c r="AU592" s="205" t="s">
        <v>85</v>
      </c>
      <c r="AV592" s="12" t="s">
        <v>89</v>
      </c>
      <c r="AW592" s="12" t="s">
        <v>36</v>
      </c>
      <c r="AX592" s="12" t="s">
        <v>80</v>
      </c>
      <c r="AY592" s="205" t="s">
        <v>203</v>
      </c>
    </row>
    <row r="593" spans="2:51" s="13" customFormat="1" ht="12">
      <c r="B593" s="206"/>
      <c r="C593" s="207"/>
      <c r="D593" s="196" t="s">
        <v>209</v>
      </c>
      <c r="E593" s="208" t="s">
        <v>1</v>
      </c>
      <c r="F593" s="209" t="s">
        <v>211</v>
      </c>
      <c r="G593" s="207"/>
      <c r="H593" s="210">
        <v>1</v>
      </c>
      <c r="I593" s="211"/>
      <c r="J593" s="207"/>
      <c r="K593" s="207"/>
      <c r="L593" s="212"/>
      <c r="M593" s="213"/>
      <c r="N593" s="214"/>
      <c r="O593" s="214"/>
      <c r="P593" s="214"/>
      <c r="Q593" s="214"/>
      <c r="R593" s="214"/>
      <c r="S593" s="214"/>
      <c r="T593" s="215"/>
      <c r="AT593" s="216" t="s">
        <v>209</v>
      </c>
      <c r="AU593" s="216" t="s">
        <v>85</v>
      </c>
      <c r="AV593" s="13" t="s">
        <v>98</v>
      </c>
      <c r="AW593" s="13" t="s">
        <v>36</v>
      </c>
      <c r="AX593" s="13" t="s">
        <v>85</v>
      </c>
      <c r="AY593" s="216" t="s">
        <v>203</v>
      </c>
    </row>
    <row r="594" spans="1:65" s="2" customFormat="1" ht="37.9" customHeight="1">
      <c r="A594" s="35"/>
      <c r="B594" s="36"/>
      <c r="C594" s="180" t="s">
        <v>884</v>
      </c>
      <c r="D594" s="180" t="s">
        <v>204</v>
      </c>
      <c r="E594" s="181" t="s">
        <v>885</v>
      </c>
      <c r="F594" s="182" t="s">
        <v>886</v>
      </c>
      <c r="G594" s="183" t="s">
        <v>651</v>
      </c>
      <c r="H594" s="184">
        <v>14.5</v>
      </c>
      <c r="I594" s="185"/>
      <c r="J594" s="186">
        <f>ROUND(I594*H594,2)</f>
        <v>0</v>
      </c>
      <c r="K594" s="187"/>
      <c r="L594" s="40"/>
      <c r="M594" s="188" t="s">
        <v>1</v>
      </c>
      <c r="N594" s="189" t="s">
        <v>45</v>
      </c>
      <c r="O594" s="72"/>
      <c r="P594" s="190">
        <f>O594*H594</f>
        <v>0</v>
      </c>
      <c r="Q594" s="190">
        <v>0</v>
      </c>
      <c r="R594" s="190">
        <f>Q594*H594</f>
        <v>0</v>
      </c>
      <c r="S594" s="190">
        <v>0</v>
      </c>
      <c r="T594" s="191">
        <f>S594*H594</f>
        <v>0</v>
      </c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R594" s="192" t="s">
        <v>98</v>
      </c>
      <c r="AT594" s="192" t="s">
        <v>204</v>
      </c>
      <c r="AU594" s="192" t="s">
        <v>85</v>
      </c>
      <c r="AY594" s="18" t="s">
        <v>203</v>
      </c>
      <c r="BE594" s="193">
        <f>IF(N594="základní",J594,0)</f>
        <v>0</v>
      </c>
      <c r="BF594" s="193">
        <f>IF(N594="snížená",J594,0)</f>
        <v>0</v>
      </c>
      <c r="BG594" s="193">
        <f>IF(N594="zákl. přenesená",J594,0)</f>
        <v>0</v>
      </c>
      <c r="BH594" s="193">
        <f>IF(N594="sníž. přenesená",J594,0)</f>
        <v>0</v>
      </c>
      <c r="BI594" s="193">
        <f>IF(N594="nulová",J594,0)</f>
        <v>0</v>
      </c>
      <c r="BJ594" s="18" t="s">
        <v>85</v>
      </c>
      <c r="BK594" s="193">
        <f>ROUND(I594*H594,2)</f>
        <v>0</v>
      </c>
      <c r="BL594" s="18" t="s">
        <v>98</v>
      </c>
      <c r="BM594" s="192" t="s">
        <v>887</v>
      </c>
    </row>
    <row r="595" spans="2:63" s="11" customFormat="1" ht="25.9" customHeight="1">
      <c r="B595" s="166"/>
      <c r="C595" s="167"/>
      <c r="D595" s="168" t="s">
        <v>79</v>
      </c>
      <c r="E595" s="169" t="s">
        <v>888</v>
      </c>
      <c r="F595" s="169" t="s">
        <v>889</v>
      </c>
      <c r="G595" s="167"/>
      <c r="H595" s="167"/>
      <c r="I595" s="170"/>
      <c r="J595" s="171">
        <f>BK595</f>
        <v>0</v>
      </c>
      <c r="K595" s="167"/>
      <c r="L595" s="172"/>
      <c r="M595" s="173"/>
      <c r="N595" s="174"/>
      <c r="O595" s="174"/>
      <c r="P595" s="175">
        <f>P596</f>
        <v>0</v>
      </c>
      <c r="Q595" s="174"/>
      <c r="R595" s="175">
        <f>R596</f>
        <v>0</v>
      </c>
      <c r="S595" s="174"/>
      <c r="T595" s="176">
        <f>T596</f>
        <v>0</v>
      </c>
      <c r="AR595" s="177" t="s">
        <v>89</v>
      </c>
      <c r="AT595" s="178" t="s">
        <v>79</v>
      </c>
      <c r="AU595" s="178" t="s">
        <v>80</v>
      </c>
      <c r="AY595" s="177" t="s">
        <v>203</v>
      </c>
      <c r="BK595" s="179">
        <f>BK596</f>
        <v>0</v>
      </c>
    </row>
    <row r="596" spans="1:65" s="2" customFormat="1" ht="24.2" customHeight="1">
      <c r="A596" s="35"/>
      <c r="B596" s="36"/>
      <c r="C596" s="180" t="s">
        <v>890</v>
      </c>
      <c r="D596" s="180" t="s">
        <v>204</v>
      </c>
      <c r="E596" s="181" t="s">
        <v>891</v>
      </c>
      <c r="F596" s="182" t="s">
        <v>892</v>
      </c>
      <c r="G596" s="183" t="s">
        <v>893</v>
      </c>
      <c r="H596" s="184">
        <v>1</v>
      </c>
      <c r="I596" s="185"/>
      <c r="J596" s="186">
        <f>ROUND(I596*H596,2)</f>
        <v>0</v>
      </c>
      <c r="K596" s="187"/>
      <c r="L596" s="40"/>
      <c r="M596" s="188" t="s">
        <v>1</v>
      </c>
      <c r="N596" s="189" t="s">
        <v>45</v>
      </c>
      <c r="O596" s="72"/>
      <c r="P596" s="190">
        <f>O596*H596</f>
        <v>0</v>
      </c>
      <c r="Q596" s="190">
        <v>0</v>
      </c>
      <c r="R596" s="190">
        <f>Q596*H596</f>
        <v>0</v>
      </c>
      <c r="S596" s="190">
        <v>0</v>
      </c>
      <c r="T596" s="191">
        <f>S596*H596</f>
        <v>0</v>
      </c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R596" s="192" t="s">
        <v>317</v>
      </c>
      <c r="AT596" s="192" t="s">
        <v>204</v>
      </c>
      <c r="AU596" s="192" t="s">
        <v>85</v>
      </c>
      <c r="AY596" s="18" t="s">
        <v>203</v>
      </c>
      <c r="BE596" s="193">
        <f>IF(N596="základní",J596,0)</f>
        <v>0</v>
      </c>
      <c r="BF596" s="193">
        <f>IF(N596="snížená",J596,0)</f>
        <v>0</v>
      </c>
      <c r="BG596" s="193">
        <f>IF(N596="zákl. přenesená",J596,0)</f>
        <v>0</v>
      </c>
      <c r="BH596" s="193">
        <f>IF(N596="sníž. přenesená",J596,0)</f>
        <v>0</v>
      </c>
      <c r="BI596" s="193">
        <f>IF(N596="nulová",J596,0)</f>
        <v>0</v>
      </c>
      <c r="BJ596" s="18" t="s">
        <v>85</v>
      </c>
      <c r="BK596" s="193">
        <f>ROUND(I596*H596,2)</f>
        <v>0</v>
      </c>
      <c r="BL596" s="18" t="s">
        <v>317</v>
      </c>
      <c r="BM596" s="192" t="s">
        <v>894</v>
      </c>
    </row>
    <row r="597" spans="2:63" s="11" customFormat="1" ht="25.9" customHeight="1">
      <c r="B597" s="166"/>
      <c r="C597" s="167"/>
      <c r="D597" s="168" t="s">
        <v>79</v>
      </c>
      <c r="E597" s="169" t="s">
        <v>895</v>
      </c>
      <c r="F597" s="169" t="s">
        <v>99</v>
      </c>
      <c r="G597" s="167"/>
      <c r="H597" s="167"/>
      <c r="I597" s="170"/>
      <c r="J597" s="171">
        <f>BK597</f>
        <v>0</v>
      </c>
      <c r="K597" s="167"/>
      <c r="L597" s="172"/>
      <c r="M597" s="173"/>
      <c r="N597" s="174"/>
      <c r="O597" s="174"/>
      <c r="P597" s="175">
        <f>SUM(P598:P608)</f>
        <v>0</v>
      </c>
      <c r="Q597" s="174"/>
      <c r="R597" s="175">
        <f>SUM(R598:R608)</f>
        <v>0</v>
      </c>
      <c r="S597" s="174"/>
      <c r="T597" s="176">
        <f>SUM(T598:T608)</f>
        <v>0</v>
      </c>
      <c r="AR597" s="177" t="s">
        <v>89</v>
      </c>
      <c r="AT597" s="178" t="s">
        <v>79</v>
      </c>
      <c r="AU597" s="178" t="s">
        <v>80</v>
      </c>
      <c r="AY597" s="177" t="s">
        <v>203</v>
      </c>
      <c r="BK597" s="179">
        <f>SUM(BK598:BK608)</f>
        <v>0</v>
      </c>
    </row>
    <row r="598" spans="1:65" s="2" customFormat="1" ht="37.9" customHeight="1">
      <c r="A598" s="35"/>
      <c r="B598" s="36"/>
      <c r="C598" s="180" t="s">
        <v>896</v>
      </c>
      <c r="D598" s="180" t="s">
        <v>204</v>
      </c>
      <c r="E598" s="181" t="s">
        <v>897</v>
      </c>
      <c r="F598" s="182" t="s">
        <v>898</v>
      </c>
      <c r="G598" s="183" t="s">
        <v>221</v>
      </c>
      <c r="H598" s="184">
        <v>4</v>
      </c>
      <c r="I598" s="185"/>
      <c r="J598" s="186">
        <f>ROUND(I598*H598,2)</f>
        <v>0</v>
      </c>
      <c r="K598" s="187"/>
      <c r="L598" s="40"/>
      <c r="M598" s="188" t="s">
        <v>1</v>
      </c>
      <c r="N598" s="189" t="s">
        <v>45</v>
      </c>
      <c r="O598" s="72"/>
      <c r="P598" s="190">
        <f>O598*H598</f>
        <v>0</v>
      </c>
      <c r="Q598" s="190">
        <v>0</v>
      </c>
      <c r="R598" s="190">
        <f>Q598*H598</f>
        <v>0</v>
      </c>
      <c r="S598" s="190">
        <v>0</v>
      </c>
      <c r="T598" s="191">
        <f>S598*H598</f>
        <v>0</v>
      </c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R598" s="192" t="s">
        <v>317</v>
      </c>
      <c r="AT598" s="192" t="s">
        <v>204</v>
      </c>
      <c r="AU598" s="192" t="s">
        <v>85</v>
      </c>
      <c r="AY598" s="18" t="s">
        <v>203</v>
      </c>
      <c r="BE598" s="193">
        <f>IF(N598="základní",J598,0)</f>
        <v>0</v>
      </c>
      <c r="BF598" s="193">
        <f>IF(N598="snížená",J598,0)</f>
        <v>0</v>
      </c>
      <c r="BG598" s="193">
        <f>IF(N598="zákl. přenesená",J598,0)</f>
        <v>0</v>
      </c>
      <c r="BH598" s="193">
        <f>IF(N598="sníž. přenesená",J598,0)</f>
        <v>0</v>
      </c>
      <c r="BI598" s="193">
        <f>IF(N598="nulová",J598,0)</f>
        <v>0</v>
      </c>
      <c r="BJ598" s="18" t="s">
        <v>85</v>
      </c>
      <c r="BK598" s="193">
        <f>ROUND(I598*H598,2)</f>
        <v>0</v>
      </c>
      <c r="BL598" s="18" t="s">
        <v>317</v>
      </c>
      <c r="BM598" s="192" t="s">
        <v>899</v>
      </c>
    </row>
    <row r="599" spans="2:51" s="12" customFormat="1" ht="12">
      <c r="B599" s="194"/>
      <c r="C599" s="195"/>
      <c r="D599" s="196" t="s">
        <v>209</v>
      </c>
      <c r="E599" s="197" t="s">
        <v>1</v>
      </c>
      <c r="F599" s="198" t="s">
        <v>231</v>
      </c>
      <c r="G599" s="195"/>
      <c r="H599" s="199">
        <v>4</v>
      </c>
      <c r="I599" s="200"/>
      <c r="J599" s="195"/>
      <c r="K599" s="195"/>
      <c r="L599" s="201"/>
      <c r="M599" s="202"/>
      <c r="N599" s="203"/>
      <c r="O599" s="203"/>
      <c r="P599" s="203"/>
      <c r="Q599" s="203"/>
      <c r="R599" s="203"/>
      <c r="S599" s="203"/>
      <c r="T599" s="204"/>
      <c r="AT599" s="205" t="s">
        <v>209</v>
      </c>
      <c r="AU599" s="205" t="s">
        <v>85</v>
      </c>
      <c r="AV599" s="12" t="s">
        <v>89</v>
      </c>
      <c r="AW599" s="12" t="s">
        <v>36</v>
      </c>
      <c r="AX599" s="12" t="s">
        <v>80</v>
      </c>
      <c r="AY599" s="205" t="s">
        <v>203</v>
      </c>
    </row>
    <row r="600" spans="2:51" s="13" customFormat="1" ht="12">
      <c r="B600" s="206"/>
      <c r="C600" s="207"/>
      <c r="D600" s="196" t="s">
        <v>209</v>
      </c>
      <c r="E600" s="208" t="s">
        <v>1</v>
      </c>
      <c r="F600" s="209" t="s">
        <v>211</v>
      </c>
      <c r="G600" s="207"/>
      <c r="H600" s="210">
        <v>4</v>
      </c>
      <c r="I600" s="211"/>
      <c r="J600" s="207"/>
      <c r="K600" s="207"/>
      <c r="L600" s="212"/>
      <c r="M600" s="213"/>
      <c r="N600" s="214"/>
      <c r="O600" s="214"/>
      <c r="P600" s="214"/>
      <c r="Q600" s="214"/>
      <c r="R600" s="214"/>
      <c r="S600" s="214"/>
      <c r="T600" s="215"/>
      <c r="AT600" s="216" t="s">
        <v>209</v>
      </c>
      <c r="AU600" s="216" t="s">
        <v>85</v>
      </c>
      <c r="AV600" s="13" t="s">
        <v>98</v>
      </c>
      <c r="AW600" s="13" t="s">
        <v>36</v>
      </c>
      <c r="AX600" s="13" t="s">
        <v>85</v>
      </c>
      <c r="AY600" s="216" t="s">
        <v>203</v>
      </c>
    </row>
    <row r="601" spans="1:65" s="2" customFormat="1" ht="37.9" customHeight="1">
      <c r="A601" s="35"/>
      <c r="B601" s="36"/>
      <c r="C601" s="180" t="s">
        <v>900</v>
      </c>
      <c r="D601" s="180" t="s">
        <v>204</v>
      </c>
      <c r="E601" s="181" t="s">
        <v>901</v>
      </c>
      <c r="F601" s="182" t="s">
        <v>902</v>
      </c>
      <c r="G601" s="183" t="s">
        <v>221</v>
      </c>
      <c r="H601" s="184">
        <v>24</v>
      </c>
      <c r="I601" s="185"/>
      <c r="J601" s="186">
        <f>ROUND(I601*H601,2)</f>
        <v>0</v>
      </c>
      <c r="K601" s="187"/>
      <c r="L601" s="40"/>
      <c r="M601" s="188" t="s">
        <v>1</v>
      </c>
      <c r="N601" s="189" t="s">
        <v>45</v>
      </c>
      <c r="O601" s="72"/>
      <c r="P601" s="190">
        <f>O601*H601</f>
        <v>0</v>
      </c>
      <c r="Q601" s="190">
        <v>0</v>
      </c>
      <c r="R601" s="190">
        <f>Q601*H601</f>
        <v>0</v>
      </c>
      <c r="S601" s="190">
        <v>0</v>
      </c>
      <c r="T601" s="191">
        <f>S601*H601</f>
        <v>0</v>
      </c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R601" s="192" t="s">
        <v>317</v>
      </c>
      <c r="AT601" s="192" t="s">
        <v>204</v>
      </c>
      <c r="AU601" s="192" t="s">
        <v>85</v>
      </c>
      <c r="AY601" s="18" t="s">
        <v>203</v>
      </c>
      <c r="BE601" s="193">
        <f>IF(N601="základní",J601,0)</f>
        <v>0</v>
      </c>
      <c r="BF601" s="193">
        <f>IF(N601="snížená",J601,0)</f>
        <v>0</v>
      </c>
      <c r="BG601" s="193">
        <f>IF(N601="zákl. přenesená",J601,0)</f>
        <v>0</v>
      </c>
      <c r="BH601" s="193">
        <f>IF(N601="sníž. přenesená",J601,0)</f>
        <v>0</v>
      </c>
      <c r="BI601" s="193">
        <f>IF(N601="nulová",J601,0)</f>
        <v>0</v>
      </c>
      <c r="BJ601" s="18" t="s">
        <v>85</v>
      </c>
      <c r="BK601" s="193">
        <f>ROUND(I601*H601,2)</f>
        <v>0</v>
      </c>
      <c r="BL601" s="18" t="s">
        <v>317</v>
      </c>
      <c r="BM601" s="192" t="s">
        <v>903</v>
      </c>
    </row>
    <row r="602" spans="2:51" s="12" customFormat="1" ht="12">
      <c r="B602" s="194"/>
      <c r="C602" s="195"/>
      <c r="D602" s="196" t="s">
        <v>209</v>
      </c>
      <c r="E602" s="197" t="s">
        <v>1</v>
      </c>
      <c r="F602" s="198" t="s">
        <v>904</v>
      </c>
      <c r="G602" s="195"/>
      <c r="H602" s="199">
        <v>3</v>
      </c>
      <c r="I602" s="200"/>
      <c r="J602" s="195"/>
      <c r="K602" s="195"/>
      <c r="L602" s="201"/>
      <c r="M602" s="202"/>
      <c r="N602" s="203"/>
      <c r="O602" s="203"/>
      <c r="P602" s="203"/>
      <c r="Q602" s="203"/>
      <c r="R602" s="203"/>
      <c r="S602" s="203"/>
      <c r="T602" s="204"/>
      <c r="AT602" s="205" t="s">
        <v>209</v>
      </c>
      <c r="AU602" s="205" t="s">
        <v>85</v>
      </c>
      <c r="AV602" s="12" t="s">
        <v>89</v>
      </c>
      <c r="AW602" s="12" t="s">
        <v>36</v>
      </c>
      <c r="AX602" s="12" t="s">
        <v>80</v>
      </c>
      <c r="AY602" s="205" t="s">
        <v>203</v>
      </c>
    </row>
    <row r="603" spans="2:51" s="12" customFormat="1" ht="12">
      <c r="B603" s="194"/>
      <c r="C603" s="195"/>
      <c r="D603" s="196" t="s">
        <v>209</v>
      </c>
      <c r="E603" s="197" t="s">
        <v>1</v>
      </c>
      <c r="F603" s="198" t="s">
        <v>905</v>
      </c>
      <c r="G603" s="195"/>
      <c r="H603" s="199">
        <v>20</v>
      </c>
      <c r="I603" s="200"/>
      <c r="J603" s="195"/>
      <c r="K603" s="195"/>
      <c r="L603" s="201"/>
      <c r="M603" s="202"/>
      <c r="N603" s="203"/>
      <c r="O603" s="203"/>
      <c r="P603" s="203"/>
      <c r="Q603" s="203"/>
      <c r="R603" s="203"/>
      <c r="S603" s="203"/>
      <c r="T603" s="204"/>
      <c r="AT603" s="205" t="s">
        <v>209</v>
      </c>
      <c r="AU603" s="205" t="s">
        <v>85</v>
      </c>
      <c r="AV603" s="12" t="s">
        <v>89</v>
      </c>
      <c r="AW603" s="12" t="s">
        <v>36</v>
      </c>
      <c r="AX603" s="12" t="s">
        <v>80</v>
      </c>
      <c r="AY603" s="205" t="s">
        <v>203</v>
      </c>
    </row>
    <row r="604" spans="2:51" s="12" customFormat="1" ht="12">
      <c r="B604" s="194"/>
      <c r="C604" s="195"/>
      <c r="D604" s="196" t="s">
        <v>209</v>
      </c>
      <c r="E604" s="197" t="s">
        <v>1</v>
      </c>
      <c r="F604" s="198" t="s">
        <v>906</v>
      </c>
      <c r="G604" s="195"/>
      <c r="H604" s="199">
        <v>1</v>
      </c>
      <c r="I604" s="200"/>
      <c r="J604" s="195"/>
      <c r="K604" s="195"/>
      <c r="L604" s="201"/>
      <c r="M604" s="202"/>
      <c r="N604" s="203"/>
      <c r="O604" s="203"/>
      <c r="P604" s="203"/>
      <c r="Q604" s="203"/>
      <c r="R604" s="203"/>
      <c r="S604" s="203"/>
      <c r="T604" s="204"/>
      <c r="AT604" s="205" t="s">
        <v>209</v>
      </c>
      <c r="AU604" s="205" t="s">
        <v>85</v>
      </c>
      <c r="AV604" s="12" t="s">
        <v>89</v>
      </c>
      <c r="AW604" s="12" t="s">
        <v>36</v>
      </c>
      <c r="AX604" s="12" t="s">
        <v>80</v>
      </c>
      <c r="AY604" s="205" t="s">
        <v>203</v>
      </c>
    </row>
    <row r="605" spans="2:51" s="13" customFormat="1" ht="12">
      <c r="B605" s="206"/>
      <c r="C605" s="207"/>
      <c r="D605" s="196" t="s">
        <v>209</v>
      </c>
      <c r="E605" s="208" t="s">
        <v>1</v>
      </c>
      <c r="F605" s="209" t="s">
        <v>211</v>
      </c>
      <c r="G605" s="207"/>
      <c r="H605" s="210">
        <v>24</v>
      </c>
      <c r="I605" s="211"/>
      <c r="J605" s="207"/>
      <c r="K605" s="207"/>
      <c r="L605" s="212"/>
      <c r="M605" s="213"/>
      <c r="N605" s="214"/>
      <c r="O605" s="214"/>
      <c r="P605" s="214"/>
      <c r="Q605" s="214"/>
      <c r="R605" s="214"/>
      <c r="S605" s="214"/>
      <c r="T605" s="215"/>
      <c r="AT605" s="216" t="s">
        <v>209</v>
      </c>
      <c r="AU605" s="216" t="s">
        <v>85</v>
      </c>
      <c r="AV605" s="13" t="s">
        <v>98</v>
      </c>
      <c r="AW605" s="13" t="s">
        <v>36</v>
      </c>
      <c r="AX605" s="13" t="s">
        <v>85</v>
      </c>
      <c r="AY605" s="216" t="s">
        <v>203</v>
      </c>
    </row>
    <row r="606" spans="1:65" s="2" customFormat="1" ht="24.2" customHeight="1">
      <c r="A606" s="35"/>
      <c r="B606" s="36"/>
      <c r="C606" s="180" t="s">
        <v>907</v>
      </c>
      <c r="D606" s="180" t="s">
        <v>204</v>
      </c>
      <c r="E606" s="181" t="s">
        <v>908</v>
      </c>
      <c r="F606" s="182" t="s">
        <v>909</v>
      </c>
      <c r="G606" s="183" t="s">
        <v>221</v>
      </c>
      <c r="H606" s="184">
        <v>149</v>
      </c>
      <c r="I606" s="185"/>
      <c r="J606" s="186">
        <f>ROUND(I606*H606,2)</f>
        <v>0</v>
      </c>
      <c r="K606" s="187"/>
      <c r="L606" s="40"/>
      <c r="M606" s="188" t="s">
        <v>1</v>
      </c>
      <c r="N606" s="189" t="s">
        <v>45</v>
      </c>
      <c r="O606" s="72"/>
      <c r="P606" s="190">
        <f>O606*H606</f>
        <v>0</v>
      </c>
      <c r="Q606" s="190">
        <v>0</v>
      </c>
      <c r="R606" s="190">
        <f>Q606*H606</f>
        <v>0</v>
      </c>
      <c r="S606" s="190">
        <v>0</v>
      </c>
      <c r="T606" s="191">
        <f>S606*H606</f>
        <v>0</v>
      </c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R606" s="192" t="s">
        <v>317</v>
      </c>
      <c r="AT606" s="192" t="s">
        <v>204</v>
      </c>
      <c r="AU606" s="192" t="s">
        <v>85</v>
      </c>
      <c r="AY606" s="18" t="s">
        <v>203</v>
      </c>
      <c r="BE606" s="193">
        <f>IF(N606="základní",J606,0)</f>
        <v>0</v>
      </c>
      <c r="BF606" s="193">
        <f>IF(N606="snížená",J606,0)</f>
        <v>0</v>
      </c>
      <c r="BG606" s="193">
        <f>IF(N606="zákl. přenesená",J606,0)</f>
        <v>0</v>
      </c>
      <c r="BH606" s="193">
        <f>IF(N606="sníž. přenesená",J606,0)</f>
        <v>0</v>
      </c>
      <c r="BI606" s="193">
        <f>IF(N606="nulová",J606,0)</f>
        <v>0</v>
      </c>
      <c r="BJ606" s="18" t="s">
        <v>85</v>
      </c>
      <c r="BK606" s="193">
        <f>ROUND(I606*H606,2)</f>
        <v>0</v>
      </c>
      <c r="BL606" s="18" t="s">
        <v>317</v>
      </c>
      <c r="BM606" s="192" t="s">
        <v>910</v>
      </c>
    </row>
    <row r="607" spans="2:51" s="12" customFormat="1" ht="12">
      <c r="B607" s="194"/>
      <c r="C607" s="195"/>
      <c r="D607" s="196" t="s">
        <v>209</v>
      </c>
      <c r="E607" s="197" t="s">
        <v>1</v>
      </c>
      <c r="F607" s="198" t="s">
        <v>911</v>
      </c>
      <c r="G607" s="195"/>
      <c r="H607" s="199">
        <v>149</v>
      </c>
      <c r="I607" s="200"/>
      <c r="J607" s="195"/>
      <c r="K607" s="195"/>
      <c r="L607" s="201"/>
      <c r="M607" s="202"/>
      <c r="N607" s="203"/>
      <c r="O607" s="203"/>
      <c r="P607" s="203"/>
      <c r="Q607" s="203"/>
      <c r="R607" s="203"/>
      <c r="S607" s="203"/>
      <c r="T607" s="204"/>
      <c r="AT607" s="205" t="s">
        <v>209</v>
      </c>
      <c r="AU607" s="205" t="s">
        <v>85</v>
      </c>
      <c r="AV607" s="12" t="s">
        <v>89</v>
      </c>
      <c r="AW607" s="12" t="s">
        <v>36</v>
      </c>
      <c r="AX607" s="12" t="s">
        <v>80</v>
      </c>
      <c r="AY607" s="205" t="s">
        <v>203</v>
      </c>
    </row>
    <row r="608" spans="2:51" s="13" customFormat="1" ht="12">
      <c r="B608" s="206"/>
      <c r="C608" s="207"/>
      <c r="D608" s="196" t="s">
        <v>209</v>
      </c>
      <c r="E608" s="208" t="s">
        <v>1</v>
      </c>
      <c r="F608" s="209" t="s">
        <v>211</v>
      </c>
      <c r="G608" s="207"/>
      <c r="H608" s="210">
        <v>149</v>
      </c>
      <c r="I608" s="211"/>
      <c r="J608" s="207"/>
      <c r="K608" s="207"/>
      <c r="L608" s="212"/>
      <c r="M608" s="213"/>
      <c r="N608" s="214"/>
      <c r="O608" s="214"/>
      <c r="P608" s="214"/>
      <c r="Q608" s="214"/>
      <c r="R608" s="214"/>
      <c r="S608" s="214"/>
      <c r="T608" s="215"/>
      <c r="AT608" s="216" t="s">
        <v>209</v>
      </c>
      <c r="AU608" s="216" t="s">
        <v>85</v>
      </c>
      <c r="AV608" s="13" t="s">
        <v>98</v>
      </c>
      <c r="AW608" s="13" t="s">
        <v>36</v>
      </c>
      <c r="AX608" s="13" t="s">
        <v>85</v>
      </c>
      <c r="AY608" s="216" t="s">
        <v>203</v>
      </c>
    </row>
    <row r="609" spans="2:63" s="11" customFormat="1" ht="25.9" customHeight="1">
      <c r="B609" s="166"/>
      <c r="C609" s="167"/>
      <c r="D609" s="168" t="s">
        <v>79</v>
      </c>
      <c r="E609" s="169" t="s">
        <v>912</v>
      </c>
      <c r="F609" s="169" t="s">
        <v>913</v>
      </c>
      <c r="G609" s="167"/>
      <c r="H609" s="167"/>
      <c r="I609" s="170"/>
      <c r="J609" s="171">
        <f>BK609</f>
        <v>0</v>
      </c>
      <c r="K609" s="167"/>
      <c r="L609" s="172"/>
      <c r="M609" s="173"/>
      <c r="N609" s="174"/>
      <c r="O609" s="174"/>
      <c r="P609" s="175">
        <f>SUM(P610:P620)</f>
        <v>0</v>
      </c>
      <c r="Q609" s="174"/>
      <c r="R609" s="175">
        <f>SUM(R610:R620)</f>
        <v>0</v>
      </c>
      <c r="S609" s="174"/>
      <c r="T609" s="176">
        <f>SUM(T610:T620)</f>
        <v>0</v>
      </c>
      <c r="AR609" s="177" t="s">
        <v>89</v>
      </c>
      <c r="AT609" s="178" t="s">
        <v>79</v>
      </c>
      <c r="AU609" s="178" t="s">
        <v>80</v>
      </c>
      <c r="AY609" s="177" t="s">
        <v>203</v>
      </c>
      <c r="BK609" s="179">
        <f>SUM(BK610:BK620)</f>
        <v>0</v>
      </c>
    </row>
    <row r="610" spans="1:65" s="2" customFormat="1" ht="24.2" customHeight="1">
      <c r="A610" s="35"/>
      <c r="B610" s="36"/>
      <c r="C610" s="180" t="s">
        <v>914</v>
      </c>
      <c r="D610" s="180" t="s">
        <v>204</v>
      </c>
      <c r="E610" s="181" t="s">
        <v>915</v>
      </c>
      <c r="F610" s="182" t="s">
        <v>916</v>
      </c>
      <c r="G610" s="183" t="s">
        <v>207</v>
      </c>
      <c r="H610" s="184">
        <v>18.998</v>
      </c>
      <c r="I610" s="185"/>
      <c r="J610" s="186">
        <f>ROUND(I610*H610,2)</f>
        <v>0</v>
      </c>
      <c r="K610" s="187"/>
      <c r="L610" s="40"/>
      <c r="M610" s="188" t="s">
        <v>1</v>
      </c>
      <c r="N610" s="189" t="s">
        <v>45</v>
      </c>
      <c r="O610" s="72"/>
      <c r="P610" s="190">
        <f>O610*H610</f>
        <v>0</v>
      </c>
      <c r="Q610" s="190">
        <v>0</v>
      </c>
      <c r="R610" s="190">
        <f>Q610*H610</f>
        <v>0</v>
      </c>
      <c r="S610" s="190">
        <v>0</v>
      </c>
      <c r="T610" s="191">
        <f>S610*H610</f>
        <v>0</v>
      </c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R610" s="192" t="s">
        <v>317</v>
      </c>
      <c r="AT610" s="192" t="s">
        <v>204</v>
      </c>
      <c r="AU610" s="192" t="s">
        <v>85</v>
      </c>
      <c r="AY610" s="18" t="s">
        <v>203</v>
      </c>
      <c r="BE610" s="193">
        <f>IF(N610="základní",J610,0)</f>
        <v>0</v>
      </c>
      <c r="BF610" s="193">
        <f>IF(N610="snížená",J610,0)</f>
        <v>0</v>
      </c>
      <c r="BG610" s="193">
        <f>IF(N610="zákl. přenesená",J610,0)</f>
        <v>0</v>
      </c>
      <c r="BH610" s="193">
        <f>IF(N610="sníž. přenesená",J610,0)</f>
        <v>0</v>
      </c>
      <c r="BI610" s="193">
        <f>IF(N610="nulová",J610,0)</f>
        <v>0</v>
      </c>
      <c r="BJ610" s="18" t="s">
        <v>85</v>
      </c>
      <c r="BK610" s="193">
        <f>ROUND(I610*H610,2)</f>
        <v>0</v>
      </c>
      <c r="BL610" s="18" t="s">
        <v>317</v>
      </c>
      <c r="BM610" s="192" t="s">
        <v>917</v>
      </c>
    </row>
    <row r="611" spans="2:51" s="12" customFormat="1" ht="12">
      <c r="B611" s="194"/>
      <c r="C611" s="195"/>
      <c r="D611" s="196" t="s">
        <v>209</v>
      </c>
      <c r="E611" s="197" t="s">
        <v>1</v>
      </c>
      <c r="F611" s="198" t="s">
        <v>918</v>
      </c>
      <c r="G611" s="195"/>
      <c r="H611" s="199">
        <v>18.998</v>
      </c>
      <c r="I611" s="200"/>
      <c r="J611" s="195"/>
      <c r="K611" s="195"/>
      <c r="L611" s="201"/>
      <c r="M611" s="202"/>
      <c r="N611" s="203"/>
      <c r="O611" s="203"/>
      <c r="P611" s="203"/>
      <c r="Q611" s="203"/>
      <c r="R611" s="203"/>
      <c r="S611" s="203"/>
      <c r="T611" s="204"/>
      <c r="AT611" s="205" t="s">
        <v>209</v>
      </c>
      <c r="AU611" s="205" t="s">
        <v>85</v>
      </c>
      <c r="AV611" s="12" t="s">
        <v>89</v>
      </c>
      <c r="AW611" s="12" t="s">
        <v>36</v>
      </c>
      <c r="AX611" s="12" t="s">
        <v>80</v>
      </c>
      <c r="AY611" s="205" t="s">
        <v>203</v>
      </c>
    </row>
    <row r="612" spans="2:51" s="13" customFormat="1" ht="12">
      <c r="B612" s="206"/>
      <c r="C612" s="207"/>
      <c r="D612" s="196" t="s">
        <v>209</v>
      </c>
      <c r="E612" s="208" t="s">
        <v>1</v>
      </c>
      <c r="F612" s="209" t="s">
        <v>211</v>
      </c>
      <c r="G612" s="207"/>
      <c r="H612" s="210">
        <v>18.998</v>
      </c>
      <c r="I612" s="211"/>
      <c r="J612" s="207"/>
      <c r="K612" s="207"/>
      <c r="L612" s="212"/>
      <c r="M612" s="213"/>
      <c r="N612" s="214"/>
      <c r="O612" s="214"/>
      <c r="P612" s="214"/>
      <c r="Q612" s="214"/>
      <c r="R612" s="214"/>
      <c r="S612" s="214"/>
      <c r="T612" s="215"/>
      <c r="AT612" s="216" t="s">
        <v>209</v>
      </c>
      <c r="AU612" s="216" t="s">
        <v>85</v>
      </c>
      <c r="AV612" s="13" t="s">
        <v>98</v>
      </c>
      <c r="AW612" s="13" t="s">
        <v>36</v>
      </c>
      <c r="AX612" s="13" t="s">
        <v>85</v>
      </c>
      <c r="AY612" s="216" t="s">
        <v>203</v>
      </c>
    </row>
    <row r="613" spans="1:65" s="2" customFormat="1" ht="44.25" customHeight="1">
      <c r="A613" s="35"/>
      <c r="B613" s="36"/>
      <c r="C613" s="180" t="s">
        <v>919</v>
      </c>
      <c r="D613" s="180" t="s">
        <v>204</v>
      </c>
      <c r="E613" s="181" t="s">
        <v>920</v>
      </c>
      <c r="F613" s="182" t="s">
        <v>921</v>
      </c>
      <c r="G613" s="183" t="s">
        <v>221</v>
      </c>
      <c r="H613" s="184">
        <v>16</v>
      </c>
      <c r="I613" s="185"/>
      <c r="J613" s="186">
        <f>ROUND(I613*H613,2)</f>
        <v>0</v>
      </c>
      <c r="K613" s="187"/>
      <c r="L613" s="40"/>
      <c r="M613" s="188" t="s">
        <v>1</v>
      </c>
      <c r="N613" s="189" t="s">
        <v>45</v>
      </c>
      <c r="O613" s="72"/>
      <c r="P613" s="190">
        <f>O613*H613</f>
        <v>0</v>
      </c>
      <c r="Q613" s="190">
        <v>0</v>
      </c>
      <c r="R613" s="190">
        <f>Q613*H613</f>
        <v>0</v>
      </c>
      <c r="S613" s="190">
        <v>0</v>
      </c>
      <c r="T613" s="191">
        <f>S613*H613</f>
        <v>0</v>
      </c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R613" s="192" t="s">
        <v>317</v>
      </c>
      <c r="AT613" s="192" t="s">
        <v>204</v>
      </c>
      <c r="AU613" s="192" t="s">
        <v>85</v>
      </c>
      <c r="AY613" s="18" t="s">
        <v>203</v>
      </c>
      <c r="BE613" s="193">
        <f>IF(N613="základní",J613,0)</f>
        <v>0</v>
      </c>
      <c r="BF613" s="193">
        <f>IF(N613="snížená",J613,0)</f>
        <v>0</v>
      </c>
      <c r="BG613" s="193">
        <f>IF(N613="zákl. přenesená",J613,0)</f>
        <v>0</v>
      </c>
      <c r="BH613" s="193">
        <f>IF(N613="sníž. přenesená",J613,0)</f>
        <v>0</v>
      </c>
      <c r="BI613" s="193">
        <f>IF(N613="nulová",J613,0)</f>
        <v>0</v>
      </c>
      <c r="BJ613" s="18" t="s">
        <v>85</v>
      </c>
      <c r="BK613" s="193">
        <f>ROUND(I613*H613,2)</f>
        <v>0</v>
      </c>
      <c r="BL613" s="18" t="s">
        <v>317</v>
      </c>
      <c r="BM613" s="192" t="s">
        <v>922</v>
      </c>
    </row>
    <row r="614" spans="2:51" s="12" customFormat="1" ht="12">
      <c r="B614" s="194"/>
      <c r="C614" s="195"/>
      <c r="D614" s="196" t="s">
        <v>209</v>
      </c>
      <c r="E614" s="197" t="s">
        <v>1</v>
      </c>
      <c r="F614" s="198" t="s">
        <v>923</v>
      </c>
      <c r="G614" s="195"/>
      <c r="H614" s="199">
        <v>3</v>
      </c>
      <c r="I614" s="200"/>
      <c r="J614" s="195"/>
      <c r="K614" s="195"/>
      <c r="L614" s="201"/>
      <c r="M614" s="202"/>
      <c r="N614" s="203"/>
      <c r="O614" s="203"/>
      <c r="P614" s="203"/>
      <c r="Q614" s="203"/>
      <c r="R614" s="203"/>
      <c r="S614" s="203"/>
      <c r="T614" s="204"/>
      <c r="AT614" s="205" t="s">
        <v>209</v>
      </c>
      <c r="AU614" s="205" t="s">
        <v>85</v>
      </c>
      <c r="AV614" s="12" t="s">
        <v>89</v>
      </c>
      <c r="AW614" s="12" t="s">
        <v>36</v>
      </c>
      <c r="AX614" s="12" t="s">
        <v>80</v>
      </c>
      <c r="AY614" s="205" t="s">
        <v>203</v>
      </c>
    </row>
    <row r="615" spans="2:51" s="12" customFormat="1" ht="12">
      <c r="B615" s="194"/>
      <c r="C615" s="195"/>
      <c r="D615" s="196" t="s">
        <v>209</v>
      </c>
      <c r="E615" s="197" t="s">
        <v>1</v>
      </c>
      <c r="F615" s="198" t="s">
        <v>924</v>
      </c>
      <c r="G615" s="195"/>
      <c r="H615" s="199">
        <v>13</v>
      </c>
      <c r="I615" s="200"/>
      <c r="J615" s="195"/>
      <c r="K615" s="195"/>
      <c r="L615" s="201"/>
      <c r="M615" s="202"/>
      <c r="N615" s="203"/>
      <c r="O615" s="203"/>
      <c r="P615" s="203"/>
      <c r="Q615" s="203"/>
      <c r="R615" s="203"/>
      <c r="S615" s="203"/>
      <c r="T615" s="204"/>
      <c r="AT615" s="205" t="s">
        <v>209</v>
      </c>
      <c r="AU615" s="205" t="s">
        <v>85</v>
      </c>
      <c r="AV615" s="12" t="s">
        <v>89</v>
      </c>
      <c r="AW615" s="12" t="s">
        <v>36</v>
      </c>
      <c r="AX615" s="12" t="s">
        <v>80</v>
      </c>
      <c r="AY615" s="205" t="s">
        <v>203</v>
      </c>
    </row>
    <row r="616" spans="2:51" s="13" customFormat="1" ht="12">
      <c r="B616" s="206"/>
      <c r="C616" s="207"/>
      <c r="D616" s="196" t="s">
        <v>209</v>
      </c>
      <c r="E616" s="208" t="s">
        <v>1</v>
      </c>
      <c r="F616" s="209" t="s">
        <v>211</v>
      </c>
      <c r="G616" s="207"/>
      <c r="H616" s="210">
        <v>16</v>
      </c>
      <c r="I616" s="211"/>
      <c r="J616" s="207"/>
      <c r="K616" s="207"/>
      <c r="L616" s="212"/>
      <c r="M616" s="213"/>
      <c r="N616" s="214"/>
      <c r="O616" s="214"/>
      <c r="P616" s="214"/>
      <c r="Q616" s="214"/>
      <c r="R616" s="214"/>
      <c r="S616" s="214"/>
      <c r="T616" s="215"/>
      <c r="AT616" s="216" t="s">
        <v>209</v>
      </c>
      <c r="AU616" s="216" t="s">
        <v>85</v>
      </c>
      <c r="AV616" s="13" t="s">
        <v>98</v>
      </c>
      <c r="AW616" s="13" t="s">
        <v>36</v>
      </c>
      <c r="AX616" s="13" t="s">
        <v>85</v>
      </c>
      <c r="AY616" s="216" t="s">
        <v>203</v>
      </c>
    </row>
    <row r="617" spans="1:65" s="2" customFormat="1" ht="37.9" customHeight="1">
      <c r="A617" s="35"/>
      <c r="B617" s="36"/>
      <c r="C617" s="180" t="s">
        <v>925</v>
      </c>
      <c r="D617" s="180" t="s">
        <v>204</v>
      </c>
      <c r="E617" s="181" t="s">
        <v>926</v>
      </c>
      <c r="F617" s="182" t="s">
        <v>927</v>
      </c>
      <c r="G617" s="183" t="s">
        <v>207</v>
      </c>
      <c r="H617" s="184">
        <v>3732.82</v>
      </c>
      <c r="I617" s="185"/>
      <c r="J617" s="186">
        <f>ROUND(I617*H617,2)</f>
        <v>0</v>
      </c>
      <c r="K617" s="187"/>
      <c r="L617" s="40"/>
      <c r="M617" s="188" t="s">
        <v>1</v>
      </c>
      <c r="N617" s="189" t="s">
        <v>45</v>
      </c>
      <c r="O617" s="72"/>
      <c r="P617" s="190">
        <f>O617*H617</f>
        <v>0</v>
      </c>
      <c r="Q617" s="190">
        <v>0</v>
      </c>
      <c r="R617" s="190">
        <f>Q617*H617</f>
        <v>0</v>
      </c>
      <c r="S617" s="190">
        <v>0</v>
      </c>
      <c r="T617" s="191">
        <f>S617*H617</f>
        <v>0</v>
      </c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R617" s="192" t="s">
        <v>317</v>
      </c>
      <c r="AT617" s="192" t="s">
        <v>204</v>
      </c>
      <c r="AU617" s="192" t="s">
        <v>85</v>
      </c>
      <c r="AY617" s="18" t="s">
        <v>203</v>
      </c>
      <c r="BE617" s="193">
        <f>IF(N617="základní",J617,0)</f>
        <v>0</v>
      </c>
      <c r="BF617" s="193">
        <f>IF(N617="snížená",J617,0)</f>
        <v>0</v>
      </c>
      <c r="BG617" s="193">
        <f>IF(N617="zákl. přenesená",J617,0)</f>
        <v>0</v>
      </c>
      <c r="BH617" s="193">
        <f>IF(N617="sníž. přenesená",J617,0)</f>
        <v>0</v>
      </c>
      <c r="BI617" s="193">
        <f>IF(N617="nulová",J617,0)</f>
        <v>0</v>
      </c>
      <c r="BJ617" s="18" t="s">
        <v>85</v>
      </c>
      <c r="BK617" s="193">
        <f>ROUND(I617*H617,2)</f>
        <v>0</v>
      </c>
      <c r="BL617" s="18" t="s">
        <v>317</v>
      </c>
      <c r="BM617" s="192" t="s">
        <v>928</v>
      </c>
    </row>
    <row r="618" spans="2:51" s="12" customFormat="1" ht="12">
      <c r="B618" s="194"/>
      <c r="C618" s="195"/>
      <c r="D618" s="196" t="s">
        <v>209</v>
      </c>
      <c r="E618" s="197" t="s">
        <v>1</v>
      </c>
      <c r="F618" s="198" t="s">
        <v>436</v>
      </c>
      <c r="G618" s="195"/>
      <c r="H618" s="199">
        <v>40.53</v>
      </c>
      <c r="I618" s="200"/>
      <c r="J618" s="195"/>
      <c r="K618" s="195"/>
      <c r="L618" s="201"/>
      <c r="M618" s="202"/>
      <c r="N618" s="203"/>
      <c r="O618" s="203"/>
      <c r="P618" s="203"/>
      <c r="Q618" s="203"/>
      <c r="R618" s="203"/>
      <c r="S618" s="203"/>
      <c r="T618" s="204"/>
      <c r="AT618" s="205" t="s">
        <v>209</v>
      </c>
      <c r="AU618" s="205" t="s">
        <v>85</v>
      </c>
      <c r="AV618" s="12" t="s">
        <v>89</v>
      </c>
      <c r="AW618" s="12" t="s">
        <v>36</v>
      </c>
      <c r="AX618" s="12" t="s">
        <v>80</v>
      </c>
      <c r="AY618" s="205" t="s">
        <v>203</v>
      </c>
    </row>
    <row r="619" spans="2:51" s="12" customFormat="1" ht="33.75">
      <c r="B619" s="194"/>
      <c r="C619" s="195"/>
      <c r="D619" s="196" t="s">
        <v>209</v>
      </c>
      <c r="E619" s="197" t="s">
        <v>1</v>
      </c>
      <c r="F619" s="198" t="s">
        <v>437</v>
      </c>
      <c r="G619" s="195"/>
      <c r="H619" s="199">
        <v>3692.29</v>
      </c>
      <c r="I619" s="200"/>
      <c r="J619" s="195"/>
      <c r="K619" s="195"/>
      <c r="L619" s="201"/>
      <c r="M619" s="202"/>
      <c r="N619" s="203"/>
      <c r="O619" s="203"/>
      <c r="P619" s="203"/>
      <c r="Q619" s="203"/>
      <c r="R619" s="203"/>
      <c r="S619" s="203"/>
      <c r="T619" s="204"/>
      <c r="AT619" s="205" t="s">
        <v>209</v>
      </c>
      <c r="AU619" s="205" t="s">
        <v>85</v>
      </c>
      <c r="AV619" s="12" t="s">
        <v>89</v>
      </c>
      <c r="AW619" s="12" t="s">
        <v>36</v>
      </c>
      <c r="AX619" s="12" t="s">
        <v>80</v>
      </c>
      <c r="AY619" s="205" t="s">
        <v>203</v>
      </c>
    </row>
    <row r="620" spans="2:51" s="13" customFormat="1" ht="12">
      <c r="B620" s="206"/>
      <c r="C620" s="207"/>
      <c r="D620" s="196" t="s">
        <v>209</v>
      </c>
      <c r="E620" s="208" t="s">
        <v>1</v>
      </c>
      <c r="F620" s="209" t="s">
        <v>211</v>
      </c>
      <c r="G620" s="207"/>
      <c r="H620" s="210">
        <v>3732.82</v>
      </c>
      <c r="I620" s="211"/>
      <c r="J620" s="207"/>
      <c r="K620" s="207"/>
      <c r="L620" s="212"/>
      <c r="M620" s="213"/>
      <c r="N620" s="214"/>
      <c r="O620" s="214"/>
      <c r="P620" s="214"/>
      <c r="Q620" s="214"/>
      <c r="R620" s="214"/>
      <c r="S620" s="214"/>
      <c r="T620" s="215"/>
      <c r="AT620" s="216" t="s">
        <v>209</v>
      </c>
      <c r="AU620" s="216" t="s">
        <v>85</v>
      </c>
      <c r="AV620" s="13" t="s">
        <v>98</v>
      </c>
      <c r="AW620" s="13" t="s">
        <v>36</v>
      </c>
      <c r="AX620" s="13" t="s">
        <v>85</v>
      </c>
      <c r="AY620" s="216" t="s">
        <v>203</v>
      </c>
    </row>
    <row r="621" spans="2:63" s="11" customFormat="1" ht="25.9" customHeight="1">
      <c r="B621" s="166"/>
      <c r="C621" s="167"/>
      <c r="D621" s="168" t="s">
        <v>79</v>
      </c>
      <c r="E621" s="169" t="s">
        <v>929</v>
      </c>
      <c r="F621" s="169" t="s">
        <v>930</v>
      </c>
      <c r="G621" s="167"/>
      <c r="H621" s="167"/>
      <c r="I621" s="170"/>
      <c r="J621" s="171">
        <f>BK621</f>
        <v>0</v>
      </c>
      <c r="K621" s="167"/>
      <c r="L621" s="172"/>
      <c r="M621" s="173"/>
      <c r="N621" s="174"/>
      <c r="O621" s="174"/>
      <c r="P621" s="175">
        <f>SUM(P622:P658)</f>
        <v>0</v>
      </c>
      <c r="Q621" s="174"/>
      <c r="R621" s="175">
        <f>SUM(R622:R658)</f>
        <v>0</v>
      </c>
      <c r="S621" s="174"/>
      <c r="T621" s="176">
        <f>SUM(T622:T658)</f>
        <v>0</v>
      </c>
      <c r="AR621" s="177" t="s">
        <v>89</v>
      </c>
      <c r="AT621" s="178" t="s">
        <v>79</v>
      </c>
      <c r="AU621" s="178" t="s">
        <v>80</v>
      </c>
      <c r="AY621" s="177" t="s">
        <v>203</v>
      </c>
      <c r="BK621" s="179">
        <f>SUM(BK622:BK658)</f>
        <v>0</v>
      </c>
    </row>
    <row r="622" spans="1:65" s="2" customFormat="1" ht="24.2" customHeight="1">
      <c r="A622" s="35"/>
      <c r="B622" s="36"/>
      <c r="C622" s="180" t="s">
        <v>931</v>
      </c>
      <c r="D622" s="180" t="s">
        <v>204</v>
      </c>
      <c r="E622" s="181" t="s">
        <v>932</v>
      </c>
      <c r="F622" s="182" t="s">
        <v>933</v>
      </c>
      <c r="G622" s="183" t="s">
        <v>207</v>
      </c>
      <c r="H622" s="184">
        <v>68.31</v>
      </c>
      <c r="I622" s="185"/>
      <c r="J622" s="186">
        <f>ROUND(I622*H622,2)</f>
        <v>0</v>
      </c>
      <c r="K622" s="187"/>
      <c r="L622" s="40"/>
      <c r="M622" s="188" t="s">
        <v>1</v>
      </c>
      <c r="N622" s="189" t="s">
        <v>45</v>
      </c>
      <c r="O622" s="72"/>
      <c r="P622" s="190">
        <f>O622*H622</f>
        <v>0</v>
      </c>
      <c r="Q622" s="190">
        <v>0</v>
      </c>
      <c r="R622" s="190">
        <f>Q622*H622</f>
        <v>0</v>
      </c>
      <c r="S622" s="190">
        <v>0</v>
      </c>
      <c r="T622" s="191">
        <f>S622*H622</f>
        <v>0</v>
      </c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R622" s="192" t="s">
        <v>317</v>
      </c>
      <c r="AT622" s="192" t="s">
        <v>204</v>
      </c>
      <c r="AU622" s="192" t="s">
        <v>85</v>
      </c>
      <c r="AY622" s="18" t="s">
        <v>203</v>
      </c>
      <c r="BE622" s="193">
        <f>IF(N622="základní",J622,0)</f>
        <v>0</v>
      </c>
      <c r="BF622" s="193">
        <f>IF(N622="snížená",J622,0)</f>
        <v>0</v>
      </c>
      <c r="BG622" s="193">
        <f>IF(N622="zákl. přenesená",J622,0)</f>
        <v>0</v>
      </c>
      <c r="BH622" s="193">
        <f>IF(N622="sníž. přenesená",J622,0)</f>
        <v>0</v>
      </c>
      <c r="BI622" s="193">
        <f>IF(N622="nulová",J622,0)</f>
        <v>0</v>
      </c>
      <c r="BJ622" s="18" t="s">
        <v>85</v>
      </c>
      <c r="BK622" s="193">
        <f>ROUND(I622*H622,2)</f>
        <v>0</v>
      </c>
      <c r="BL622" s="18" t="s">
        <v>317</v>
      </c>
      <c r="BM622" s="192" t="s">
        <v>934</v>
      </c>
    </row>
    <row r="623" spans="2:51" s="12" customFormat="1" ht="12">
      <c r="B623" s="194"/>
      <c r="C623" s="195"/>
      <c r="D623" s="196" t="s">
        <v>209</v>
      </c>
      <c r="E623" s="197" t="s">
        <v>1</v>
      </c>
      <c r="F623" s="198" t="s">
        <v>935</v>
      </c>
      <c r="G623" s="195"/>
      <c r="H623" s="199">
        <v>19.32</v>
      </c>
      <c r="I623" s="200"/>
      <c r="J623" s="195"/>
      <c r="K623" s="195"/>
      <c r="L623" s="201"/>
      <c r="M623" s="202"/>
      <c r="N623" s="203"/>
      <c r="O623" s="203"/>
      <c r="P623" s="203"/>
      <c r="Q623" s="203"/>
      <c r="R623" s="203"/>
      <c r="S623" s="203"/>
      <c r="T623" s="204"/>
      <c r="AT623" s="205" t="s">
        <v>209</v>
      </c>
      <c r="AU623" s="205" t="s">
        <v>85</v>
      </c>
      <c r="AV623" s="12" t="s">
        <v>89</v>
      </c>
      <c r="AW623" s="12" t="s">
        <v>36</v>
      </c>
      <c r="AX623" s="12" t="s">
        <v>80</v>
      </c>
      <c r="AY623" s="205" t="s">
        <v>203</v>
      </c>
    </row>
    <row r="624" spans="2:51" s="12" customFormat="1" ht="12">
      <c r="B624" s="194"/>
      <c r="C624" s="195"/>
      <c r="D624" s="196" t="s">
        <v>209</v>
      </c>
      <c r="E624" s="197" t="s">
        <v>1</v>
      </c>
      <c r="F624" s="198" t="s">
        <v>742</v>
      </c>
      <c r="G624" s="195"/>
      <c r="H624" s="199">
        <v>48.99</v>
      </c>
      <c r="I624" s="200"/>
      <c r="J624" s="195"/>
      <c r="K624" s="195"/>
      <c r="L624" s="201"/>
      <c r="M624" s="202"/>
      <c r="N624" s="203"/>
      <c r="O624" s="203"/>
      <c r="P624" s="203"/>
      <c r="Q624" s="203"/>
      <c r="R624" s="203"/>
      <c r="S624" s="203"/>
      <c r="T624" s="204"/>
      <c r="AT624" s="205" t="s">
        <v>209</v>
      </c>
      <c r="AU624" s="205" t="s">
        <v>85</v>
      </c>
      <c r="AV624" s="12" t="s">
        <v>89</v>
      </c>
      <c r="AW624" s="12" t="s">
        <v>36</v>
      </c>
      <c r="AX624" s="12" t="s">
        <v>80</v>
      </c>
      <c r="AY624" s="205" t="s">
        <v>203</v>
      </c>
    </row>
    <row r="625" spans="2:51" s="13" customFormat="1" ht="12">
      <c r="B625" s="206"/>
      <c r="C625" s="207"/>
      <c r="D625" s="196" t="s">
        <v>209</v>
      </c>
      <c r="E625" s="208" t="s">
        <v>1</v>
      </c>
      <c r="F625" s="209" t="s">
        <v>211</v>
      </c>
      <c r="G625" s="207"/>
      <c r="H625" s="210">
        <v>68.31</v>
      </c>
      <c r="I625" s="211"/>
      <c r="J625" s="207"/>
      <c r="K625" s="207"/>
      <c r="L625" s="212"/>
      <c r="M625" s="213"/>
      <c r="N625" s="214"/>
      <c r="O625" s="214"/>
      <c r="P625" s="214"/>
      <c r="Q625" s="214"/>
      <c r="R625" s="214"/>
      <c r="S625" s="214"/>
      <c r="T625" s="215"/>
      <c r="AT625" s="216" t="s">
        <v>209</v>
      </c>
      <c r="AU625" s="216" t="s">
        <v>85</v>
      </c>
      <c r="AV625" s="13" t="s">
        <v>98</v>
      </c>
      <c r="AW625" s="13" t="s">
        <v>36</v>
      </c>
      <c r="AX625" s="13" t="s">
        <v>85</v>
      </c>
      <c r="AY625" s="216" t="s">
        <v>203</v>
      </c>
    </row>
    <row r="626" spans="1:65" s="2" customFormat="1" ht="21.75" customHeight="1">
      <c r="A626" s="35"/>
      <c r="B626" s="36"/>
      <c r="C626" s="180" t="s">
        <v>936</v>
      </c>
      <c r="D626" s="180" t="s">
        <v>204</v>
      </c>
      <c r="E626" s="181" t="s">
        <v>937</v>
      </c>
      <c r="F626" s="182" t="s">
        <v>938</v>
      </c>
      <c r="G626" s="183" t="s">
        <v>253</v>
      </c>
      <c r="H626" s="184">
        <v>23.9</v>
      </c>
      <c r="I626" s="185"/>
      <c r="J626" s="186">
        <f>ROUND(I626*H626,2)</f>
        <v>0</v>
      </c>
      <c r="K626" s="187"/>
      <c r="L626" s="40"/>
      <c r="M626" s="188" t="s">
        <v>1</v>
      </c>
      <c r="N626" s="189" t="s">
        <v>45</v>
      </c>
      <c r="O626" s="72"/>
      <c r="P626" s="190">
        <f>O626*H626</f>
        <v>0</v>
      </c>
      <c r="Q626" s="190">
        <v>0</v>
      </c>
      <c r="R626" s="190">
        <f>Q626*H626</f>
        <v>0</v>
      </c>
      <c r="S626" s="190">
        <v>0</v>
      </c>
      <c r="T626" s="191">
        <f>S626*H626</f>
        <v>0</v>
      </c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R626" s="192" t="s">
        <v>317</v>
      </c>
      <c r="AT626" s="192" t="s">
        <v>204</v>
      </c>
      <c r="AU626" s="192" t="s">
        <v>85</v>
      </c>
      <c r="AY626" s="18" t="s">
        <v>203</v>
      </c>
      <c r="BE626" s="193">
        <f>IF(N626="základní",J626,0)</f>
        <v>0</v>
      </c>
      <c r="BF626" s="193">
        <f>IF(N626="snížená",J626,0)</f>
        <v>0</v>
      </c>
      <c r="BG626" s="193">
        <f>IF(N626="zákl. přenesená",J626,0)</f>
        <v>0</v>
      </c>
      <c r="BH626" s="193">
        <f>IF(N626="sníž. přenesená",J626,0)</f>
        <v>0</v>
      </c>
      <c r="BI626" s="193">
        <f>IF(N626="nulová",J626,0)</f>
        <v>0</v>
      </c>
      <c r="BJ626" s="18" t="s">
        <v>85</v>
      </c>
      <c r="BK626" s="193">
        <f>ROUND(I626*H626,2)</f>
        <v>0</v>
      </c>
      <c r="BL626" s="18" t="s">
        <v>317</v>
      </c>
      <c r="BM626" s="192" t="s">
        <v>939</v>
      </c>
    </row>
    <row r="627" spans="2:51" s="12" customFormat="1" ht="12">
      <c r="B627" s="194"/>
      <c r="C627" s="195"/>
      <c r="D627" s="196" t="s">
        <v>209</v>
      </c>
      <c r="E627" s="197" t="s">
        <v>1</v>
      </c>
      <c r="F627" s="198" t="s">
        <v>940</v>
      </c>
      <c r="G627" s="195"/>
      <c r="H627" s="199">
        <v>23.9</v>
      </c>
      <c r="I627" s="200"/>
      <c r="J627" s="195"/>
      <c r="K627" s="195"/>
      <c r="L627" s="201"/>
      <c r="M627" s="202"/>
      <c r="N627" s="203"/>
      <c r="O627" s="203"/>
      <c r="P627" s="203"/>
      <c r="Q627" s="203"/>
      <c r="R627" s="203"/>
      <c r="S627" s="203"/>
      <c r="T627" s="204"/>
      <c r="AT627" s="205" t="s">
        <v>209</v>
      </c>
      <c r="AU627" s="205" t="s">
        <v>85</v>
      </c>
      <c r="AV627" s="12" t="s">
        <v>89</v>
      </c>
      <c r="AW627" s="12" t="s">
        <v>36</v>
      </c>
      <c r="AX627" s="12" t="s">
        <v>80</v>
      </c>
      <c r="AY627" s="205" t="s">
        <v>203</v>
      </c>
    </row>
    <row r="628" spans="2:51" s="13" customFormat="1" ht="12">
      <c r="B628" s="206"/>
      <c r="C628" s="207"/>
      <c r="D628" s="196" t="s">
        <v>209</v>
      </c>
      <c r="E628" s="208" t="s">
        <v>1</v>
      </c>
      <c r="F628" s="209" t="s">
        <v>211</v>
      </c>
      <c r="G628" s="207"/>
      <c r="H628" s="210">
        <v>23.9</v>
      </c>
      <c r="I628" s="211"/>
      <c r="J628" s="207"/>
      <c r="K628" s="207"/>
      <c r="L628" s="212"/>
      <c r="M628" s="213"/>
      <c r="N628" s="214"/>
      <c r="O628" s="214"/>
      <c r="P628" s="214"/>
      <c r="Q628" s="214"/>
      <c r="R628" s="214"/>
      <c r="S628" s="214"/>
      <c r="T628" s="215"/>
      <c r="AT628" s="216" t="s">
        <v>209</v>
      </c>
      <c r="AU628" s="216" t="s">
        <v>85</v>
      </c>
      <c r="AV628" s="13" t="s">
        <v>98</v>
      </c>
      <c r="AW628" s="13" t="s">
        <v>36</v>
      </c>
      <c r="AX628" s="13" t="s">
        <v>85</v>
      </c>
      <c r="AY628" s="216" t="s">
        <v>203</v>
      </c>
    </row>
    <row r="629" spans="1:65" s="2" customFormat="1" ht="24.2" customHeight="1">
      <c r="A629" s="35"/>
      <c r="B629" s="36"/>
      <c r="C629" s="180" t="s">
        <v>941</v>
      </c>
      <c r="D629" s="180" t="s">
        <v>204</v>
      </c>
      <c r="E629" s="181" t="s">
        <v>942</v>
      </c>
      <c r="F629" s="182" t="s">
        <v>943</v>
      </c>
      <c r="G629" s="183" t="s">
        <v>253</v>
      </c>
      <c r="H629" s="184">
        <v>238.49</v>
      </c>
      <c r="I629" s="185"/>
      <c r="J629" s="186">
        <f>ROUND(I629*H629,2)</f>
        <v>0</v>
      </c>
      <c r="K629" s="187"/>
      <c r="L629" s="40"/>
      <c r="M629" s="188" t="s">
        <v>1</v>
      </c>
      <c r="N629" s="189" t="s">
        <v>45</v>
      </c>
      <c r="O629" s="72"/>
      <c r="P629" s="190">
        <f>O629*H629</f>
        <v>0</v>
      </c>
      <c r="Q629" s="190">
        <v>0</v>
      </c>
      <c r="R629" s="190">
        <f>Q629*H629</f>
        <v>0</v>
      </c>
      <c r="S629" s="190">
        <v>0</v>
      </c>
      <c r="T629" s="191">
        <f>S629*H629</f>
        <v>0</v>
      </c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R629" s="192" t="s">
        <v>317</v>
      </c>
      <c r="AT629" s="192" t="s">
        <v>204</v>
      </c>
      <c r="AU629" s="192" t="s">
        <v>85</v>
      </c>
      <c r="AY629" s="18" t="s">
        <v>203</v>
      </c>
      <c r="BE629" s="193">
        <f>IF(N629="základní",J629,0)</f>
        <v>0</v>
      </c>
      <c r="BF629" s="193">
        <f>IF(N629="snížená",J629,0)</f>
        <v>0</v>
      </c>
      <c r="BG629" s="193">
        <f>IF(N629="zákl. přenesená",J629,0)</f>
        <v>0</v>
      </c>
      <c r="BH629" s="193">
        <f>IF(N629="sníž. přenesená",J629,0)</f>
        <v>0</v>
      </c>
      <c r="BI629" s="193">
        <f>IF(N629="nulová",J629,0)</f>
        <v>0</v>
      </c>
      <c r="BJ629" s="18" t="s">
        <v>85</v>
      </c>
      <c r="BK629" s="193">
        <f>ROUND(I629*H629,2)</f>
        <v>0</v>
      </c>
      <c r="BL629" s="18" t="s">
        <v>317</v>
      </c>
      <c r="BM629" s="192" t="s">
        <v>944</v>
      </c>
    </row>
    <row r="630" spans="2:51" s="12" customFormat="1" ht="12">
      <c r="B630" s="194"/>
      <c r="C630" s="195"/>
      <c r="D630" s="196" t="s">
        <v>209</v>
      </c>
      <c r="E630" s="197" t="s">
        <v>1</v>
      </c>
      <c r="F630" s="198" t="s">
        <v>945</v>
      </c>
      <c r="G630" s="195"/>
      <c r="H630" s="199">
        <v>238.49</v>
      </c>
      <c r="I630" s="200"/>
      <c r="J630" s="195"/>
      <c r="K630" s="195"/>
      <c r="L630" s="201"/>
      <c r="M630" s="202"/>
      <c r="N630" s="203"/>
      <c r="O630" s="203"/>
      <c r="P630" s="203"/>
      <c r="Q630" s="203"/>
      <c r="R630" s="203"/>
      <c r="S630" s="203"/>
      <c r="T630" s="204"/>
      <c r="AT630" s="205" t="s">
        <v>209</v>
      </c>
      <c r="AU630" s="205" t="s">
        <v>85</v>
      </c>
      <c r="AV630" s="12" t="s">
        <v>89</v>
      </c>
      <c r="AW630" s="12" t="s">
        <v>36</v>
      </c>
      <c r="AX630" s="12" t="s">
        <v>80</v>
      </c>
      <c r="AY630" s="205" t="s">
        <v>203</v>
      </c>
    </row>
    <row r="631" spans="2:51" s="13" customFormat="1" ht="12">
      <c r="B631" s="206"/>
      <c r="C631" s="207"/>
      <c r="D631" s="196" t="s">
        <v>209</v>
      </c>
      <c r="E631" s="208" t="s">
        <v>1</v>
      </c>
      <c r="F631" s="209" t="s">
        <v>211</v>
      </c>
      <c r="G631" s="207"/>
      <c r="H631" s="210">
        <v>238.49</v>
      </c>
      <c r="I631" s="211"/>
      <c r="J631" s="207"/>
      <c r="K631" s="207"/>
      <c r="L631" s="212"/>
      <c r="M631" s="213"/>
      <c r="N631" s="214"/>
      <c r="O631" s="214"/>
      <c r="P631" s="214"/>
      <c r="Q631" s="214"/>
      <c r="R631" s="214"/>
      <c r="S631" s="214"/>
      <c r="T631" s="215"/>
      <c r="AT631" s="216" t="s">
        <v>209</v>
      </c>
      <c r="AU631" s="216" t="s">
        <v>85</v>
      </c>
      <c r="AV631" s="13" t="s">
        <v>98</v>
      </c>
      <c r="AW631" s="13" t="s">
        <v>36</v>
      </c>
      <c r="AX631" s="13" t="s">
        <v>85</v>
      </c>
      <c r="AY631" s="216" t="s">
        <v>203</v>
      </c>
    </row>
    <row r="632" spans="1:65" s="2" customFormat="1" ht="24.2" customHeight="1">
      <c r="A632" s="35"/>
      <c r="B632" s="36"/>
      <c r="C632" s="180" t="s">
        <v>946</v>
      </c>
      <c r="D632" s="180" t="s">
        <v>204</v>
      </c>
      <c r="E632" s="181" t="s">
        <v>947</v>
      </c>
      <c r="F632" s="182" t="s">
        <v>948</v>
      </c>
      <c r="G632" s="183" t="s">
        <v>253</v>
      </c>
      <c r="H632" s="184">
        <v>179.5</v>
      </c>
      <c r="I632" s="185"/>
      <c r="J632" s="186">
        <f>ROUND(I632*H632,2)</f>
        <v>0</v>
      </c>
      <c r="K632" s="187"/>
      <c r="L632" s="40"/>
      <c r="M632" s="188" t="s">
        <v>1</v>
      </c>
      <c r="N632" s="189" t="s">
        <v>45</v>
      </c>
      <c r="O632" s="72"/>
      <c r="P632" s="190">
        <f>O632*H632</f>
        <v>0</v>
      </c>
      <c r="Q632" s="190">
        <v>0</v>
      </c>
      <c r="R632" s="190">
        <f>Q632*H632</f>
        <v>0</v>
      </c>
      <c r="S632" s="190">
        <v>0</v>
      </c>
      <c r="T632" s="191">
        <f>S632*H632</f>
        <v>0</v>
      </c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R632" s="192" t="s">
        <v>317</v>
      </c>
      <c r="AT632" s="192" t="s">
        <v>204</v>
      </c>
      <c r="AU632" s="192" t="s">
        <v>85</v>
      </c>
      <c r="AY632" s="18" t="s">
        <v>203</v>
      </c>
      <c r="BE632" s="193">
        <f>IF(N632="základní",J632,0)</f>
        <v>0</v>
      </c>
      <c r="BF632" s="193">
        <f>IF(N632="snížená",J632,0)</f>
        <v>0</v>
      </c>
      <c r="BG632" s="193">
        <f>IF(N632="zákl. přenesená",J632,0)</f>
        <v>0</v>
      </c>
      <c r="BH632" s="193">
        <f>IF(N632="sníž. přenesená",J632,0)</f>
        <v>0</v>
      </c>
      <c r="BI632" s="193">
        <f>IF(N632="nulová",J632,0)</f>
        <v>0</v>
      </c>
      <c r="BJ632" s="18" t="s">
        <v>85</v>
      </c>
      <c r="BK632" s="193">
        <f>ROUND(I632*H632,2)</f>
        <v>0</v>
      </c>
      <c r="BL632" s="18" t="s">
        <v>317</v>
      </c>
      <c r="BM632" s="192" t="s">
        <v>949</v>
      </c>
    </row>
    <row r="633" spans="2:51" s="12" customFormat="1" ht="12">
      <c r="B633" s="194"/>
      <c r="C633" s="195"/>
      <c r="D633" s="196" t="s">
        <v>209</v>
      </c>
      <c r="E633" s="197" t="s">
        <v>1</v>
      </c>
      <c r="F633" s="198" t="s">
        <v>950</v>
      </c>
      <c r="G633" s="195"/>
      <c r="H633" s="199">
        <v>179.5</v>
      </c>
      <c r="I633" s="200"/>
      <c r="J633" s="195"/>
      <c r="K633" s="195"/>
      <c r="L633" s="201"/>
      <c r="M633" s="202"/>
      <c r="N633" s="203"/>
      <c r="O633" s="203"/>
      <c r="P633" s="203"/>
      <c r="Q633" s="203"/>
      <c r="R633" s="203"/>
      <c r="S633" s="203"/>
      <c r="T633" s="204"/>
      <c r="AT633" s="205" t="s">
        <v>209</v>
      </c>
      <c r="AU633" s="205" t="s">
        <v>85</v>
      </c>
      <c r="AV633" s="12" t="s">
        <v>89</v>
      </c>
      <c r="AW633" s="12" t="s">
        <v>36</v>
      </c>
      <c r="AX633" s="12" t="s">
        <v>80</v>
      </c>
      <c r="AY633" s="205" t="s">
        <v>203</v>
      </c>
    </row>
    <row r="634" spans="2:51" s="13" customFormat="1" ht="12">
      <c r="B634" s="206"/>
      <c r="C634" s="207"/>
      <c r="D634" s="196" t="s">
        <v>209</v>
      </c>
      <c r="E634" s="208" t="s">
        <v>1</v>
      </c>
      <c r="F634" s="209" t="s">
        <v>211</v>
      </c>
      <c r="G634" s="207"/>
      <c r="H634" s="210">
        <v>179.5</v>
      </c>
      <c r="I634" s="211"/>
      <c r="J634" s="207"/>
      <c r="K634" s="207"/>
      <c r="L634" s="212"/>
      <c r="M634" s="213"/>
      <c r="N634" s="214"/>
      <c r="O634" s="214"/>
      <c r="P634" s="214"/>
      <c r="Q634" s="214"/>
      <c r="R634" s="214"/>
      <c r="S634" s="214"/>
      <c r="T634" s="215"/>
      <c r="AT634" s="216" t="s">
        <v>209</v>
      </c>
      <c r="AU634" s="216" t="s">
        <v>85</v>
      </c>
      <c r="AV634" s="13" t="s">
        <v>98</v>
      </c>
      <c r="AW634" s="13" t="s">
        <v>36</v>
      </c>
      <c r="AX634" s="13" t="s">
        <v>85</v>
      </c>
      <c r="AY634" s="216" t="s">
        <v>203</v>
      </c>
    </row>
    <row r="635" spans="1:65" s="2" customFormat="1" ht="24.2" customHeight="1">
      <c r="A635" s="35"/>
      <c r="B635" s="36"/>
      <c r="C635" s="180" t="s">
        <v>951</v>
      </c>
      <c r="D635" s="180" t="s">
        <v>204</v>
      </c>
      <c r="E635" s="181" t="s">
        <v>952</v>
      </c>
      <c r="F635" s="182" t="s">
        <v>953</v>
      </c>
      <c r="G635" s="183" t="s">
        <v>253</v>
      </c>
      <c r="H635" s="184">
        <v>588.63</v>
      </c>
      <c r="I635" s="185"/>
      <c r="J635" s="186">
        <f>ROUND(I635*H635,2)</f>
        <v>0</v>
      </c>
      <c r="K635" s="187"/>
      <c r="L635" s="40"/>
      <c r="M635" s="188" t="s">
        <v>1</v>
      </c>
      <c r="N635" s="189" t="s">
        <v>45</v>
      </c>
      <c r="O635" s="72"/>
      <c r="P635" s="190">
        <f>O635*H635</f>
        <v>0</v>
      </c>
      <c r="Q635" s="190">
        <v>0</v>
      </c>
      <c r="R635" s="190">
        <f>Q635*H635</f>
        <v>0</v>
      </c>
      <c r="S635" s="190">
        <v>0</v>
      </c>
      <c r="T635" s="191">
        <f>S635*H635</f>
        <v>0</v>
      </c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R635" s="192" t="s">
        <v>317</v>
      </c>
      <c r="AT635" s="192" t="s">
        <v>204</v>
      </c>
      <c r="AU635" s="192" t="s">
        <v>85</v>
      </c>
      <c r="AY635" s="18" t="s">
        <v>203</v>
      </c>
      <c r="BE635" s="193">
        <f>IF(N635="základní",J635,0)</f>
        <v>0</v>
      </c>
      <c r="BF635" s="193">
        <f>IF(N635="snížená",J635,0)</f>
        <v>0</v>
      </c>
      <c r="BG635" s="193">
        <f>IF(N635="zákl. přenesená",J635,0)</f>
        <v>0</v>
      </c>
      <c r="BH635" s="193">
        <f>IF(N635="sníž. přenesená",J635,0)</f>
        <v>0</v>
      </c>
      <c r="BI635" s="193">
        <f>IF(N635="nulová",J635,0)</f>
        <v>0</v>
      </c>
      <c r="BJ635" s="18" t="s">
        <v>85</v>
      </c>
      <c r="BK635" s="193">
        <f>ROUND(I635*H635,2)</f>
        <v>0</v>
      </c>
      <c r="BL635" s="18" t="s">
        <v>317</v>
      </c>
      <c r="BM635" s="192" t="s">
        <v>954</v>
      </c>
    </row>
    <row r="636" spans="2:51" s="12" customFormat="1" ht="12">
      <c r="B636" s="194"/>
      <c r="C636" s="195"/>
      <c r="D636" s="196" t="s">
        <v>209</v>
      </c>
      <c r="E636" s="197" t="s">
        <v>1</v>
      </c>
      <c r="F636" s="198" t="s">
        <v>955</v>
      </c>
      <c r="G636" s="195"/>
      <c r="H636" s="199">
        <v>464.6</v>
      </c>
      <c r="I636" s="200"/>
      <c r="J636" s="195"/>
      <c r="K636" s="195"/>
      <c r="L636" s="201"/>
      <c r="M636" s="202"/>
      <c r="N636" s="203"/>
      <c r="O636" s="203"/>
      <c r="P636" s="203"/>
      <c r="Q636" s="203"/>
      <c r="R636" s="203"/>
      <c r="S636" s="203"/>
      <c r="T636" s="204"/>
      <c r="AT636" s="205" t="s">
        <v>209</v>
      </c>
      <c r="AU636" s="205" t="s">
        <v>85</v>
      </c>
      <c r="AV636" s="12" t="s">
        <v>89</v>
      </c>
      <c r="AW636" s="12" t="s">
        <v>36</v>
      </c>
      <c r="AX636" s="12" t="s">
        <v>80</v>
      </c>
      <c r="AY636" s="205" t="s">
        <v>203</v>
      </c>
    </row>
    <row r="637" spans="2:51" s="12" customFormat="1" ht="12">
      <c r="B637" s="194"/>
      <c r="C637" s="195"/>
      <c r="D637" s="196" t="s">
        <v>209</v>
      </c>
      <c r="E637" s="197" t="s">
        <v>1</v>
      </c>
      <c r="F637" s="198" t="s">
        <v>956</v>
      </c>
      <c r="G637" s="195"/>
      <c r="H637" s="199">
        <v>64.8</v>
      </c>
      <c r="I637" s="200"/>
      <c r="J637" s="195"/>
      <c r="K637" s="195"/>
      <c r="L637" s="201"/>
      <c r="M637" s="202"/>
      <c r="N637" s="203"/>
      <c r="O637" s="203"/>
      <c r="P637" s="203"/>
      <c r="Q637" s="203"/>
      <c r="R637" s="203"/>
      <c r="S637" s="203"/>
      <c r="T637" s="204"/>
      <c r="AT637" s="205" t="s">
        <v>209</v>
      </c>
      <c r="AU637" s="205" t="s">
        <v>85</v>
      </c>
      <c r="AV637" s="12" t="s">
        <v>89</v>
      </c>
      <c r="AW637" s="12" t="s">
        <v>36</v>
      </c>
      <c r="AX637" s="12" t="s">
        <v>80</v>
      </c>
      <c r="AY637" s="205" t="s">
        <v>203</v>
      </c>
    </row>
    <row r="638" spans="2:51" s="12" customFormat="1" ht="12">
      <c r="B638" s="194"/>
      <c r="C638" s="195"/>
      <c r="D638" s="196" t="s">
        <v>209</v>
      </c>
      <c r="E638" s="197" t="s">
        <v>1</v>
      </c>
      <c r="F638" s="198" t="s">
        <v>957</v>
      </c>
      <c r="G638" s="195"/>
      <c r="H638" s="199">
        <v>14.4</v>
      </c>
      <c r="I638" s="200"/>
      <c r="J638" s="195"/>
      <c r="K638" s="195"/>
      <c r="L638" s="201"/>
      <c r="M638" s="202"/>
      <c r="N638" s="203"/>
      <c r="O638" s="203"/>
      <c r="P638" s="203"/>
      <c r="Q638" s="203"/>
      <c r="R638" s="203"/>
      <c r="S638" s="203"/>
      <c r="T638" s="204"/>
      <c r="AT638" s="205" t="s">
        <v>209</v>
      </c>
      <c r="AU638" s="205" t="s">
        <v>85</v>
      </c>
      <c r="AV638" s="12" t="s">
        <v>89</v>
      </c>
      <c r="AW638" s="12" t="s">
        <v>36</v>
      </c>
      <c r="AX638" s="12" t="s">
        <v>80</v>
      </c>
      <c r="AY638" s="205" t="s">
        <v>203</v>
      </c>
    </row>
    <row r="639" spans="2:51" s="12" customFormat="1" ht="12">
      <c r="B639" s="194"/>
      <c r="C639" s="195"/>
      <c r="D639" s="196" t="s">
        <v>209</v>
      </c>
      <c r="E639" s="197" t="s">
        <v>1</v>
      </c>
      <c r="F639" s="198" t="s">
        <v>958</v>
      </c>
      <c r="G639" s="195"/>
      <c r="H639" s="199">
        <v>43.2</v>
      </c>
      <c r="I639" s="200"/>
      <c r="J639" s="195"/>
      <c r="K639" s="195"/>
      <c r="L639" s="201"/>
      <c r="M639" s="202"/>
      <c r="N639" s="203"/>
      <c r="O639" s="203"/>
      <c r="P639" s="203"/>
      <c r="Q639" s="203"/>
      <c r="R639" s="203"/>
      <c r="S639" s="203"/>
      <c r="T639" s="204"/>
      <c r="AT639" s="205" t="s">
        <v>209</v>
      </c>
      <c r="AU639" s="205" t="s">
        <v>85</v>
      </c>
      <c r="AV639" s="12" t="s">
        <v>89</v>
      </c>
      <c r="AW639" s="12" t="s">
        <v>36</v>
      </c>
      <c r="AX639" s="12" t="s">
        <v>80</v>
      </c>
      <c r="AY639" s="205" t="s">
        <v>203</v>
      </c>
    </row>
    <row r="640" spans="2:51" s="12" customFormat="1" ht="12">
      <c r="B640" s="194"/>
      <c r="C640" s="195"/>
      <c r="D640" s="196" t="s">
        <v>209</v>
      </c>
      <c r="E640" s="197" t="s">
        <v>1</v>
      </c>
      <c r="F640" s="198" t="s">
        <v>959</v>
      </c>
      <c r="G640" s="195"/>
      <c r="H640" s="199">
        <v>0.6</v>
      </c>
      <c r="I640" s="200"/>
      <c r="J640" s="195"/>
      <c r="K640" s="195"/>
      <c r="L640" s="201"/>
      <c r="M640" s="202"/>
      <c r="N640" s="203"/>
      <c r="O640" s="203"/>
      <c r="P640" s="203"/>
      <c r="Q640" s="203"/>
      <c r="R640" s="203"/>
      <c r="S640" s="203"/>
      <c r="T640" s="204"/>
      <c r="AT640" s="205" t="s">
        <v>209</v>
      </c>
      <c r="AU640" s="205" t="s">
        <v>85</v>
      </c>
      <c r="AV640" s="12" t="s">
        <v>89</v>
      </c>
      <c r="AW640" s="12" t="s">
        <v>36</v>
      </c>
      <c r="AX640" s="12" t="s">
        <v>80</v>
      </c>
      <c r="AY640" s="205" t="s">
        <v>203</v>
      </c>
    </row>
    <row r="641" spans="2:51" s="12" customFormat="1" ht="12">
      <c r="B641" s="194"/>
      <c r="C641" s="195"/>
      <c r="D641" s="196" t="s">
        <v>209</v>
      </c>
      <c r="E641" s="197" t="s">
        <v>1</v>
      </c>
      <c r="F641" s="198" t="s">
        <v>960</v>
      </c>
      <c r="G641" s="195"/>
      <c r="H641" s="199">
        <v>1.03</v>
      </c>
      <c r="I641" s="200"/>
      <c r="J641" s="195"/>
      <c r="K641" s="195"/>
      <c r="L641" s="201"/>
      <c r="M641" s="202"/>
      <c r="N641" s="203"/>
      <c r="O641" s="203"/>
      <c r="P641" s="203"/>
      <c r="Q641" s="203"/>
      <c r="R641" s="203"/>
      <c r="S641" s="203"/>
      <c r="T641" s="204"/>
      <c r="AT641" s="205" t="s">
        <v>209</v>
      </c>
      <c r="AU641" s="205" t="s">
        <v>85</v>
      </c>
      <c r="AV641" s="12" t="s">
        <v>89</v>
      </c>
      <c r="AW641" s="12" t="s">
        <v>36</v>
      </c>
      <c r="AX641" s="12" t="s">
        <v>80</v>
      </c>
      <c r="AY641" s="205" t="s">
        <v>203</v>
      </c>
    </row>
    <row r="642" spans="2:51" s="13" customFormat="1" ht="12">
      <c r="B642" s="206"/>
      <c r="C642" s="207"/>
      <c r="D642" s="196" t="s">
        <v>209</v>
      </c>
      <c r="E642" s="208" t="s">
        <v>1</v>
      </c>
      <c r="F642" s="209" t="s">
        <v>211</v>
      </c>
      <c r="G642" s="207"/>
      <c r="H642" s="210">
        <v>588.63</v>
      </c>
      <c r="I642" s="211"/>
      <c r="J642" s="207"/>
      <c r="K642" s="207"/>
      <c r="L642" s="212"/>
      <c r="M642" s="213"/>
      <c r="N642" s="214"/>
      <c r="O642" s="214"/>
      <c r="P642" s="214"/>
      <c r="Q642" s="214"/>
      <c r="R642" s="214"/>
      <c r="S642" s="214"/>
      <c r="T642" s="215"/>
      <c r="AT642" s="216" t="s">
        <v>209</v>
      </c>
      <c r="AU642" s="216" t="s">
        <v>85</v>
      </c>
      <c r="AV642" s="13" t="s">
        <v>98</v>
      </c>
      <c r="AW642" s="13" t="s">
        <v>36</v>
      </c>
      <c r="AX642" s="13" t="s">
        <v>85</v>
      </c>
      <c r="AY642" s="216" t="s">
        <v>203</v>
      </c>
    </row>
    <row r="643" spans="1:65" s="2" customFormat="1" ht="24.2" customHeight="1">
      <c r="A643" s="35"/>
      <c r="B643" s="36"/>
      <c r="C643" s="180" t="s">
        <v>961</v>
      </c>
      <c r="D643" s="180" t="s">
        <v>204</v>
      </c>
      <c r="E643" s="181" t="s">
        <v>962</v>
      </c>
      <c r="F643" s="182" t="s">
        <v>963</v>
      </c>
      <c r="G643" s="183" t="s">
        <v>253</v>
      </c>
      <c r="H643" s="184">
        <v>85.95</v>
      </c>
      <c r="I643" s="185"/>
      <c r="J643" s="186">
        <f>ROUND(I643*H643,2)</f>
        <v>0</v>
      </c>
      <c r="K643" s="187"/>
      <c r="L643" s="40"/>
      <c r="M643" s="188" t="s">
        <v>1</v>
      </c>
      <c r="N643" s="189" t="s">
        <v>45</v>
      </c>
      <c r="O643" s="72"/>
      <c r="P643" s="190">
        <f>O643*H643</f>
        <v>0</v>
      </c>
      <c r="Q643" s="190">
        <v>0</v>
      </c>
      <c r="R643" s="190">
        <f>Q643*H643</f>
        <v>0</v>
      </c>
      <c r="S643" s="190">
        <v>0</v>
      </c>
      <c r="T643" s="191">
        <f>S643*H643</f>
        <v>0</v>
      </c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R643" s="192" t="s">
        <v>317</v>
      </c>
      <c r="AT643" s="192" t="s">
        <v>204</v>
      </c>
      <c r="AU643" s="192" t="s">
        <v>85</v>
      </c>
      <c r="AY643" s="18" t="s">
        <v>203</v>
      </c>
      <c r="BE643" s="193">
        <f>IF(N643="základní",J643,0)</f>
        <v>0</v>
      </c>
      <c r="BF643" s="193">
        <f>IF(N643="snížená",J643,0)</f>
        <v>0</v>
      </c>
      <c r="BG643" s="193">
        <f>IF(N643="zákl. přenesená",J643,0)</f>
        <v>0</v>
      </c>
      <c r="BH643" s="193">
        <f>IF(N643="sníž. přenesená",J643,0)</f>
        <v>0</v>
      </c>
      <c r="BI643" s="193">
        <f>IF(N643="nulová",J643,0)</f>
        <v>0</v>
      </c>
      <c r="BJ643" s="18" t="s">
        <v>85</v>
      </c>
      <c r="BK643" s="193">
        <f>ROUND(I643*H643,2)</f>
        <v>0</v>
      </c>
      <c r="BL643" s="18" t="s">
        <v>317</v>
      </c>
      <c r="BM643" s="192" t="s">
        <v>964</v>
      </c>
    </row>
    <row r="644" spans="2:51" s="12" customFormat="1" ht="12">
      <c r="B644" s="194"/>
      <c r="C644" s="195"/>
      <c r="D644" s="196" t="s">
        <v>209</v>
      </c>
      <c r="E644" s="197" t="s">
        <v>1</v>
      </c>
      <c r="F644" s="198" t="s">
        <v>599</v>
      </c>
      <c r="G644" s="195"/>
      <c r="H644" s="199">
        <v>14.4</v>
      </c>
      <c r="I644" s="200"/>
      <c r="J644" s="195"/>
      <c r="K644" s="195"/>
      <c r="L644" s="201"/>
      <c r="M644" s="202"/>
      <c r="N644" s="203"/>
      <c r="O644" s="203"/>
      <c r="P644" s="203"/>
      <c r="Q644" s="203"/>
      <c r="R644" s="203"/>
      <c r="S644" s="203"/>
      <c r="T644" s="204"/>
      <c r="AT644" s="205" t="s">
        <v>209</v>
      </c>
      <c r="AU644" s="205" t="s">
        <v>85</v>
      </c>
      <c r="AV644" s="12" t="s">
        <v>89</v>
      </c>
      <c r="AW644" s="12" t="s">
        <v>36</v>
      </c>
      <c r="AX644" s="12" t="s">
        <v>80</v>
      </c>
      <c r="AY644" s="205" t="s">
        <v>203</v>
      </c>
    </row>
    <row r="645" spans="2:51" s="12" customFormat="1" ht="12">
      <c r="B645" s="194"/>
      <c r="C645" s="195"/>
      <c r="D645" s="196" t="s">
        <v>209</v>
      </c>
      <c r="E645" s="197" t="s">
        <v>1</v>
      </c>
      <c r="F645" s="198" t="s">
        <v>965</v>
      </c>
      <c r="G645" s="195"/>
      <c r="H645" s="199">
        <v>15.4</v>
      </c>
      <c r="I645" s="200"/>
      <c r="J645" s="195"/>
      <c r="K645" s="195"/>
      <c r="L645" s="201"/>
      <c r="M645" s="202"/>
      <c r="N645" s="203"/>
      <c r="O645" s="203"/>
      <c r="P645" s="203"/>
      <c r="Q645" s="203"/>
      <c r="R645" s="203"/>
      <c r="S645" s="203"/>
      <c r="T645" s="204"/>
      <c r="AT645" s="205" t="s">
        <v>209</v>
      </c>
      <c r="AU645" s="205" t="s">
        <v>85</v>
      </c>
      <c r="AV645" s="12" t="s">
        <v>89</v>
      </c>
      <c r="AW645" s="12" t="s">
        <v>36</v>
      </c>
      <c r="AX645" s="12" t="s">
        <v>80</v>
      </c>
      <c r="AY645" s="205" t="s">
        <v>203</v>
      </c>
    </row>
    <row r="646" spans="2:51" s="12" customFormat="1" ht="12">
      <c r="B646" s="194"/>
      <c r="C646" s="195"/>
      <c r="D646" s="196" t="s">
        <v>209</v>
      </c>
      <c r="E646" s="197" t="s">
        <v>1</v>
      </c>
      <c r="F646" s="198" t="s">
        <v>600</v>
      </c>
      <c r="G646" s="195"/>
      <c r="H646" s="199">
        <v>50.4</v>
      </c>
      <c r="I646" s="200"/>
      <c r="J646" s="195"/>
      <c r="K646" s="195"/>
      <c r="L646" s="201"/>
      <c r="M646" s="202"/>
      <c r="N646" s="203"/>
      <c r="O646" s="203"/>
      <c r="P646" s="203"/>
      <c r="Q646" s="203"/>
      <c r="R646" s="203"/>
      <c r="S646" s="203"/>
      <c r="T646" s="204"/>
      <c r="AT646" s="205" t="s">
        <v>209</v>
      </c>
      <c r="AU646" s="205" t="s">
        <v>85</v>
      </c>
      <c r="AV646" s="12" t="s">
        <v>89</v>
      </c>
      <c r="AW646" s="12" t="s">
        <v>36</v>
      </c>
      <c r="AX646" s="12" t="s">
        <v>80</v>
      </c>
      <c r="AY646" s="205" t="s">
        <v>203</v>
      </c>
    </row>
    <row r="647" spans="2:51" s="12" customFormat="1" ht="12">
      <c r="B647" s="194"/>
      <c r="C647" s="195"/>
      <c r="D647" s="196" t="s">
        <v>209</v>
      </c>
      <c r="E647" s="197" t="s">
        <v>1</v>
      </c>
      <c r="F647" s="198" t="s">
        <v>966</v>
      </c>
      <c r="G647" s="195"/>
      <c r="H647" s="199">
        <v>4.8</v>
      </c>
      <c r="I647" s="200"/>
      <c r="J647" s="195"/>
      <c r="K647" s="195"/>
      <c r="L647" s="201"/>
      <c r="M647" s="202"/>
      <c r="N647" s="203"/>
      <c r="O647" s="203"/>
      <c r="P647" s="203"/>
      <c r="Q647" s="203"/>
      <c r="R647" s="203"/>
      <c r="S647" s="203"/>
      <c r="T647" s="204"/>
      <c r="AT647" s="205" t="s">
        <v>209</v>
      </c>
      <c r="AU647" s="205" t="s">
        <v>85</v>
      </c>
      <c r="AV647" s="12" t="s">
        <v>89</v>
      </c>
      <c r="AW647" s="12" t="s">
        <v>36</v>
      </c>
      <c r="AX647" s="12" t="s">
        <v>80</v>
      </c>
      <c r="AY647" s="205" t="s">
        <v>203</v>
      </c>
    </row>
    <row r="648" spans="2:51" s="12" customFormat="1" ht="12">
      <c r="B648" s="194"/>
      <c r="C648" s="195"/>
      <c r="D648" s="196" t="s">
        <v>209</v>
      </c>
      <c r="E648" s="197" t="s">
        <v>1</v>
      </c>
      <c r="F648" s="198" t="s">
        <v>967</v>
      </c>
      <c r="G648" s="195"/>
      <c r="H648" s="199">
        <v>0.95</v>
      </c>
      <c r="I648" s="200"/>
      <c r="J648" s="195"/>
      <c r="K648" s="195"/>
      <c r="L648" s="201"/>
      <c r="M648" s="202"/>
      <c r="N648" s="203"/>
      <c r="O648" s="203"/>
      <c r="P648" s="203"/>
      <c r="Q648" s="203"/>
      <c r="R648" s="203"/>
      <c r="S648" s="203"/>
      <c r="T648" s="204"/>
      <c r="AT648" s="205" t="s">
        <v>209</v>
      </c>
      <c r="AU648" s="205" t="s">
        <v>85</v>
      </c>
      <c r="AV648" s="12" t="s">
        <v>89</v>
      </c>
      <c r="AW648" s="12" t="s">
        <v>36</v>
      </c>
      <c r="AX648" s="12" t="s">
        <v>80</v>
      </c>
      <c r="AY648" s="205" t="s">
        <v>203</v>
      </c>
    </row>
    <row r="649" spans="2:51" s="13" customFormat="1" ht="12">
      <c r="B649" s="206"/>
      <c r="C649" s="207"/>
      <c r="D649" s="196" t="s">
        <v>209</v>
      </c>
      <c r="E649" s="208" t="s">
        <v>1</v>
      </c>
      <c r="F649" s="209" t="s">
        <v>211</v>
      </c>
      <c r="G649" s="207"/>
      <c r="H649" s="210">
        <v>85.95</v>
      </c>
      <c r="I649" s="211"/>
      <c r="J649" s="207"/>
      <c r="K649" s="207"/>
      <c r="L649" s="212"/>
      <c r="M649" s="213"/>
      <c r="N649" s="214"/>
      <c r="O649" s="214"/>
      <c r="P649" s="214"/>
      <c r="Q649" s="214"/>
      <c r="R649" s="214"/>
      <c r="S649" s="214"/>
      <c r="T649" s="215"/>
      <c r="AT649" s="216" t="s">
        <v>209</v>
      </c>
      <c r="AU649" s="216" t="s">
        <v>85</v>
      </c>
      <c r="AV649" s="13" t="s">
        <v>98</v>
      </c>
      <c r="AW649" s="13" t="s">
        <v>36</v>
      </c>
      <c r="AX649" s="13" t="s">
        <v>85</v>
      </c>
      <c r="AY649" s="216" t="s">
        <v>203</v>
      </c>
    </row>
    <row r="650" spans="1:65" s="2" customFormat="1" ht="24.2" customHeight="1">
      <c r="A650" s="35"/>
      <c r="B650" s="36"/>
      <c r="C650" s="180" t="s">
        <v>968</v>
      </c>
      <c r="D650" s="180" t="s">
        <v>204</v>
      </c>
      <c r="E650" s="181" t="s">
        <v>969</v>
      </c>
      <c r="F650" s="182" t="s">
        <v>970</v>
      </c>
      <c r="G650" s="183" t="s">
        <v>207</v>
      </c>
      <c r="H650" s="184">
        <v>43.6</v>
      </c>
      <c r="I650" s="185"/>
      <c r="J650" s="186">
        <f>ROUND(I650*H650,2)</f>
        <v>0</v>
      </c>
      <c r="K650" s="187"/>
      <c r="L650" s="40"/>
      <c r="M650" s="188" t="s">
        <v>1</v>
      </c>
      <c r="N650" s="189" t="s">
        <v>45</v>
      </c>
      <c r="O650" s="72"/>
      <c r="P650" s="190">
        <f>O650*H650</f>
        <v>0</v>
      </c>
      <c r="Q650" s="190">
        <v>0</v>
      </c>
      <c r="R650" s="190">
        <f>Q650*H650</f>
        <v>0</v>
      </c>
      <c r="S650" s="190">
        <v>0</v>
      </c>
      <c r="T650" s="191">
        <f>S650*H650</f>
        <v>0</v>
      </c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R650" s="192" t="s">
        <v>317</v>
      </c>
      <c r="AT650" s="192" t="s">
        <v>204</v>
      </c>
      <c r="AU650" s="192" t="s">
        <v>85</v>
      </c>
      <c r="AY650" s="18" t="s">
        <v>203</v>
      </c>
      <c r="BE650" s="193">
        <f>IF(N650="základní",J650,0)</f>
        <v>0</v>
      </c>
      <c r="BF650" s="193">
        <f>IF(N650="snížená",J650,0)</f>
        <v>0</v>
      </c>
      <c r="BG650" s="193">
        <f>IF(N650="zákl. přenesená",J650,0)</f>
        <v>0</v>
      </c>
      <c r="BH650" s="193">
        <f>IF(N650="sníž. přenesená",J650,0)</f>
        <v>0</v>
      </c>
      <c r="BI650" s="193">
        <f>IF(N650="nulová",J650,0)</f>
        <v>0</v>
      </c>
      <c r="BJ650" s="18" t="s">
        <v>85</v>
      </c>
      <c r="BK650" s="193">
        <f>ROUND(I650*H650,2)</f>
        <v>0</v>
      </c>
      <c r="BL650" s="18" t="s">
        <v>317</v>
      </c>
      <c r="BM650" s="192" t="s">
        <v>971</v>
      </c>
    </row>
    <row r="651" spans="2:51" s="12" customFormat="1" ht="12">
      <c r="B651" s="194"/>
      <c r="C651" s="195"/>
      <c r="D651" s="196" t="s">
        <v>209</v>
      </c>
      <c r="E651" s="197" t="s">
        <v>1</v>
      </c>
      <c r="F651" s="198" t="s">
        <v>972</v>
      </c>
      <c r="G651" s="195"/>
      <c r="H651" s="199">
        <v>43.6</v>
      </c>
      <c r="I651" s="200"/>
      <c r="J651" s="195"/>
      <c r="K651" s="195"/>
      <c r="L651" s="201"/>
      <c r="M651" s="202"/>
      <c r="N651" s="203"/>
      <c r="O651" s="203"/>
      <c r="P651" s="203"/>
      <c r="Q651" s="203"/>
      <c r="R651" s="203"/>
      <c r="S651" s="203"/>
      <c r="T651" s="204"/>
      <c r="AT651" s="205" t="s">
        <v>209</v>
      </c>
      <c r="AU651" s="205" t="s">
        <v>85</v>
      </c>
      <c r="AV651" s="12" t="s">
        <v>89</v>
      </c>
      <c r="AW651" s="12" t="s">
        <v>36</v>
      </c>
      <c r="AX651" s="12" t="s">
        <v>80</v>
      </c>
      <c r="AY651" s="205" t="s">
        <v>203</v>
      </c>
    </row>
    <row r="652" spans="2:51" s="13" customFormat="1" ht="12">
      <c r="B652" s="206"/>
      <c r="C652" s="207"/>
      <c r="D652" s="196" t="s">
        <v>209</v>
      </c>
      <c r="E652" s="208" t="s">
        <v>1</v>
      </c>
      <c r="F652" s="209" t="s">
        <v>211</v>
      </c>
      <c r="G652" s="207"/>
      <c r="H652" s="210">
        <v>43.6</v>
      </c>
      <c r="I652" s="211"/>
      <c r="J652" s="207"/>
      <c r="K652" s="207"/>
      <c r="L652" s="212"/>
      <c r="M652" s="213"/>
      <c r="N652" s="214"/>
      <c r="O652" s="214"/>
      <c r="P652" s="214"/>
      <c r="Q652" s="214"/>
      <c r="R652" s="214"/>
      <c r="S652" s="214"/>
      <c r="T652" s="215"/>
      <c r="AT652" s="216" t="s">
        <v>209</v>
      </c>
      <c r="AU652" s="216" t="s">
        <v>85</v>
      </c>
      <c r="AV652" s="13" t="s">
        <v>98</v>
      </c>
      <c r="AW652" s="13" t="s">
        <v>36</v>
      </c>
      <c r="AX652" s="13" t="s">
        <v>85</v>
      </c>
      <c r="AY652" s="216" t="s">
        <v>203</v>
      </c>
    </row>
    <row r="653" spans="1:65" s="2" customFormat="1" ht="24.2" customHeight="1">
      <c r="A653" s="35"/>
      <c r="B653" s="36"/>
      <c r="C653" s="180" t="s">
        <v>973</v>
      </c>
      <c r="D653" s="180" t="s">
        <v>204</v>
      </c>
      <c r="E653" s="181" t="s">
        <v>974</v>
      </c>
      <c r="F653" s="182" t="s">
        <v>975</v>
      </c>
      <c r="G653" s="183" t="s">
        <v>253</v>
      </c>
      <c r="H653" s="184">
        <v>16.4</v>
      </c>
      <c r="I653" s="185"/>
      <c r="J653" s="186">
        <f>ROUND(I653*H653,2)</f>
        <v>0</v>
      </c>
      <c r="K653" s="187"/>
      <c r="L653" s="40"/>
      <c r="M653" s="188" t="s">
        <v>1</v>
      </c>
      <c r="N653" s="189" t="s">
        <v>45</v>
      </c>
      <c r="O653" s="72"/>
      <c r="P653" s="190">
        <f>O653*H653</f>
        <v>0</v>
      </c>
      <c r="Q653" s="190">
        <v>0</v>
      </c>
      <c r="R653" s="190">
        <f>Q653*H653</f>
        <v>0</v>
      </c>
      <c r="S653" s="190">
        <v>0</v>
      </c>
      <c r="T653" s="191">
        <f>S653*H653</f>
        <v>0</v>
      </c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R653" s="192" t="s">
        <v>317</v>
      </c>
      <c r="AT653" s="192" t="s">
        <v>204</v>
      </c>
      <c r="AU653" s="192" t="s">
        <v>85</v>
      </c>
      <c r="AY653" s="18" t="s">
        <v>203</v>
      </c>
      <c r="BE653" s="193">
        <f>IF(N653="základní",J653,0)</f>
        <v>0</v>
      </c>
      <c r="BF653" s="193">
        <f>IF(N653="snížená",J653,0)</f>
        <v>0</v>
      </c>
      <c r="BG653" s="193">
        <f>IF(N653="zákl. přenesená",J653,0)</f>
        <v>0</v>
      </c>
      <c r="BH653" s="193">
        <f>IF(N653="sníž. přenesená",J653,0)</f>
        <v>0</v>
      </c>
      <c r="BI653" s="193">
        <f>IF(N653="nulová",J653,0)</f>
        <v>0</v>
      </c>
      <c r="BJ653" s="18" t="s">
        <v>85</v>
      </c>
      <c r="BK653" s="193">
        <f>ROUND(I653*H653,2)</f>
        <v>0</v>
      </c>
      <c r="BL653" s="18" t="s">
        <v>317</v>
      </c>
      <c r="BM653" s="192" t="s">
        <v>976</v>
      </c>
    </row>
    <row r="654" spans="2:51" s="12" customFormat="1" ht="12">
      <c r="B654" s="194"/>
      <c r="C654" s="195"/>
      <c r="D654" s="196" t="s">
        <v>209</v>
      </c>
      <c r="E654" s="197" t="s">
        <v>1</v>
      </c>
      <c r="F654" s="198" t="s">
        <v>977</v>
      </c>
      <c r="G654" s="195"/>
      <c r="H654" s="199">
        <v>16.4</v>
      </c>
      <c r="I654" s="200"/>
      <c r="J654" s="195"/>
      <c r="K654" s="195"/>
      <c r="L654" s="201"/>
      <c r="M654" s="202"/>
      <c r="N654" s="203"/>
      <c r="O654" s="203"/>
      <c r="P654" s="203"/>
      <c r="Q654" s="203"/>
      <c r="R654" s="203"/>
      <c r="S654" s="203"/>
      <c r="T654" s="204"/>
      <c r="AT654" s="205" t="s">
        <v>209</v>
      </c>
      <c r="AU654" s="205" t="s">
        <v>85</v>
      </c>
      <c r="AV654" s="12" t="s">
        <v>89</v>
      </c>
      <c r="AW654" s="12" t="s">
        <v>36</v>
      </c>
      <c r="AX654" s="12" t="s">
        <v>80</v>
      </c>
      <c r="AY654" s="205" t="s">
        <v>203</v>
      </c>
    </row>
    <row r="655" spans="2:51" s="13" customFormat="1" ht="12">
      <c r="B655" s="206"/>
      <c r="C655" s="207"/>
      <c r="D655" s="196" t="s">
        <v>209</v>
      </c>
      <c r="E655" s="208" t="s">
        <v>1</v>
      </c>
      <c r="F655" s="209" t="s">
        <v>211</v>
      </c>
      <c r="G655" s="207"/>
      <c r="H655" s="210">
        <v>16.4</v>
      </c>
      <c r="I655" s="211"/>
      <c r="J655" s="207"/>
      <c r="K655" s="207"/>
      <c r="L655" s="212"/>
      <c r="M655" s="213"/>
      <c r="N655" s="214"/>
      <c r="O655" s="214"/>
      <c r="P655" s="214"/>
      <c r="Q655" s="214"/>
      <c r="R655" s="214"/>
      <c r="S655" s="214"/>
      <c r="T655" s="215"/>
      <c r="AT655" s="216" t="s">
        <v>209</v>
      </c>
      <c r="AU655" s="216" t="s">
        <v>85</v>
      </c>
      <c r="AV655" s="13" t="s">
        <v>98</v>
      </c>
      <c r="AW655" s="13" t="s">
        <v>36</v>
      </c>
      <c r="AX655" s="13" t="s">
        <v>85</v>
      </c>
      <c r="AY655" s="216" t="s">
        <v>203</v>
      </c>
    </row>
    <row r="656" spans="1:65" s="2" customFormat="1" ht="16.5" customHeight="1">
      <c r="A656" s="35"/>
      <c r="B656" s="36"/>
      <c r="C656" s="180" t="s">
        <v>978</v>
      </c>
      <c r="D656" s="180" t="s">
        <v>204</v>
      </c>
      <c r="E656" s="181" t="s">
        <v>979</v>
      </c>
      <c r="F656" s="182" t="s">
        <v>980</v>
      </c>
      <c r="G656" s="183" t="s">
        <v>253</v>
      </c>
      <c r="H656" s="184">
        <v>10.8</v>
      </c>
      <c r="I656" s="185"/>
      <c r="J656" s="186">
        <f>ROUND(I656*H656,2)</f>
        <v>0</v>
      </c>
      <c r="K656" s="187"/>
      <c r="L656" s="40"/>
      <c r="M656" s="188" t="s">
        <v>1</v>
      </c>
      <c r="N656" s="189" t="s">
        <v>45</v>
      </c>
      <c r="O656" s="72"/>
      <c r="P656" s="190">
        <f>O656*H656</f>
        <v>0</v>
      </c>
      <c r="Q656" s="190">
        <v>0</v>
      </c>
      <c r="R656" s="190">
        <f>Q656*H656</f>
        <v>0</v>
      </c>
      <c r="S656" s="190">
        <v>0</v>
      </c>
      <c r="T656" s="191">
        <f>S656*H656</f>
        <v>0</v>
      </c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R656" s="192" t="s">
        <v>317</v>
      </c>
      <c r="AT656" s="192" t="s">
        <v>204</v>
      </c>
      <c r="AU656" s="192" t="s">
        <v>85</v>
      </c>
      <c r="AY656" s="18" t="s">
        <v>203</v>
      </c>
      <c r="BE656" s="193">
        <f>IF(N656="základní",J656,0)</f>
        <v>0</v>
      </c>
      <c r="BF656" s="193">
        <f>IF(N656="snížená",J656,0)</f>
        <v>0</v>
      </c>
      <c r="BG656" s="193">
        <f>IF(N656="zákl. přenesená",J656,0)</f>
        <v>0</v>
      </c>
      <c r="BH656" s="193">
        <f>IF(N656="sníž. přenesená",J656,0)</f>
        <v>0</v>
      </c>
      <c r="BI656" s="193">
        <f>IF(N656="nulová",J656,0)</f>
        <v>0</v>
      </c>
      <c r="BJ656" s="18" t="s">
        <v>85</v>
      </c>
      <c r="BK656" s="193">
        <f>ROUND(I656*H656,2)</f>
        <v>0</v>
      </c>
      <c r="BL656" s="18" t="s">
        <v>317</v>
      </c>
      <c r="BM656" s="192" t="s">
        <v>981</v>
      </c>
    </row>
    <row r="657" spans="2:51" s="12" customFormat="1" ht="12">
      <c r="B657" s="194"/>
      <c r="C657" s="195"/>
      <c r="D657" s="196" t="s">
        <v>209</v>
      </c>
      <c r="E657" s="197" t="s">
        <v>1</v>
      </c>
      <c r="F657" s="198" t="s">
        <v>982</v>
      </c>
      <c r="G657" s="195"/>
      <c r="H657" s="199">
        <v>10.8</v>
      </c>
      <c r="I657" s="200"/>
      <c r="J657" s="195"/>
      <c r="K657" s="195"/>
      <c r="L657" s="201"/>
      <c r="M657" s="202"/>
      <c r="N657" s="203"/>
      <c r="O657" s="203"/>
      <c r="P657" s="203"/>
      <c r="Q657" s="203"/>
      <c r="R657" s="203"/>
      <c r="S657" s="203"/>
      <c r="T657" s="204"/>
      <c r="AT657" s="205" t="s">
        <v>209</v>
      </c>
      <c r="AU657" s="205" t="s">
        <v>85</v>
      </c>
      <c r="AV657" s="12" t="s">
        <v>89</v>
      </c>
      <c r="AW657" s="12" t="s">
        <v>36</v>
      </c>
      <c r="AX657" s="12" t="s">
        <v>80</v>
      </c>
      <c r="AY657" s="205" t="s">
        <v>203</v>
      </c>
    </row>
    <row r="658" spans="2:51" s="13" customFormat="1" ht="12">
      <c r="B658" s="206"/>
      <c r="C658" s="207"/>
      <c r="D658" s="196" t="s">
        <v>209</v>
      </c>
      <c r="E658" s="208" t="s">
        <v>1</v>
      </c>
      <c r="F658" s="209" t="s">
        <v>211</v>
      </c>
      <c r="G658" s="207"/>
      <c r="H658" s="210">
        <v>10.8</v>
      </c>
      <c r="I658" s="211"/>
      <c r="J658" s="207"/>
      <c r="K658" s="207"/>
      <c r="L658" s="212"/>
      <c r="M658" s="213"/>
      <c r="N658" s="214"/>
      <c r="O658" s="214"/>
      <c r="P658" s="214"/>
      <c r="Q658" s="214"/>
      <c r="R658" s="214"/>
      <c r="S658" s="214"/>
      <c r="T658" s="215"/>
      <c r="AT658" s="216" t="s">
        <v>209</v>
      </c>
      <c r="AU658" s="216" t="s">
        <v>85</v>
      </c>
      <c r="AV658" s="13" t="s">
        <v>98</v>
      </c>
      <c r="AW658" s="13" t="s">
        <v>36</v>
      </c>
      <c r="AX658" s="13" t="s">
        <v>85</v>
      </c>
      <c r="AY658" s="216" t="s">
        <v>203</v>
      </c>
    </row>
    <row r="659" spans="2:63" s="11" customFormat="1" ht="25.9" customHeight="1">
      <c r="B659" s="166"/>
      <c r="C659" s="167"/>
      <c r="D659" s="168" t="s">
        <v>79</v>
      </c>
      <c r="E659" s="169" t="s">
        <v>983</v>
      </c>
      <c r="F659" s="169" t="s">
        <v>984</v>
      </c>
      <c r="G659" s="167"/>
      <c r="H659" s="167"/>
      <c r="I659" s="170"/>
      <c r="J659" s="171">
        <f>BK659</f>
        <v>0</v>
      </c>
      <c r="K659" s="167"/>
      <c r="L659" s="172"/>
      <c r="M659" s="173"/>
      <c r="N659" s="174"/>
      <c r="O659" s="174"/>
      <c r="P659" s="175">
        <f>SUM(P660:P695)</f>
        <v>0</v>
      </c>
      <c r="Q659" s="174"/>
      <c r="R659" s="175">
        <f>SUM(R660:R695)</f>
        <v>0</v>
      </c>
      <c r="S659" s="174"/>
      <c r="T659" s="176">
        <f>SUM(T660:T695)</f>
        <v>0</v>
      </c>
      <c r="AR659" s="177" t="s">
        <v>89</v>
      </c>
      <c r="AT659" s="178" t="s">
        <v>79</v>
      </c>
      <c r="AU659" s="178" t="s">
        <v>80</v>
      </c>
      <c r="AY659" s="177" t="s">
        <v>203</v>
      </c>
      <c r="BK659" s="179">
        <f>SUM(BK660:BK695)</f>
        <v>0</v>
      </c>
    </row>
    <row r="660" spans="1:65" s="2" customFormat="1" ht="33" customHeight="1">
      <c r="A660" s="35"/>
      <c r="B660" s="36"/>
      <c r="C660" s="180" t="s">
        <v>985</v>
      </c>
      <c r="D660" s="180" t="s">
        <v>204</v>
      </c>
      <c r="E660" s="181" t="s">
        <v>986</v>
      </c>
      <c r="F660" s="182" t="s">
        <v>987</v>
      </c>
      <c r="G660" s="183" t="s">
        <v>221</v>
      </c>
      <c r="H660" s="184">
        <v>700</v>
      </c>
      <c r="I660" s="185"/>
      <c r="J660" s="186">
        <f>ROUND(I660*H660,2)</f>
        <v>0</v>
      </c>
      <c r="K660" s="187"/>
      <c r="L660" s="40"/>
      <c r="M660" s="188" t="s">
        <v>1</v>
      </c>
      <c r="N660" s="189" t="s">
        <v>45</v>
      </c>
      <c r="O660" s="72"/>
      <c r="P660" s="190">
        <f>O660*H660</f>
        <v>0</v>
      </c>
      <c r="Q660" s="190">
        <v>0</v>
      </c>
      <c r="R660" s="190">
        <f>Q660*H660</f>
        <v>0</v>
      </c>
      <c r="S660" s="190">
        <v>0</v>
      </c>
      <c r="T660" s="191">
        <f>S660*H660</f>
        <v>0</v>
      </c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R660" s="192" t="s">
        <v>317</v>
      </c>
      <c r="AT660" s="192" t="s">
        <v>204</v>
      </c>
      <c r="AU660" s="192" t="s">
        <v>85</v>
      </c>
      <c r="AY660" s="18" t="s">
        <v>203</v>
      </c>
      <c r="BE660" s="193">
        <f>IF(N660="základní",J660,0)</f>
        <v>0</v>
      </c>
      <c r="BF660" s="193">
        <f>IF(N660="snížená",J660,0)</f>
        <v>0</v>
      </c>
      <c r="BG660" s="193">
        <f>IF(N660="zákl. přenesená",J660,0)</f>
        <v>0</v>
      </c>
      <c r="BH660" s="193">
        <f>IF(N660="sníž. přenesená",J660,0)</f>
        <v>0</v>
      </c>
      <c r="BI660" s="193">
        <f>IF(N660="nulová",J660,0)</f>
        <v>0</v>
      </c>
      <c r="BJ660" s="18" t="s">
        <v>85</v>
      </c>
      <c r="BK660" s="193">
        <f>ROUND(I660*H660,2)</f>
        <v>0</v>
      </c>
      <c r="BL660" s="18" t="s">
        <v>317</v>
      </c>
      <c r="BM660" s="192" t="s">
        <v>988</v>
      </c>
    </row>
    <row r="661" spans="2:51" s="12" customFormat="1" ht="12">
      <c r="B661" s="194"/>
      <c r="C661" s="195"/>
      <c r="D661" s="196" t="s">
        <v>209</v>
      </c>
      <c r="E661" s="197" t="s">
        <v>1</v>
      </c>
      <c r="F661" s="198" t="s">
        <v>989</v>
      </c>
      <c r="G661" s="195"/>
      <c r="H661" s="199">
        <v>700</v>
      </c>
      <c r="I661" s="200"/>
      <c r="J661" s="195"/>
      <c r="K661" s="195"/>
      <c r="L661" s="201"/>
      <c r="M661" s="202"/>
      <c r="N661" s="203"/>
      <c r="O661" s="203"/>
      <c r="P661" s="203"/>
      <c r="Q661" s="203"/>
      <c r="R661" s="203"/>
      <c r="S661" s="203"/>
      <c r="T661" s="204"/>
      <c r="AT661" s="205" t="s">
        <v>209</v>
      </c>
      <c r="AU661" s="205" t="s">
        <v>85</v>
      </c>
      <c r="AV661" s="12" t="s">
        <v>89</v>
      </c>
      <c r="AW661" s="12" t="s">
        <v>36</v>
      </c>
      <c r="AX661" s="12" t="s">
        <v>80</v>
      </c>
      <c r="AY661" s="205" t="s">
        <v>203</v>
      </c>
    </row>
    <row r="662" spans="2:51" s="13" customFormat="1" ht="12">
      <c r="B662" s="206"/>
      <c r="C662" s="207"/>
      <c r="D662" s="196" t="s">
        <v>209</v>
      </c>
      <c r="E662" s="208" t="s">
        <v>1</v>
      </c>
      <c r="F662" s="209" t="s">
        <v>211</v>
      </c>
      <c r="G662" s="207"/>
      <c r="H662" s="210">
        <v>700</v>
      </c>
      <c r="I662" s="211"/>
      <c r="J662" s="207"/>
      <c r="K662" s="207"/>
      <c r="L662" s="212"/>
      <c r="M662" s="213"/>
      <c r="N662" s="214"/>
      <c r="O662" s="214"/>
      <c r="P662" s="214"/>
      <c r="Q662" s="214"/>
      <c r="R662" s="214"/>
      <c r="S662" s="214"/>
      <c r="T662" s="215"/>
      <c r="AT662" s="216" t="s">
        <v>209</v>
      </c>
      <c r="AU662" s="216" t="s">
        <v>85</v>
      </c>
      <c r="AV662" s="13" t="s">
        <v>98</v>
      </c>
      <c r="AW662" s="13" t="s">
        <v>36</v>
      </c>
      <c r="AX662" s="13" t="s">
        <v>85</v>
      </c>
      <c r="AY662" s="216" t="s">
        <v>203</v>
      </c>
    </row>
    <row r="663" spans="1:65" s="2" customFormat="1" ht="37.9" customHeight="1">
      <c r="A663" s="35"/>
      <c r="B663" s="36"/>
      <c r="C663" s="180" t="s">
        <v>990</v>
      </c>
      <c r="D663" s="180" t="s">
        <v>204</v>
      </c>
      <c r="E663" s="181" t="s">
        <v>991</v>
      </c>
      <c r="F663" s="182" t="s">
        <v>992</v>
      </c>
      <c r="G663" s="183" t="s">
        <v>221</v>
      </c>
      <c r="H663" s="184">
        <v>28</v>
      </c>
      <c r="I663" s="185"/>
      <c r="J663" s="186">
        <f>ROUND(I663*H663,2)</f>
        <v>0</v>
      </c>
      <c r="K663" s="187"/>
      <c r="L663" s="40"/>
      <c r="M663" s="188" t="s">
        <v>1</v>
      </c>
      <c r="N663" s="189" t="s">
        <v>45</v>
      </c>
      <c r="O663" s="72"/>
      <c r="P663" s="190">
        <f>O663*H663</f>
        <v>0</v>
      </c>
      <c r="Q663" s="190">
        <v>0</v>
      </c>
      <c r="R663" s="190">
        <f>Q663*H663</f>
        <v>0</v>
      </c>
      <c r="S663" s="190">
        <v>0</v>
      </c>
      <c r="T663" s="191">
        <f>S663*H663</f>
        <v>0</v>
      </c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R663" s="192" t="s">
        <v>317</v>
      </c>
      <c r="AT663" s="192" t="s">
        <v>204</v>
      </c>
      <c r="AU663" s="192" t="s">
        <v>85</v>
      </c>
      <c r="AY663" s="18" t="s">
        <v>203</v>
      </c>
      <c r="BE663" s="193">
        <f>IF(N663="základní",J663,0)</f>
        <v>0</v>
      </c>
      <c r="BF663" s="193">
        <f>IF(N663="snížená",J663,0)</f>
        <v>0</v>
      </c>
      <c r="BG663" s="193">
        <f>IF(N663="zákl. přenesená",J663,0)</f>
        <v>0</v>
      </c>
      <c r="BH663" s="193">
        <f>IF(N663="sníž. přenesená",J663,0)</f>
        <v>0</v>
      </c>
      <c r="BI663" s="193">
        <f>IF(N663="nulová",J663,0)</f>
        <v>0</v>
      </c>
      <c r="BJ663" s="18" t="s">
        <v>85</v>
      </c>
      <c r="BK663" s="193">
        <f>ROUND(I663*H663,2)</f>
        <v>0</v>
      </c>
      <c r="BL663" s="18" t="s">
        <v>317</v>
      </c>
      <c r="BM663" s="192" t="s">
        <v>993</v>
      </c>
    </row>
    <row r="664" spans="2:51" s="12" customFormat="1" ht="12">
      <c r="B664" s="194"/>
      <c r="C664" s="195"/>
      <c r="D664" s="196" t="s">
        <v>209</v>
      </c>
      <c r="E664" s="197" t="s">
        <v>1</v>
      </c>
      <c r="F664" s="198" t="s">
        <v>994</v>
      </c>
      <c r="G664" s="195"/>
      <c r="H664" s="199">
        <v>18</v>
      </c>
      <c r="I664" s="200"/>
      <c r="J664" s="195"/>
      <c r="K664" s="195"/>
      <c r="L664" s="201"/>
      <c r="M664" s="202"/>
      <c r="N664" s="203"/>
      <c r="O664" s="203"/>
      <c r="P664" s="203"/>
      <c r="Q664" s="203"/>
      <c r="R664" s="203"/>
      <c r="S664" s="203"/>
      <c r="T664" s="204"/>
      <c r="AT664" s="205" t="s">
        <v>209</v>
      </c>
      <c r="AU664" s="205" t="s">
        <v>85</v>
      </c>
      <c r="AV664" s="12" t="s">
        <v>89</v>
      </c>
      <c r="AW664" s="12" t="s">
        <v>36</v>
      </c>
      <c r="AX664" s="12" t="s">
        <v>80</v>
      </c>
      <c r="AY664" s="205" t="s">
        <v>203</v>
      </c>
    </row>
    <row r="665" spans="2:51" s="12" customFormat="1" ht="12">
      <c r="B665" s="194"/>
      <c r="C665" s="195"/>
      <c r="D665" s="196" t="s">
        <v>209</v>
      </c>
      <c r="E665" s="197" t="s">
        <v>1</v>
      </c>
      <c r="F665" s="198" t="s">
        <v>995</v>
      </c>
      <c r="G665" s="195"/>
      <c r="H665" s="199">
        <v>8</v>
      </c>
      <c r="I665" s="200"/>
      <c r="J665" s="195"/>
      <c r="K665" s="195"/>
      <c r="L665" s="201"/>
      <c r="M665" s="202"/>
      <c r="N665" s="203"/>
      <c r="O665" s="203"/>
      <c r="P665" s="203"/>
      <c r="Q665" s="203"/>
      <c r="R665" s="203"/>
      <c r="S665" s="203"/>
      <c r="T665" s="204"/>
      <c r="AT665" s="205" t="s">
        <v>209</v>
      </c>
      <c r="AU665" s="205" t="s">
        <v>85</v>
      </c>
      <c r="AV665" s="12" t="s">
        <v>89</v>
      </c>
      <c r="AW665" s="12" t="s">
        <v>36</v>
      </c>
      <c r="AX665" s="12" t="s">
        <v>80</v>
      </c>
      <c r="AY665" s="205" t="s">
        <v>203</v>
      </c>
    </row>
    <row r="666" spans="2:51" s="12" customFormat="1" ht="12">
      <c r="B666" s="194"/>
      <c r="C666" s="195"/>
      <c r="D666" s="196" t="s">
        <v>209</v>
      </c>
      <c r="E666" s="197" t="s">
        <v>1</v>
      </c>
      <c r="F666" s="198" t="s">
        <v>996</v>
      </c>
      <c r="G666" s="195"/>
      <c r="H666" s="199">
        <v>2</v>
      </c>
      <c r="I666" s="200"/>
      <c r="J666" s="195"/>
      <c r="K666" s="195"/>
      <c r="L666" s="201"/>
      <c r="M666" s="202"/>
      <c r="N666" s="203"/>
      <c r="O666" s="203"/>
      <c r="P666" s="203"/>
      <c r="Q666" s="203"/>
      <c r="R666" s="203"/>
      <c r="S666" s="203"/>
      <c r="T666" s="204"/>
      <c r="AT666" s="205" t="s">
        <v>209</v>
      </c>
      <c r="AU666" s="205" t="s">
        <v>85</v>
      </c>
      <c r="AV666" s="12" t="s">
        <v>89</v>
      </c>
      <c r="AW666" s="12" t="s">
        <v>36</v>
      </c>
      <c r="AX666" s="12" t="s">
        <v>80</v>
      </c>
      <c r="AY666" s="205" t="s">
        <v>203</v>
      </c>
    </row>
    <row r="667" spans="2:51" s="13" customFormat="1" ht="12">
      <c r="B667" s="206"/>
      <c r="C667" s="207"/>
      <c r="D667" s="196" t="s">
        <v>209</v>
      </c>
      <c r="E667" s="208" t="s">
        <v>1</v>
      </c>
      <c r="F667" s="209" t="s">
        <v>211</v>
      </c>
      <c r="G667" s="207"/>
      <c r="H667" s="210">
        <v>28</v>
      </c>
      <c r="I667" s="211"/>
      <c r="J667" s="207"/>
      <c r="K667" s="207"/>
      <c r="L667" s="212"/>
      <c r="M667" s="213"/>
      <c r="N667" s="214"/>
      <c r="O667" s="214"/>
      <c r="P667" s="214"/>
      <c r="Q667" s="214"/>
      <c r="R667" s="214"/>
      <c r="S667" s="214"/>
      <c r="T667" s="215"/>
      <c r="AT667" s="216" t="s">
        <v>209</v>
      </c>
      <c r="AU667" s="216" t="s">
        <v>85</v>
      </c>
      <c r="AV667" s="13" t="s">
        <v>98</v>
      </c>
      <c r="AW667" s="13" t="s">
        <v>36</v>
      </c>
      <c r="AX667" s="13" t="s">
        <v>85</v>
      </c>
      <c r="AY667" s="216" t="s">
        <v>203</v>
      </c>
    </row>
    <row r="668" spans="1:65" s="2" customFormat="1" ht="24.2" customHeight="1">
      <c r="A668" s="35"/>
      <c r="B668" s="36"/>
      <c r="C668" s="180" t="s">
        <v>997</v>
      </c>
      <c r="D668" s="180" t="s">
        <v>204</v>
      </c>
      <c r="E668" s="181" t="s">
        <v>998</v>
      </c>
      <c r="F668" s="182" t="s">
        <v>999</v>
      </c>
      <c r="G668" s="183" t="s">
        <v>221</v>
      </c>
      <c r="H668" s="184">
        <v>628</v>
      </c>
      <c r="I668" s="185"/>
      <c r="J668" s="186">
        <f>ROUND(I668*H668,2)</f>
        <v>0</v>
      </c>
      <c r="K668" s="187"/>
      <c r="L668" s="40"/>
      <c r="M668" s="188" t="s">
        <v>1</v>
      </c>
      <c r="N668" s="189" t="s">
        <v>45</v>
      </c>
      <c r="O668" s="72"/>
      <c r="P668" s="190">
        <f>O668*H668</f>
        <v>0</v>
      </c>
      <c r="Q668" s="190">
        <v>0</v>
      </c>
      <c r="R668" s="190">
        <f>Q668*H668</f>
        <v>0</v>
      </c>
      <c r="S668" s="190">
        <v>0</v>
      </c>
      <c r="T668" s="191">
        <f>S668*H668</f>
        <v>0</v>
      </c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R668" s="192" t="s">
        <v>317</v>
      </c>
      <c r="AT668" s="192" t="s">
        <v>204</v>
      </c>
      <c r="AU668" s="192" t="s">
        <v>85</v>
      </c>
      <c r="AY668" s="18" t="s">
        <v>203</v>
      </c>
      <c r="BE668" s="193">
        <f>IF(N668="základní",J668,0)</f>
        <v>0</v>
      </c>
      <c r="BF668" s="193">
        <f>IF(N668="snížená",J668,0)</f>
        <v>0</v>
      </c>
      <c r="BG668" s="193">
        <f>IF(N668="zákl. přenesená",J668,0)</f>
        <v>0</v>
      </c>
      <c r="BH668" s="193">
        <f>IF(N668="sníž. přenesená",J668,0)</f>
        <v>0</v>
      </c>
      <c r="BI668" s="193">
        <f>IF(N668="nulová",J668,0)</f>
        <v>0</v>
      </c>
      <c r="BJ668" s="18" t="s">
        <v>85</v>
      </c>
      <c r="BK668" s="193">
        <f>ROUND(I668*H668,2)</f>
        <v>0</v>
      </c>
      <c r="BL668" s="18" t="s">
        <v>317</v>
      </c>
      <c r="BM668" s="192" t="s">
        <v>1000</v>
      </c>
    </row>
    <row r="669" spans="2:51" s="12" customFormat="1" ht="12">
      <c r="B669" s="194"/>
      <c r="C669" s="195"/>
      <c r="D669" s="196" t="s">
        <v>209</v>
      </c>
      <c r="E669" s="197" t="s">
        <v>1</v>
      </c>
      <c r="F669" s="198" t="s">
        <v>1001</v>
      </c>
      <c r="G669" s="195"/>
      <c r="H669" s="199">
        <v>3</v>
      </c>
      <c r="I669" s="200"/>
      <c r="J669" s="195"/>
      <c r="K669" s="195"/>
      <c r="L669" s="201"/>
      <c r="M669" s="202"/>
      <c r="N669" s="203"/>
      <c r="O669" s="203"/>
      <c r="P669" s="203"/>
      <c r="Q669" s="203"/>
      <c r="R669" s="203"/>
      <c r="S669" s="203"/>
      <c r="T669" s="204"/>
      <c r="AT669" s="205" t="s">
        <v>209</v>
      </c>
      <c r="AU669" s="205" t="s">
        <v>85</v>
      </c>
      <c r="AV669" s="12" t="s">
        <v>89</v>
      </c>
      <c r="AW669" s="12" t="s">
        <v>36</v>
      </c>
      <c r="AX669" s="12" t="s">
        <v>80</v>
      </c>
      <c r="AY669" s="205" t="s">
        <v>203</v>
      </c>
    </row>
    <row r="670" spans="2:51" s="12" customFormat="1" ht="12">
      <c r="B670" s="194"/>
      <c r="C670" s="195"/>
      <c r="D670" s="196" t="s">
        <v>209</v>
      </c>
      <c r="E670" s="197" t="s">
        <v>1</v>
      </c>
      <c r="F670" s="198" t="s">
        <v>1002</v>
      </c>
      <c r="G670" s="195"/>
      <c r="H670" s="199">
        <v>5</v>
      </c>
      <c r="I670" s="200"/>
      <c r="J670" s="195"/>
      <c r="K670" s="195"/>
      <c r="L670" s="201"/>
      <c r="M670" s="202"/>
      <c r="N670" s="203"/>
      <c r="O670" s="203"/>
      <c r="P670" s="203"/>
      <c r="Q670" s="203"/>
      <c r="R670" s="203"/>
      <c r="S670" s="203"/>
      <c r="T670" s="204"/>
      <c r="AT670" s="205" t="s">
        <v>209</v>
      </c>
      <c r="AU670" s="205" t="s">
        <v>85</v>
      </c>
      <c r="AV670" s="12" t="s">
        <v>89</v>
      </c>
      <c r="AW670" s="12" t="s">
        <v>36</v>
      </c>
      <c r="AX670" s="12" t="s">
        <v>80</v>
      </c>
      <c r="AY670" s="205" t="s">
        <v>203</v>
      </c>
    </row>
    <row r="671" spans="2:51" s="12" customFormat="1" ht="12">
      <c r="B671" s="194"/>
      <c r="C671" s="195"/>
      <c r="D671" s="196" t="s">
        <v>209</v>
      </c>
      <c r="E671" s="197" t="s">
        <v>1</v>
      </c>
      <c r="F671" s="198" t="s">
        <v>1003</v>
      </c>
      <c r="G671" s="195"/>
      <c r="H671" s="199">
        <v>2</v>
      </c>
      <c r="I671" s="200"/>
      <c r="J671" s="195"/>
      <c r="K671" s="195"/>
      <c r="L671" s="201"/>
      <c r="M671" s="202"/>
      <c r="N671" s="203"/>
      <c r="O671" s="203"/>
      <c r="P671" s="203"/>
      <c r="Q671" s="203"/>
      <c r="R671" s="203"/>
      <c r="S671" s="203"/>
      <c r="T671" s="204"/>
      <c r="AT671" s="205" t="s">
        <v>209</v>
      </c>
      <c r="AU671" s="205" t="s">
        <v>85</v>
      </c>
      <c r="AV671" s="12" t="s">
        <v>89</v>
      </c>
      <c r="AW671" s="12" t="s">
        <v>36</v>
      </c>
      <c r="AX671" s="12" t="s">
        <v>80</v>
      </c>
      <c r="AY671" s="205" t="s">
        <v>203</v>
      </c>
    </row>
    <row r="672" spans="2:51" s="12" customFormat="1" ht="12">
      <c r="B672" s="194"/>
      <c r="C672" s="195"/>
      <c r="D672" s="196" t="s">
        <v>209</v>
      </c>
      <c r="E672" s="197" t="s">
        <v>1</v>
      </c>
      <c r="F672" s="198" t="s">
        <v>1004</v>
      </c>
      <c r="G672" s="195"/>
      <c r="H672" s="199">
        <v>196</v>
      </c>
      <c r="I672" s="200"/>
      <c r="J672" s="195"/>
      <c r="K672" s="195"/>
      <c r="L672" s="201"/>
      <c r="M672" s="202"/>
      <c r="N672" s="203"/>
      <c r="O672" s="203"/>
      <c r="P672" s="203"/>
      <c r="Q672" s="203"/>
      <c r="R672" s="203"/>
      <c r="S672" s="203"/>
      <c r="T672" s="204"/>
      <c r="AT672" s="205" t="s">
        <v>209</v>
      </c>
      <c r="AU672" s="205" t="s">
        <v>85</v>
      </c>
      <c r="AV672" s="12" t="s">
        <v>89</v>
      </c>
      <c r="AW672" s="12" t="s">
        <v>36</v>
      </c>
      <c r="AX672" s="12" t="s">
        <v>80</v>
      </c>
      <c r="AY672" s="205" t="s">
        <v>203</v>
      </c>
    </row>
    <row r="673" spans="2:51" s="12" customFormat="1" ht="12">
      <c r="B673" s="194"/>
      <c r="C673" s="195"/>
      <c r="D673" s="196" t="s">
        <v>209</v>
      </c>
      <c r="E673" s="197" t="s">
        <v>1</v>
      </c>
      <c r="F673" s="198" t="s">
        <v>1005</v>
      </c>
      <c r="G673" s="195"/>
      <c r="H673" s="199">
        <v>28</v>
      </c>
      <c r="I673" s="200"/>
      <c r="J673" s="195"/>
      <c r="K673" s="195"/>
      <c r="L673" s="201"/>
      <c r="M673" s="202"/>
      <c r="N673" s="203"/>
      <c r="O673" s="203"/>
      <c r="P673" s="203"/>
      <c r="Q673" s="203"/>
      <c r="R673" s="203"/>
      <c r="S673" s="203"/>
      <c r="T673" s="204"/>
      <c r="AT673" s="205" t="s">
        <v>209</v>
      </c>
      <c r="AU673" s="205" t="s">
        <v>85</v>
      </c>
      <c r="AV673" s="12" t="s">
        <v>89</v>
      </c>
      <c r="AW673" s="12" t="s">
        <v>36</v>
      </c>
      <c r="AX673" s="12" t="s">
        <v>80</v>
      </c>
      <c r="AY673" s="205" t="s">
        <v>203</v>
      </c>
    </row>
    <row r="674" spans="2:51" s="12" customFormat="1" ht="12">
      <c r="B674" s="194"/>
      <c r="C674" s="195"/>
      <c r="D674" s="196" t="s">
        <v>209</v>
      </c>
      <c r="E674" s="197" t="s">
        <v>1</v>
      </c>
      <c r="F674" s="198" t="s">
        <v>1006</v>
      </c>
      <c r="G674" s="195"/>
      <c r="H674" s="199">
        <v>336</v>
      </c>
      <c r="I674" s="200"/>
      <c r="J674" s="195"/>
      <c r="K674" s="195"/>
      <c r="L674" s="201"/>
      <c r="M674" s="202"/>
      <c r="N674" s="203"/>
      <c r="O674" s="203"/>
      <c r="P674" s="203"/>
      <c r="Q674" s="203"/>
      <c r="R674" s="203"/>
      <c r="S674" s="203"/>
      <c r="T674" s="204"/>
      <c r="AT674" s="205" t="s">
        <v>209</v>
      </c>
      <c r="AU674" s="205" t="s">
        <v>85</v>
      </c>
      <c r="AV674" s="12" t="s">
        <v>89</v>
      </c>
      <c r="AW674" s="12" t="s">
        <v>36</v>
      </c>
      <c r="AX674" s="12" t="s">
        <v>80</v>
      </c>
      <c r="AY674" s="205" t="s">
        <v>203</v>
      </c>
    </row>
    <row r="675" spans="2:51" s="12" customFormat="1" ht="12">
      <c r="B675" s="194"/>
      <c r="C675" s="195"/>
      <c r="D675" s="196" t="s">
        <v>209</v>
      </c>
      <c r="E675" s="197" t="s">
        <v>1</v>
      </c>
      <c r="F675" s="198" t="s">
        <v>1007</v>
      </c>
      <c r="G675" s="195"/>
      <c r="H675" s="199">
        <v>56</v>
      </c>
      <c r="I675" s="200"/>
      <c r="J675" s="195"/>
      <c r="K675" s="195"/>
      <c r="L675" s="201"/>
      <c r="M675" s="202"/>
      <c r="N675" s="203"/>
      <c r="O675" s="203"/>
      <c r="P675" s="203"/>
      <c r="Q675" s="203"/>
      <c r="R675" s="203"/>
      <c r="S675" s="203"/>
      <c r="T675" s="204"/>
      <c r="AT675" s="205" t="s">
        <v>209</v>
      </c>
      <c r="AU675" s="205" t="s">
        <v>85</v>
      </c>
      <c r="AV675" s="12" t="s">
        <v>89</v>
      </c>
      <c r="AW675" s="12" t="s">
        <v>36</v>
      </c>
      <c r="AX675" s="12" t="s">
        <v>80</v>
      </c>
      <c r="AY675" s="205" t="s">
        <v>203</v>
      </c>
    </row>
    <row r="676" spans="2:51" s="12" customFormat="1" ht="12">
      <c r="B676" s="194"/>
      <c r="C676" s="195"/>
      <c r="D676" s="196" t="s">
        <v>209</v>
      </c>
      <c r="E676" s="197" t="s">
        <v>1</v>
      </c>
      <c r="F676" s="198" t="s">
        <v>1008</v>
      </c>
      <c r="G676" s="195"/>
      <c r="H676" s="199">
        <v>2</v>
      </c>
      <c r="I676" s="200"/>
      <c r="J676" s="195"/>
      <c r="K676" s="195"/>
      <c r="L676" s="201"/>
      <c r="M676" s="202"/>
      <c r="N676" s="203"/>
      <c r="O676" s="203"/>
      <c r="P676" s="203"/>
      <c r="Q676" s="203"/>
      <c r="R676" s="203"/>
      <c r="S676" s="203"/>
      <c r="T676" s="204"/>
      <c r="AT676" s="205" t="s">
        <v>209</v>
      </c>
      <c r="AU676" s="205" t="s">
        <v>85</v>
      </c>
      <c r="AV676" s="12" t="s">
        <v>89</v>
      </c>
      <c r="AW676" s="12" t="s">
        <v>36</v>
      </c>
      <c r="AX676" s="12" t="s">
        <v>80</v>
      </c>
      <c r="AY676" s="205" t="s">
        <v>203</v>
      </c>
    </row>
    <row r="677" spans="2:51" s="13" customFormat="1" ht="12">
      <c r="B677" s="206"/>
      <c r="C677" s="207"/>
      <c r="D677" s="196" t="s">
        <v>209</v>
      </c>
      <c r="E677" s="208" t="s">
        <v>1</v>
      </c>
      <c r="F677" s="209" t="s">
        <v>211</v>
      </c>
      <c r="G677" s="207"/>
      <c r="H677" s="210">
        <v>628</v>
      </c>
      <c r="I677" s="211"/>
      <c r="J677" s="207"/>
      <c r="K677" s="207"/>
      <c r="L677" s="212"/>
      <c r="M677" s="213"/>
      <c r="N677" s="214"/>
      <c r="O677" s="214"/>
      <c r="P677" s="214"/>
      <c r="Q677" s="214"/>
      <c r="R677" s="214"/>
      <c r="S677" s="214"/>
      <c r="T677" s="215"/>
      <c r="AT677" s="216" t="s">
        <v>209</v>
      </c>
      <c r="AU677" s="216" t="s">
        <v>85</v>
      </c>
      <c r="AV677" s="13" t="s">
        <v>98</v>
      </c>
      <c r="AW677" s="13" t="s">
        <v>36</v>
      </c>
      <c r="AX677" s="13" t="s">
        <v>85</v>
      </c>
      <c r="AY677" s="216" t="s">
        <v>203</v>
      </c>
    </row>
    <row r="678" spans="1:65" s="2" customFormat="1" ht="33" customHeight="1">
      <c r="A678" s="35"/>
      <c r="B678" s="36"/>
      <c r="C678" s="180" t="s">
        <v>1009</v>
      </c>
      <c r="D678" s="180" t="s">
        <v>204</v>
      </c>
      <c r="E678" s="181" t="s">
        <v>1010</v>
      </c>
      <c r="F678" s="182" t="s">
        <v>1011</v>
      </c>
      <c r="G678" s="183" t="s">
        <v>221</v>
      </c>
      <c r="H678" s="184">
        <v>74</v>
      </c>
      <c r="I678" s="185"/>
      <c r="J678" s="186">
        <f>ROUND(I678*H678,2)</f>
        <v>0</v>
      </c>
      <c r="K678" s="187"/>
      <c r="L678" s="40"/>
      <c r="M678" s="188" t="s">
        <v>1</v>
      </c>
      <c r="N678" s="189" t="s">
        <v>45</v>
      </c>
      <c r="O678" s="72"/>
      <c r="P678" s="190">
        <f>O678*H678</f>
        <v>0</v>
      </c>
      <c r="Q678" s="190">
        <v>0</v>
      </c>
      <c r="R678" s="190">
        <f>Q678*H678</f>
        <v>0</v>
      </c>
      <c r="S678" s="190">
        <v>0</v>
      </c>
      <c r="T678" s="191">
        <f>S678*H678</f>
        <v>0</v>
      </c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R678" s="192" t="s">
        <v>317</v>
      </c>
      <c r="AT678" s="192" t="s">
        <v>204</v>
      </c>
      <c r="AU678" s="192" t="s">
        <v>85</v>
      </c>
      <c r="AY678" s="18" t="s">
        <v>203</v>
      </c>
      <c r="BE678" s="193">
        <f>IF(N678="základní",J678,0)</f>
        <v>0</v>
      </c>
      <c r="BF678" s="193">
        <f>IF(N678="snížená",J678,0)</f>
        <v>0</v>
      </c>
      <c r="BG678" s="193">
        <f>IF(N678="zákl. přenesená",J678,0)</f>
        <v>0</v>
      </c>
      <c r="BH678" s="193">
        <f>IF(N678="sníž. přenesená",J678,0)</f>
        <v>0</v>
      </c>
      <c r="BI678" s="193">
        <f>IF(N678="nulová",J678,0)</f>
        <v>0</v>
      </c>
      <c r="BJ678" s="18" t="s">
        <v>85</v>
      </c>
      <c r="BK678" s="193">
        <f>ROUND(I678*H678,2)</f>
        <v>0</v>
      </c>
      <c r="BL678" s="18" t="s">
        <v>317</v>
      </c>
      <c r="BM678" s="192" t="s">
        <v>1012</v>
      </c>
    </row>
    <row r="679" spans="2:51" s="12" customFormat="1" ht="12">
      <c r="B679" s="194"/>
      <c r="C679" s="195"/>
      <c r="D679" s="196" t="s">
        <v>209</v>
      </c>
      <c r="E679" s="197" t="s">
        <v>1</v>
      </c>
      <c r="F679" s="198" t="s">
        <v>1013</v>
      </c>
      <c r="G679" s="195"/>
      <c r="H679" s="199">
        <v>2</v>
      </c>
      <c r="I679" s="200"/>
      <c r="J679" s="195"/>
      <c r="K679" s="195"/>
      <c r="L679" s="201"/>
      <c r="M679" s="202"/>
      <c r="N679" s="203"/>
      <c r="O679" s="203"/>
      <c r="P679" s="203"/>
      <c r="Q679" s="203"/>
      <c r="R679" s="203"/>
      <c r="S679" s="203"/>
      <c r="T679" s="204"/>
      <c r="AT679" s="205" t="s">
        <v>209</v>
      </c>
      <c r="AU679" s="205" t="s">
        <v>85</v>
      </c>
      <c r="AV679" s="12" t="s">
        <v>89</v>
      </c>
      <c r="AW679" s="12" t="s">
        <v>36</v>
      </c>
      <c r="AX679" s="12" t="s">
        <v>80</v>
      </c>
      <c r="AY679" s="205" t="s">
        <v>203</v>
      </c>
    </row>
    <row r="680" spans="2:51" s="12" customFormat="1" ht="12">
      <c r="B680" s="194"/>
      <c r="C680" s="195"/>
      <c r="D680" s="196" t="s">
        <v>209</v>
      </c>
      <c r="E680" s="197" t="s">
        <v>1</v>
      </c>
      <c r="F680" s="198" t="s">
        <v>1014</v>
      </c>
      <c r="G680" s="195"/>
      <c r="H680" s="199">
        <v>72</v>
      </c>
      <c r="I680" s="200"/>
      <c r="J680" s="195"/>
      <c r="K680" s="195"/>
      <c r="L680" s="201"/>
      <c r="M680" s="202"/>
      <c r="N680" s="203"/>
      <c r="O680" s="203"/>
      <c r="P680" s="203"/>
      <c r="Q680" s="203"/>
      <c r="R680" s="203"/>
      <c r="S680" s="203"/>
      <c r="T680" s="204"/>
      <c r="AT680" s="205" t="s">
        <v>209</v>
      </c>
      <c r="AU680" s="205" t="s">
        <v>85</v>
      </c>
      <c r="AV680" s="12" t="s">
        <v>89</v>
      </c>
      <c r="AW680" s="12" t="s">
        <v>36</v>
      </c>
      <c r="AX680" s="12" t="s">
        <v>80</v>
      </c>
      <c r="AY680" s="205" t="s">
        <v>203</v>
      </c>
    </row>
    <row r="681" spans="2:51" s="13" customFormat="1" ht="12">
      <c r="B681" s="206"/>
      <c r="C681" s="207"/>
      <c r="D681" s="196" t="s">
        <v>209</v>
      </c>
      <c r="E681" s="208" t="s">
        <v>1</v>
      </c>
      <c r="F681" s="209" t="s">
        <v>211</v>
      </c>
      <c r="G681" s="207"/>
      <c r="H681" s="210">
        <v>74</v>
      </c>
      <c r="I681" s="211"/>
      <c r="J681" s="207"/>
      <c r="K681" s="207"/>
      <c r="L681" s="212"/>
      <c r="M681" s="213"/>
      <c r="N681" s="214"/>
      <c r="O681" s="214"/>
      <c r="P681" s="214"/>
      <c r="Q681" s="214"/>
      <c r="R681" s="214"/>
      <c r="S681" s="214"/>
      <c r="T681" s="215"/>
      <c r="AT681" s="216" t="s">
        <v>209</v>
      </c>
      <c r="AU681" s="216" t="s">
        <v>85</v>
      </c>
      <c r="AV681" s="13" t="s">
        <v>98</v>
      </c>
      <c r="AW681" s="13" t="s">
        <v>36</v>
      </c>
      <c r="AX681" s="13" t="s">
        <v>85</v>
      </c>
      <c r="AY681" s="216" t="s">
        <v>203</v>
      </c>
    </row>
    <row r="682" spans="1:65" s="2" customFormat="1" ht="37.9" customHeight="1">
      <c r="A682" s="35"/>
      <c r="B682" s="36"/>
      <c r="C682" s="180" t="s">
        <v>1015</v>
      </c>
      <c r="D682" s="180" t="s">
        <v>204</v>
      </c>
      <c r="E682" s="181" t="s">
        <v>1016</v>
      </c>
      <c r="F682" s="182" t="s">
        <v>1017</v>
      </c>
      <c r="G682" s="183" t="s">
        <v>221</v>
      </c>
      <c r="H682" s="184">
        <v>28</v>
      </c>
      <c r="I682" s="185"/>
      <c r="J682" s="186">
        <f>ROUND(I682*H682,2)</f>
        <v>0</v>
      </c>
      <c r="K682" s="187"/>
      <c r="L682" s="40"/>
      <c r="M682" s="188" t="s">
        <v>1</v>
      </c>
      <c r="N682" s="189" t="s">
        <v>45</v>
      </c>
      <c r="O682" s="72"/>
      <c r="P682" s="190">
        <f>O682*H682</f>
        <v>0</v>
      </c>
      <c r="Q682" s="190">
        <v>0</v>
      </c>
      <c r="R682" s="190">
        <f>Q682*H682</f>
        <v>0</v>
      </c>
      <c r="S682" s="190">
        <v>0</v>
      </c>
      <c r="T682" s="191">
        <f>S682*H682</f>
        <v>0</v>
      </c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R682" s="192" t="s">
        <v>317</v>
      </c>
      <c r="AT682" s="192" t="s">
        <v>204</v>
      </c>
      <c r="AU682" s="192" t="s">
        <v>85</v>
      </c>
      <c r="AY682" s="18" t="s">
        <v>203</v>
      </c>
      <c r="BE682" s="193">
        <f>IF(N682="základní",J682,0)</f>
        <v>0</v>
      </c>
      <c r="BF682" s="193">
        <f>IF(N682="snížená",J682,0)</f>
        <v>0</v>
      </c>
      <c r="BG682" s="193">
        <f>IF(N682="zákl. přenesená",J682,0)</f>
        <v>0</v>
      </c>
      <c r="BH682" s="193">
        <f>IF(N682="sníž. přenesená",J682,0)</f>
        <v>0</v>
      </c>
      <c r="BI682" s="193">
        <f>IF(N682="nulová",J682,0)</f>
        <v>0</v>
      </c>
      <c r="BJ682" s="18" t="s">
        <v>85</v>
      </c>
      <c r="BK682" s="193">
        <f>ROUND(I682*H682,2)</f>
        <v>0</v>
      </c>
      <c r="BL682" s="18" t="s">
        <v>317</v>
      </c>
      <c r="BM682" s="192" t="s">
        <v>1018</v>
      </c>
    </row>
    <row r="683" spans="2:51" s="12" customFormat="1" ht="12">
      <c r="B683" s="194"/>
      <c r="C683" s="195"/>
      <c r="D683" s="196" t="s">
        <v>209</v>
      </c>
      <c r="E683" s="197" t="s">
        <v>1</v>
      </c>
      <c r="F683" s="198" t="s">
        <v>1019</v>
      </c>
      <c r="G683" s="195"/>
      <c r="H683" s="199">
        <v>28</v>
      </c>
      <c r="I683" s="200"/>
      <c r="J683" s="195"/>
      <c r="K683" s="195"/>
      <c r="L683" s="201"/>
      <c r="M683" s="202"/>
      <c r="N683" s="203"/>
      <c r="O683" s="203"/>
      <c r="P683" s="203"/>
      <c r="Q683" s="203"/>
      <c r="R683" s="203"/>
      <c r="S683" s="203"/>
      <c r="T683" s="204"/>
      <c r="AT683" s="205" t="s">
        <v>209</v>
      </c>
      <c r="AU683" s="205" t="s">
        <v>85</v>
      </c>
      <c r="AV683" s="12" t="s">
        <v>89</v>
      </c>
      <c r="AW683" s="12" t="s">
        <v>36</v>
      </c>
      <c r="AX683" s="12" t="s">
        <v>80</v>
      </c>
      <c r="AY683" s="205" t="s">
        <v>203</v>
      </c>
    </row>
    <row r="684" spans="2:51" s="13" customFormat="1" ht="12">
      <c r="B684" s="206"/>
      <c r="C684" s="207"/>
      <c r="D684" s="196" t="s">
        <v>209</v>
      </c>
      <c r="E684" s="208" t="s">
        <v>1</v>
      </c>
      <c r="F684" s="209" t="s">
        <v>211</v>
      </c>
      <c r="G684" s="207"/>
      <c r="H684" s="210">
        <v>28</v>
      </c>
      <c r="I684" s="211"/>
      <c r="J684" s="207"/>
      <c r="K684" s="207"/>
      <c r="L684" s="212"/>
      <c r="M684" s="213"/>
      <c r="N684" s="214"/>
      <c r="O684" s="214"/>
      <c r="P684" s="214"/>
      <c r="Q684" s="214"/>
      <c r="R684" s="214"/>
      <c r="S684" s="214"/>
      <c r="T684" s="215"/>
      <c r="AT684" s="216" t="s">
        <v>209</v>
      </c>
      <c r="AU684" s="216" t="s">
        <v>85</v>
      </c>
      <c r="AV684" s="13" t="s">
        <v>98</v>
      </c>
      <c r="AW684" s="13" t="s">
        <v>36</v>
      </c>
      <c r="AX684" s="13" t="s">
        <v>85</v>
      </c>
      <c r="AY684" s="216" t="s">
        <v>203</v>
      </c>
    </row>
    <row r="685" spans="1:65" s="2" customFormat="1" ht="21.75" customHeight="1">
      <c r="A685" s="35"/>
      <c r="B685" s="36"/>
      <c r="C685" s="180" t="s">
        <v>1020</v>
      </c>
      <c r="D685" s="180" t="s">
        <v>204</v>
      </c>
      <c r="E685" s="181" t="s">
        <v>1021</v>
      </c>
      <c r="F685" s="182" t="s">
        <v>1022</v>
      </c>
      <c r="G685" s="183" t="s">
        <v>221</v>
      </c>
      <c r="H685" s="184">
        <v>14</v>
      </c>
      <c r="I685" s="185"/>
      <c r="J685" s="186">
        <f>ROUND(I685*H685,2)</f>
        <v>0</v>
      </c>
      <c r="K685" s="187"/>
      <c r="L685" s="40"/>
      <c r="M685" s="188" t="s">
        <v>1</v>
      </c>
      <c r="N685" s="189" t="s">
        <v>45</v>
      </c>
      <c r="O685" s="72"/>
      <c r="P685" s="190">
        <f>O685*H685</f>
        <v>0</v>
      </c>
      <c r="Q685" s="190">
        <v>0</v>
      </c>
      <c r="R685" s="190">
        <f>Q685*H685</f>
        <v>0</v>
      </c>
      <c r="S685" s="190">
        <v>0</v>
      </c>
      <c r="T685" s="191">
        <f>S685*H685</f>
        <v>0</v>
      </c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R685" s="192" t="s">
        <v>317</v>
      </c>
      <c r="AT685" s="192" t="s">
        <v>204</v>
      </c>
      <c r="AU685" s="192" t="s">
        <v>85</v>
      </c>
      <c r="AY685" s="18" t="s">
        <v>203</v>
      </c>
      <c r="BE685" s="193">
        <f>IF(N685="základní",J685,0)</f>
        <v>0</v>
      </c>
      <c r="BF685" s="193">
        <f>IF(N685="snížená",J685,0)</f>
        <v>0</v>
      </c>
      <c r="BG685" s="193">
        <f>IF(N685="zákl. přenesená",J685,0)</f>
        <v>0</v>
      </c>
      <c r="BH685" s="193">
        <f>IF(N685="sníž. přenesená",J685,0)</f>
        <v>0</v>
      </c>
      <c r="BI685" s="193">
        <f>IF(N685="nulová",J685,0)</f>
        <v>0</v>
      </c>
      <c r="BJ685" s="18" t="s">
        <v>85</v>
      </c>
      <c r="BK685" s="193">
        <f>ROUND(I685*H685,2)</f>
        <v>0</v>
      </c>
      <c r="BL685" s="18" t="s">
        <v>317</v>
      </c>
      <c r="BM685" s="192" t="s">
        <v>1023</v>
      </c>
    </row>
    <row r="686" spans="2:51" s="12" customFormat="1" ht="12">
      <c r="B686" s="194"/>
      <c r="C686" s="195"/>
      <c r="D686" s="196" t="s">
        <v>209</v>
      </c>
      <c r="E686" s="197" t="s">
        <v>1</v>
      </c>
      <c r="F686" s="198" t="s">
        <v>1024</v>
      </c>
      <c r="G686" s="195"/>
      <c r="H686" s="199">
        <v>14</v>
      </c>
      <c r="I686" s="200"/>
      <c r="J686" s="195"/>
      <c r="K686" s="195"/>
      <c r="L686" s="201"/>
      <c r="M686" s="202"/>
      <c r="N686" s="203"/>
      <c r="O686" s="203"/>
      <c r="P686" s="203"/>
      <c r="Q686" s="203"/>
      <c r="R686" s="203"/>
      <c r="S686" s="203"/>
      <c r="T686" s="204"/>
      <c r="AT686" s="205" t="s">
        <v>209</v>
      </c>
      <c r="AU686" s="205" t="s">
        <v>85</v>
      </c>
      <c r="AV686" s="12" t="s">
        <v>89</v>
      </c>
      <c r="AW686" s="12" t="s">
        <v>36</v>
      </c>
      <c r="AX686" s="12" t="s">
        <v>80</v>
      </c>
      <c r="AY686" s="205" t="s">
        <v>203</v>
      </c>
    </row>
    <row r="687" spans="2:51" s="13" customFormat="1" ht="12">
      <c r="B687" s="206"/>
      <c r="C687" s="207"/>
      <c r="D687" s="196" t="s">
        <v>209</v>
      </c>
      <c r="E687" s="208" t="s">
        <v>1</v>
      </c>
      <c r="F687" s="209" t="s">
        <v>211</v>
      </c>
      <c r="G687" s="207"/>
      <c r="H687" s="210">
        <v>14</v>
      </c>
      <c r="I687" s="211"/>
      <c r="J687" s="207"/>
      <c r="K687" s="207"/>
      <c r="L687" s="212"/>
      <c r="M687" s="213"/>
      <c r="N687" s="214"/>
      <c r="O687" s="214"/>
      <c r="P687" s="214"/>
      <c r="Q687" s="214"/>
      <c r="R687" s="214"/>
      <c r="S687" s="214"/>
      <c r="T687" s="215"/>
      <c r="AT687" s="216" t="s">
        <v>209</v>
      </c>
      <c r="AU687" s="216" t="s">
        <v>85</v>
      </c>
      <c r="AV687" s="13" t="s">
        <v>98</v>
      </c>
      <c r="AW687" s="13" t="s">
        <v>36</v>
      </c>
      <c r="AX687" s="13" t="s">
        <v>85</v>
      </c>
      <c r="AY687" s="216" t="s">
        <v>203</v>
      </c>
    </row>
    <row r="688" spans="1:65" s="2" customFormat="1" ht="21.75" customHeight="1">
      <c r="A688" s="35"/>
      <c r="B688" s="36"/>
      <c r="C688" s="180" t="s">
        <v>1025</v>
      </c>
      <c r="D688" s="180" t="s">
        <v>204</v>
      </c>
      <c r="E688" s="181" t="s">
        <v>1026</v>
      </c>
      <c r="F688" s="182" t="s">
        <v>1027</v>
      </c>
      <c r="G688" s="183" t="s">
        <v>221</v>
      </c>
      <c r="H688" s="184">
        <v>490</v>
      </c>
      <c r="I688" s="185"/>
      <c r="J688" s="186">
        <f>ROUND(I688*H688,2)</f>
        <v>0</v>
      </c>
      <c r="K688" s="187"/>
      <c r="L688" s="40"/>
      <c r="M688" s="188" t="s">
        <v>1</v>
      </c>
      <c r="N688" s="189" t="s">
        <v>45</v>
      </c>
      <c r="O688" s="72"/>
      <c r="P688" s="190">
        <f>O688*H688</f>
        <v>0</v>
      </c>
      <c r="Q688" s="190">
        <v>0</v>
      </c>
      <c r="R688" s="190">
        <f>Q688*H688</f>
        <v>0</v>
      </c>
      <c r="S688" s="190">
        <v>0</v>
      </c>
      <c r="T688" s="191">
        <f>S688*H688</f>
        <v>0</v>
      </c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R688" s="192" t="s">
        <v>317</v>
      </c>
      <c r="AT688" s="192" t="s">
        <v>204</v>
      </c>
      <c r="AU688" s="192" t="s">
        <v>85</v>
      </c>
      <c r="AY688" s="18" t="s">
        <v>203</v>
      </c>
      <c r="BE688" s="193">
        <f>IF(N688="základní",J688,0)</f>
        <v>0</v>
      </c>
      <c r="BF688" s="193">
        <f>IF(N688="snížená",J688,0)</f>
        <v>0</v>
      </c>
      <c r="BG688" s="193">
        <f>IF(N688="zákl. přenesená",J688,0)</f>
        <v>0</v>
      </c>
      <c r="BH688" s="193">
        <f>IF(N688="sníž. přenesená",J688,0)</f>
        <v>0</v>
      </c>
      <c r="BI688" s="193">
        <f>IF(N688="nulová",J688,0)</f>
        <v>0</v>
      </c>
      <c r="BJ688" s="18" t="s">
        <v>85</v>
      </c>
      <c r="BK688" s="193">
        <f>ROUND(I688*H688,2)</f>
        <v>0</v>
      </c>
      <c r="BL688" s="18" t="s">
        <v>317</v>
      </c>
      <c r="BM688" s="192" t="s">
        <v>1028</v>
      </c>
    </row>
    <row r="689" spans="2:51" s="12" customFormat="1" ht="12">
      <c r="B689" s="194"/>
      <c r="C689" s="195"/>
      <c r="D689" s="196" t="s">
        <v>209</v>
      </c>
      <c r="E689" s="197" t="s">
        <v>1</v>
      </c>
      <c r="F689" s="198" t="s">
        <v>1029</v>
      </c>
      <c r="G689" s="195"/>
      <c r="H689" s="199">
        <v>14</v>
      </c>
      <c r="I689" s="200"/>
      <c r="J689" s="195"/>
      <c r="K689" s="195"/>
      <c r="L689" s="201"/>
      <c r="M689" s="202"/>
      <c r="N689" s="203"/>
      <c r="O689" s="203"/>
      <c r="P689" s="203"/>
      <c r="Q689" s="203"/>
      <c r="R689" s="203"/>
      <c r="S689" s="203"/>
      <c r="T689" s="204"/>
      <c r="AT689" s="205" t="s">
        <v>209</v>
      </c>
      <c r="AU689" s="205" t="s">
        <v>85</v>
      </c>
      <c r="AV689" s="12" t="s">
        <v>89</v>
      </c>
      <c r="AW689" s="12" t="s">
        <v>36</v>
      </c>
      <c r="AX689" s="12" t="s">
        <v>80</v>
      </c>
      <c r="AY689" s="205" t="s">
        <v>203</v>
      </c>
    </row>
    <row r="690" spans="2:51" s="12" customFormat="1" ht="12">
      <c r="B690" s="194"/>
      <c r="C690" s="195"/>
      <c r="D690" s="196" t="s">
        <v>209</v>
      </c>
      <c r="E690" s="197" t="s">
        <v>1</v>
      </c>
      <c r="F690" s="198" t="s">
        <v>1030</v>
      </c>
      <c r="G690" s="195"/>
      <c r="H690" s="199">
        <v>336</v>
      </c>
      <c r="I690" s="200"/>
      <c r="J690" s="195"/>
      <c r="K690" s="195"/>
      <c r="L690" s="201"/>
      <c r="M690" s="202"/>
      <c r="N690" s="203"/>
      <c r="O690" s="203"/>
      <c r="P690" s="203"/>
      <c r="Q690" s="203"/>
      <c r="R690" s="203"/>
      <c r="S690" s="203"/>
      <c r="T690" s="204"/>
      <c r="AT690" s="205" t="s">
        <v>209</v>
      </c>
      <c r="AU690" s="205" t="s">
        <v>85</v>
      </c>
      <c r="AV690" s="12" t="s">
        <v>89</v>
      </c>
      <c r="AW690" s="12" t="s">
        <v>36</v>
      </c>
      <c r="AX690" s="12" t="s">
        <v>80</v>
      </c>
      <c r="AY690" s="205" t="s">
        <v>203</v>
      </c>
    </row>
    <row r="691" spans="2:51" s="12" customFormat="1" ht="12">
      <c r="B691" s="194"/>
      <c r="C691" s="195"/>
      <c r="D691" s="196" t="s">
        <v>209</v>
      </c>
      <c r="E691" s="197" t="s">
        <v>1</v>
      </c>
      <c r="F691" s="198" t="s">
        <v>1031</v>
      </c>
      <c r="G691" s="195"/>
      <c r="H691" s="199">
        <v>140</v>
      </c>
      <c r="I691" s="200"/>
      <c r="J691" s="195"/>
      <c r="K691" s="195"/>
      <c r="L691" s="201"/>
      <c r="M691" s="202"/>
      <c r="N691" s="203"/>
      <c r="O691" s="203"/>
      <c r="P691" s="203"/>
      <c r="Q691" s="203"/>
      <c r="R691" s="203"/>
      <c r="S691" s="203"/>
      <c r="T691" s="204"/>
      <c r="AT691" s="205" t="s">
        <v>209</v>
      </c>
      <c r="AU691" s="205" t="s">
        <v>85</v>
      </c>
      <c r="AV691" s="12" t="s">
        <v>89</v>
      </c>
      <c r="AW691" s="12" t="s">
        <v>36</v>
      </c>
      <c r="AX691" s="12" t="s">
        <v>80</v>
      </c>
      <c r="AY691" s="205" t="s">
        <v>203</v>
      </c>
    </row>
    <row r="692" spans="2:51" s="13" customFormat="1" ht="12">
      <c r="B692" s="206"/>
      <c r="C692" s="207"/>
      <c r="D692" s="196" t="s">
        <v>209</v>
      </c>
      <c r="E692" s="208" t="s">
        <v>1</v>
      </c>
      <c r="F692" s="209" t="s">
        <v>211</v>
      </c>
      <c r="G692" s="207"/>
      <c r="H692" s="210">
        <v>490</v>
      </c>
      <c r="I692" s="211"/>
      <c r="J692" s="207"/>
      <c r="K692" s="207"/>
      <c r="L692" s="212"/>
      <c r="M692" s="213"/>
      <c r="N692" s="214"/>
      <c r="O692" s="214"/>
      <c r="P692" s="214"/>
      <c r="Q692" s="214"/>
      <c r="R692" s="214"/>
      <c r="S692" s="214"/>
      <c r="T692" s="215"/>
      <c r="AT692" s="216" t="s">
        <v>209</v>
      </c>
      <c r="AU692" s="216" t="s">
        <v>85</v>
      </c>
      <c r="AV692" s="13" t="s">
        <v>98</v>
      </c>
      <c r="AW692" s="13" t="s">
        <v>36</v>
      </c>
      <c r="AX692" s="13" t="s">
        <v>85</v>
      </c>
      <c r="AY692" s="216" t="s">
        <v>203</v>
      </c>
    </row>
    <row r="693" spans="1:65" s="2" customFormat="1" ht="16.5" customHeight="1">
      <c r="A693" s="35"/>
      <c r="B693" s="36"/>
      <c r="C693" s="180" t="s">
        <v>1032</v>
      </c>
      <c r="D693" s="180" t="s">
        <v>204</v>
      </c>
      <c r="E693" s="181" t="s">
        <v>1033</v>
      </c>
      <c r="F693" s="182" t="s">
        <v>1034</v>
      </c>
      <c r="G693" s="183" t="s">
        <v>621</v>
      </c>
      <c r="H693" s="184">
        <v>14</v>
      </c>
      <c r="I693" s="185"/>
      <c r="J693" s="186">
        <f>ROUND(I693*H693,2)</f>
        <v>0</v>
      </c>
      <c r="K693" s="187"/>
      <c r="L693" s="40"/>
      <c r="M693" s="188" t="s">
        <v>1</v>
      </c>
      <c r="N693" s="189" t="s">
        <v>45</v>
      </c>
      <c r="O693" s="72"/>
      <c r="P693" s="190">
        <f>O693*H693</f>
        <v>0</v>
      </c>
      <c r="Q693" s="190">
        <v>0</v>
      </c>
      <c r="R693" s="190">
        <f>Q693*H693</f>
        <v>0</v>
      </c>
      <c r="S693" s="190">
        <v>0</v>
      </c>
      <c r="T693" s="191">
        <f>S693*H693</f>
        <v>0</v>
      </c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R693" s="192" t="s">
        <v>317</v>
      </c>
      <c r="AT693" s="192" t="s">
        <v>204</v>
      </c>
      <c r="AU693" s="192" t="s">
        <v>85</v>
      </c>
      <c r="AY693" s="18" t="s">
        <v>203</v>
      </c>
      <c r="BE693" s="193">
        <f>IF(N693="základní",J693,0)</f>
        <v>0</v>
      </c>
      <c r="BF693" s="193">
        <f>IF(N693="snížená",J693,0)</f>
        <v>0</v>
      </c>
      <c r="BG693" s="193">
        <f>IF(N693="zákl. přenesená",J693,0)</f>
        <v>0</v>
      </c>
      <c r="BH693" s="193">
        <f>IF(N693="sníž. přenesená",J693,0)</f>
        <v>0</v>
      </c>
      <c r="BI693" s="193">
        <f>IF(N693="nulová",J693,0)</f>
        <v>0</v>
      </c>
      <c r="BJ693" s="18" t="s">
        <v>85</v>
      </c>
      <c r="BK693" s="193">
        <f>ROUND(I693*H693,2)</f>
        <v>0</v>
      </c>
      <c r="BL693" s="18" t="s">
        <v>317</v>
      </c>
      <c r="BM693" s="192" t="s">
        <v>1035</v>
      </c>
    </row>
    <row r="694" spans="2:51" s="12" customFormat="1" ht="12">
      <c r="B694" s="194"/>
      <c r="C694" s="195"/>
      <c r="D694" s="196" t="s">
        <v>209</v>
      </c>
      <c r="E694" s="197" t="s">
        <v>1</v>
      </c>
      <c r="F694" s="198" t="s">
        <v>856</v>
      </c>
      <c r="G694" s="195"/>
      <c r="H694" s="199">
        <v>14</v>
      </c>
      <c r="I694" s="200"/>
      <c r="J694" s="195"/>
      <c r="K694" s="195"/>
      <c r="L694" s="201"/>
      <c r="M694" s="202"/>
      <c r="N694" s="203"/>
      <c r="O694" s="203"/>
      <c r="P694" s="203"/>
      <c r="Q694" s="203"/>
      <c r="R694" s="203"/>
      <c r="S694" s="203"/>
      <c r="T694" s="204"/>
      <c r="AT694" s="205" t="s">
        <v>209</v>
      </c>
      <c r="AU694" s="205" t="s">
        <v>85</v>
      </c>
      <c r="AV694" s="12" t="s">
        <v>89</v>
      </c>
      <c r="AW694" s="12" t="s">
        <v>36</v>
      </c>
      <c r="AX694" s="12" t="s">
        <v>80</v>
      </c>
      <c r="AY694" s="205" t="s">
        <v>203</v>
      </c>
    </row>
    <row r="695" spans="2:51" s="13" customFormat="1" ht="12">
      <c r="B695" s="206"/>
      <c r="C695" s="207"/>
      <c r="D695" s="196" t="s">
        <v>209</v>
      </c>
      <c r="E695" s="208" t="s">
        <v>1</v>
      </c>
      <c r="F695" s="209" t="s">
        <v>211</v>
      </c>
      <c r="G695" s="207"/>
      <c r="H695" s="210">
        <v>14</v>
      </c>
      <c r="I695" s="211"/>
      <c r="J695" s="207"/>
      <c r="K695" s="207"/>
      <c r="L695" s="212"/>
      <c r="M695" s="213"/>
      <c r="N695" s="214"/>
      <c r="O695" s="214"/>
      <c r="P695" s="214"/>
      <c r="Q695" s="214"/>
      <c r="R695" s="214"/>
      <c r="S695" s="214"/>
      <c r="T695" s="215"/>
      <c r="AT695" s="216" t="s">
        <v>209</v>
      </c>
      <c r="AU695" s="216" t="s">
        <v>85</v>
      </c>
      <c r="AV695" s="13" t="s">
        <v>98</v>
      </c>
      <c r="AW695" s="13" t="s">
        <v>36</v>
      </c>
      <c r="AX695" s="13" t="s">
        <v>85</v>
      </c>
      <c r="AY695" s="216" t="s">
        <v>203</v>
      </c>
    </row>
    <row r="696" spans="2:63" s="11" customFormat="1" ht="25.9" customHeight="1">
      <c r="B696" s="166"/>
      <c r="C696" s="167"/>
      <c r="D696" s="168" t="s">
        <v>79</v>
      </c>
      <c r="E696" s="169" t="s">
        <v>1036</v>
      </c>
      <c r="F696" s="169" t="s">
        <v>1037</v>
      </c>
      <c r="G696" s="167"/>
      <c r="H696" s="167"/>
      <c r="I696" s="170"/>
      <c r="J696" s="171">
        <f>BK696</f>
        <v>0</v>
      </c>
      <c r="K696" s="167"/>
      <c r="L696" s="172"/>
      <c r="M696" s="173"/>
      <c r="N696" s="174"/>
      <c r="O696" s="174"/>
      <c r="P696" s="175">
        <f>SUM(P697:P738)</f>
        <v>0</v>
      </c>
      <c r="Q696" s="174"/>
      <c r="R696" s="175">
        <f>SUM(R697:R738)</f>
        <v>0</v>
      </c>
      <c r="S696" s="174"/>
      <c r="T696" s="176">
        <f>SUM(T697:T738)</f>
        <v>0</v>
      </c>
      <c r="AR696" s="177" t="s">
        <v>89</v>
      </c>
      <c r="AT696" s="178" t="s">
        <v>79</v>
      </c>
      <c r="AU696" s="178" t="s">
        <v>80</v>
      </c>
      <c r="AY696" s="177" t="s">
        <v>203</v>
      </c>
      <c r="BK696" s="179">
        <f>SUM(BK697:BK738)</f>
        <v>0</v>
      </c>
    </row>
    <row r="697" spans="1:65" s="2" customFormat="1" ht="33" customHeight="1">
      <c r="A697" s="35"/>
      <c r="B697" s="36"/>
      <c r="C697" s="180" t="s">
        <v>1038</v>
      </c>
      <c r="D697" s="180" t="s">
        <v>204</v>
      </c>
      <c r="E697" s="181" t="s">
        <v>1039</v>
      </c>
      <c r="F697" s="182" t="s">
        <v>1040</v>
      </c>
      <c r="G697" s="183" t="s">
        <v>253</v>
      </c>
      <c r="H697" s="184">
        <v>520.866</v>
      </c>
      <c r="I697" s="185"/>
      <c r="J697" s="186">
        <f>ROUND(I697*H697,2)</f>
        <v>0</v>
      </c>
      <c r="K697" s="187"/>
      <c r="L697" s="40"/>
      <c r="M697" s="188" t="s">
        <v>1</v>
      </c>
      <c r="N697" s="189" t="s">
        <v>45</v>
      </c>
      <c r="O697" s="72"/>
      <c r="P697" s="190">
        <f>O697*H697</f>
        <v>0</v>
      </c>
      <c r="Q697" s="190">
        <v>0</v>
      </c>
      <c r="R697" s="190">
        <f>Q697*H697</f>
        <v>0</v>
      </c>
      <c r="S697" s="190">
        <v>0</v>
      </c>
      <c r="T697" s="191">
        <f>S697*H697</f>
        <v>0</v>
      </c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R697" s="192" t="s">
        <v>317</v>
      </c>
      <c r="AT697" s="192" t="s">
        <v>204</v>
      </c>
      <c r="AU697" s="192" t="s">
        <v>85</v>
      </c>
      <c r="AY697" s="18" t="s">
        <v>203</v>
      </c>
      <c r="BE697" s="193">
        <f>IF(N697="základní",J697,0)</f>
        <v>0</v>
      </c>
      <c r="BF697" s="193">
        <f>IF(N697="snížená",J697,0)</f>
        <v>0</v>
      </c>
      <c r="BG697" s="193">
        <f>IF(N697="zákl. přenesená",J697,0)</f>
        <v>0</v>
      </c>
      <c r="BH697" s="193">
        <f>IF(N697="sníž. přenesená",J697,0)</f>
        <v>0</v>
      </c>
      <c r="BI697" s="193">
        <f>IF(N697="nulová",J697,0)</f>
        <v>0</v>
      </c>
      <c r="BJ697" s="18" t="s">
        <v>85</v>
      </c>
      <c r="BK697" s="193">
        <f>ROUND(I697*H697,2)</f>
        <v>0</v>
      </c>
      <c r="BL697" s="18" t="s">
        <v>317</v>
      </c>
      <c r="BM697" s="192" t="s">
        <v>1041</v>
      </c>
    </row>
    <row r="698" spans="2:51" s="12" customFormat="1" ht="12">
      <c r="B698" s="194"/>
      <c r="C698" s="195"/>
      <c r="D698" s="196" t="s">
        <v>209</v>
      </c>
      <c r="E698" s="197" t="s">
        <v>1</v>
      </c>
      <c r="F698" s="198" t="s">
        <v>1042</v>
      </c>
      <c r="G698" s="195"/>
      <c r="H698" s="199">
        <v>54</v>
      </c>
      <c r="I698" s="200"/>
      <c r="J698" s="195"/>
      <c r="K698" s="195"/>
      <c r="L698" s="201"/>
      <c r="M698" s="202"/>
      <c r="N698" s="203"/>
      <c r="O698" s="203"/>
      <c r="P698" s="203"/>
      <c r="Q698" s="203"/>
      <c r="R698" s="203"/>
      <c r="S698" s="203"/>
      <c r="T698" s="204"/>
      <c r="AT698" s="205" t="s">
        <v>209</v>
      </c>
      <c r="AU698" s="205" t="s">
        <v>85</v>
      </c>
      <c r="AV698" s="12" t="s">
        <v>89</v>
      </c>
      <c r="AW698" s="12" t="s">
        <v>36</v>
      </c>
      <c r="AX698" s="12" t="s">
        <v>80</v>
      </c>
      <c r="AY698" s="205" t="s">
        <v>203</v>
      </c>
    </row>
    <row r="699" spans="2:51" s="12" customFormat="1" ht="12">
      <c r="B699" s="194"/>
      <c r="C699" s="195"/>
      <c r="D699" s="196" t="s">
        <v>209</v>
      </c>
      <c r="E699" s="197" t="s">
        <v>1</v>
      </c>
      <c r="F699" s="198" t="s">
        <v>1043</v>
      </c>
      <c r="G699" s="195"/>
      <c r="H699" s="199">
        <v>11.2</v>
      </c>
      <c r="I699" s="200"/>
      <c r="J699" s="195"/>
      <c r="K699" s="195"/>
      <c r="L699" s="201"/>
      <c r="M699" s="202"/>
      <c r="N699" s="203"/>
      <c r="O699" s="203"/>
      <c r="P699" s="203"/>
      <c r="Q699" s="203"/>
      <c r="R699" s="203"/>
      <c r="S699" s="203"/>
      <c r="T699" s="204"/>
      <c r="AT699" s="205" t="s">
        <v>209</v>
      </c>
      <c r="AU699" s="205" t="s">
        <v>85</v>
      </c>
      <c r="AV699" s="12" t="s">
        <v>89</v>
      </c>
      <c r="AW699" s="12" t="s">
        <v>36</v>
      </c>
      <c r="AX699" s="12" t="s">
        <v>80</v>
      </c>
      <c r="AY699" s="205" t="s">
        <v>203</v>
      </c>
    </row>
    <row r="700" spans="2:51" s="12" customFormat="1" ht="12">
      <c r="B700" s="194"/>
      <c r="C700" s="195"/>
      <c r="D700" s="196" t="s">
        <v>209</v>
      </c>
      <c r="E700" s="197" t="s">
        <v>1</v>
      </c>
      <c r="F700" s="198" t="s">
        <v>1044</v>
      </c>
      <c r="G700" s="195"/>
      <c r="H700" s="199">
        <v>139.86</v>
      </c>
      <c r="I700" s="200"/>
      <c r="J700" s="195"/>
      <c r="K700" s="195"/>
      <c r="L700" s="201"/>
      <c r="M700" s="202"/>
      <c r="N700" s="203"/>
      <c r="O700" s="203"/>
      <c r="P700" s="203"/>
      <c r="Q700" s="203"/>
      <c r="R700" s="203"/>
      <c r="S700" s="203"/>
      <c r="T700" s="204"/>
      <c r="AT700" s="205" t="s">
        <v>209</v>
      </c>
      <c r="AU700" s="205" t="s">
        <v>85</v>
      </c>
      <c r="AV700" s="12" t="s">
        <v>89</v>
      </c>
      <c r="AW700" s="12" t="s">
        <v>36</v>
      </c>
      <c r="AX700" s="12" t="s">
        <v>80</v>
      </c>
      <c r="AY700" s="205" t="s">
        <v>203</v>
      </c>
    </row>
    <row r="701" spans="2:51" s="12" customFormat="1" ht="12">
      <c r="B701" s="194"/>
      <c r="C701" s="195"/>
      <c r="D701" s="196" t="s">
        <v>209</v>
      </c>
      <c r="E701" s="197" t="s">
        <v>1</v>
      </c>
      <c r="F701" s="198" t="s">
        <v>1045</v>
      </c>
      <c r="G701" s="195"/>
      <c r="H701" s="199">
        <v>48.51</v>
      </c>
      <c r="I701" s="200"/>
      <c r="J701" s="195"/>
      <c r="K701" s="195"/>
      <c r="L701" s="201"/>
      <c r="M701" s="202"/>
      <c r="N701" s="203"/>
      <c r="O701" s="203"/>
      <c r="P701" s="203"/>
      <c r="Q701" s="203"/>
      <c r="R701" s="203"/>
      <c r="S701" s="203"/>
      <c r="T701" s="204"/>
      <c r="AT701" s="205" t="s">
        <v>209</v>
      </c>
      <c r="AU701" s="205" t="s">
        <v>85</v>
      </c>
      <c r="AV701" s="12" t="s">
        <v>89</v>
      </c>
      <c r="AW701" s="12" t="s">
        <v>36</v>
      </c>
      <c r="AX701" s="12" t="s">
        <v>80</v>
      </c>
      <c r="AY701" s="205" t="s">
        <v>203</v>
      </c>
    </row>
    <row r="702" spans="2:51" s="12" customFormat="1" ht="12">
      <c r="B702" s="194"/>
      <c r="C702" s="195"/>
      <c r="D702" s="196" t="s">
        <v>209</v>
      </c>
      <c r="E702" s="197" t="s">
        <v>1</v>
      </c>
      <c r="F702" s="198" t="s">
        <v>1046</v>
      </c>
      <c r="G702" s="195"/>
      <c r="H702" s="199">
        <v>50.12</v>
      </c>
      <c r="I702" s="200"/>
      <c r="J702" s="195"/>
      <c r="K702" s="195"/>
      <c r="L702" s="201"/>
      <c r="M702" s="202"/>
      <c r="N702" s="203"/>
      <c r="O702" s="203"/>
      <c r="P702" s="203"/>
      <c r="Q702" s="203"/>
      <c r="R702" s="203"/>
      <c r="S702" s="203"/>
      <c r="T702" s="204"/>
      <c r="AT702" s="205" t="s">
        <v>209</v>
      </c>
      <c r="AU702" s="205" t="s">
        <v>85</v>
      </c>
      <c r="AV702" s="12" t="s">
        <v>89</v>
      </c>
      <c r="AW702" s="12" t="s">
        <v>36</v>
      </c>
      <c r="AX702" s="12" t="s">
        <v>80</v>
      </c>
      <c r="AY702" s="205" t="s">
        <v>203</v>
      </c>
    </row>
    <row r="703" spans="2:51" s="12" customFormat="1" ht="12">
      <c r="B703" s="194"/>
      <c r="C703" s="195"/>
      <c r="D703" s="196" t="s">
        <v>209</v>
      </c>
      <c r="E703" s="197" t="s">
        <v>1</v>
      </c>
      <c r="F703" s="198" t="s">
        <v>1047</v>
      </c>
      <c r="G703" s="195"/>
      <c r="H703" s="199">
        <v>214.776</v>
      </c>
      <c r="I703" s="200"/>
      <c r="J703" s="195"/>
      <c r="K703" s="195"/>
      <c r="L703" s="201"/>
      <c r="M703" s="202"/>
      <c r="N703" s="203"/>
      <c r="O703" s="203"/>
      <c r="P703" s="203"/>
      <c r="Q703" s="203"/>
      <c r="R703" s="203"/>
      <c r="S703" s="203"/>
      <c r="T703" s="204"/>
      <c r="AT703" s="205" t="s">
        <v>209</v>
      </c>
      <c r="AU703" s="205" t="s">
        <v>85</v>
      </c>
      <c r="AV703" s="12" t="s">
        <v>89</v>
      </c>
      <c r="AW703" s="12" t="s">
        <v>36</v>
      </c>
      <c r="AX703" s="12" t="s">
        <v>80</v>
      </c>
      <c r="AY703" s="205" t="s">
        <v>203</v>
      </c>
    </row>
    <row r="704" spans="2:51" s="12" customFormat="1" ht="12">
      <c r="B704" s="194"/>
      <c r="C704" s="195"/>
      <c r="D704" s="196" t="s">
        <v>209</v>
      </c>
      <c r="E704" s="197" t="s">
        <v>1</v>
      </c>
      <c r="F704" s="198" t="s">
        <v>1048</v>
      </c>
      <c r="G704" s="195"/>
      <c r="H704" s="199">
        <v>2.4</v>
      </c>
      <c r="I704" s="200"/>
      <c r="J704" s="195"/>
      <c r="K704" s="195"/>
      <c r="L704" s="201"/>
      <c r="M704" s="202"/>
      <c r="N704" s="203"/>
      <c r="O704" s="203"/>
      <c r="P704" s="203"/>
      <c r="Q704" s="203"/>
      <c r="R704" s="203"/>
      <c r="S704" s="203"/>
      <c r="T704" s="204"/>
      <c r="AT704" s="205" t="s">
        <v>209</v>
      </c>
      <c r="AU704" s="205" t="s">
        <v>85</v>
      </c>
      <c r="AV704" s="12" t="s">
        <v>89</v>
      </c>
      <c r="AW704" s="12" t="s">
        <v>36</v>
      </c>
      <c r="AX704" s="12" t="s">
        <v>80</v>
      </c>
      <c r="AY704" s="205" t="s">
        <v>203</v>
      </c>
    </row>
    <row r="705" spans="2:51" s="13" customFormat="1" ht="12">
      <c r="B705" s="206"/>
      <c r="C705" s="207"/>
      <c r="D705" s="196" t="s">
        <v>209</v>
      </c>
      <c r="E705" s="208" t="s">
        <v>1</v>
      </c>
      <c r="F705" s="209" t="s">
        <v>211</v>
      </c>
      <c r="G705" s="207"/>
      <c r="H705" s="210">
        <v>520.866</v>
      </c>
      <c r="I705" s="211"/>
      <c r="J705" s="207"/>
      <c r="K705" s="207"/>
      <c r="L705" s="212"/>
      <c r="M705" s="213"/>
      <c r="N705" s="214"/>
      <c r="O705" s="214"/>
      <c r="P705" s="214"/>
      <c r="Q705" s="214"/>
      <c r="R705" s="214"/>
      <c r="S705" s="214"/>
      <c r="T705" s="215"/>
      <c r="AT705" s="216" t="s">
        <v>209</v>
      </c>
      <c r="AU705" s="216" t="s">
        <v>85</v>
      </c>
      <c r="AV705" s="13" t="s">
        <v>98</v>
      </c>
      <c r="AW705" s="13" t="s">
        <v>36</v>
      </c>
      <c r="AX705" s="13" t="s">
        <v>85</v>
      </c>
      <c r="AY705" s="216" t="s">
        <v>203</v>
      </c>
    </row>
    <row r="706" spans="1:65" s="2" customFormat="1" ht="24.2" customHeight="1">
      <c r="A706" s="35"/>
      <c r="B706" s="36"/>
      <c r="C706" s="180" t="s">
        <v>1049</v>
      </c>
      <c r="D706" s="180" t="s">
        <v>204</v>
      </c>
      <c r="E706" s="181" t="s">
        <v>1050</v>
      </c>
      <c r="F706" s="182" t="s">
        <v>1051</v>
      </c>
      <c r="G706" s="183" t="s">
        <v>221</v>
      </c>
      <c r="H706" s="184">
        <v>4</v>
      </c>
      <c r="I706" s="185"/>
      <c r="J706" s="186">
        <f>ROUND(I706*H706,2)</f>
        <v>0</v>
      </c>
      <c r="K706" s="187"/>
      <c r="L706" s="40"/>
      <c r="M706" s="188" t="s">
        <v>1</v>
      </c>
      <c r="N706" s="189" t="s">
        <v>45</v>
      </c>
      <c r="O706" s="72"/>
      <c r="P706" s="190">
        <f>O706*H706</f>
        <v>0</v>
      </c>
      <c r="Q706" s="190">
        <v>0</v>
      </c>
      <c r="R706" s="190">
        <f>Q706*H706</f>
        <v>0</v>
      </c>
      <c r="S706" s="190">
        <v>0</v>
      </c>
      <c r="T706" s="191">
        <f>S706*H706</f>
        <v>0</v>
      </c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5"/>
      <c r="AR706" s="192" t="s">
        <v>317</v>
      </c>
      <c r="AT706" s="192" t="s">
        <v>204</v>
      </c>
      <c r="AU706" s="192" t="s">
        <v>85</v>
      </c>
      <c r="AY706" s="18" t="s">
        <v>203</v>
      </c>
      <c r="BE706" s="193">
        <f>IF(N706="základní",J706,0)</f>
        <v>0</v>
      </c>
      <c r="BF706" s="193">
        <f>IF(N706="snížená",J706,0)</f>
        <v>0</v>
      </c>
      <c r="BG706" s="193">
        <f>IF(N706="zákl. přenesená",J706,0)</f>
        <v>0</v>
      </c>
      <c r="BH706" s="193">
        <f>IF(N706="sníž. přenesená",J706,0)</f>
        <v>0</v>
      </c>
      <c r="BI706" s="193">
        <f>IF(N706="nulová",J706,0)</f>
        <v>0</v>
      </c>
      <c r="BJ706" s="18" t="s">
        <v>85</v>
      </c>
      <c r="BK706" s="193">
        <f>ROUND(I706*H706,2)</f>
        <v>0</v>
      </c>
      <c r="BL706" s="18" t="s">
        <v>317</v>
      </c>
      <c r="BM706" s="192" t="s">
        <v>1052</v>
      </c>
    </row>
    <row r="707" spans="2:51" s="12" customFormat="1" ht="12">
      <c r="B707" s="194"/>
      <c r="C707" s="195"/>
      <c r="D707" s="196" t="s">
        <v>209</v>
      </c>
      <c r="E707" s="197" t="s">
        <v>1</v>
      </c>
      <c r="F707" s="198" t="s">
        <v>1053</v>
      </c>
      <c r="G707" s="195"/>
      <c r="H707" s="199">
        <v>2</v>
      </c>
      <c r="I707" s="200"/>
      <c r="J707" s="195"/>
      <c r="K707" s="195"/>
      <c r="L707" s="201"/>
      <c r="M707" s="202"/>
      <c r="N707" s="203"/>
      <c r="O707" s="203"/>
      <c r="P707" s="203"/>
      <c r="Q707" s="203"/>
      <c r="R707" s="203"/>
      <c r="S707" s="203"/>
      <c r="T707" s="204"/>
      <c r="AT707" s="205" t="s">
        <v>209</v>
      </c>
      <c r="AU707" s="205" t="s">
        <v>85</v>
      </c>
      <c r="AV707" s="12" t="s">
        <v>89</v>
      </c>
      <c r="AW707" s="12" t="s">
        <v>36</v>
      </c>
      <c r="AX707" s="12" t="s">
        <v>80</v>
      </c>
      <c r="AY707" s="205" t="s">
        <v>203</v>
      </c>
    </row>
    <row r="708" spans="2:51" s="12" customFormat="1" ht="12">
      <c r="B708" s="194"/>
      <c r="C708" s="195"/>
      <c r="D708" s="196" t="s">
        <v>209</v>
      </c>
      <c r="E708" s="197" t="s">
        <v>1</v>
      </c>
      <c r="F708" s="198" t="s">
        <v>1054</v>
      </c>
      <c r="G708" s="195"/>
      <c r="H708" s="199">
        <v>2</v>
      </c>
      <c r="I708" s="200"/>
      <c r="J708" s="195"/>
      <c r="K708" s="195"/>
      <c r="L708" s="201"/>
      <c r="M708" s="202"/>
      <c r="N708" s="203"/>
      <c r="O708" s="203"/>
      <c r="P708" s="203"/>
      <c r="Q708" s="203"/>
      <c r="R708" s="203"/>
      <c r="S708" s="203"/>
      <c r="T708" s="204"/>
      <c r="AT708" s="205" t="s">
        <v>209</v>
      </c>
      <c r="AU708" s="205" t="s">
        <v>85</v>
      </c>
      <c r="AV708" s="12" t="s">
        <v>89</v>
      </c>
      <c r="AW708" s="12" t="s">
        <v>36</v>
      </c>
      <c r="AX708" s="12" t="s">
        <v>80</v>
      </c>
      <c r="AY708" s="205" t="s">
        <v>203</v>
      </c>
    </row>
    <row r="709" spans="2:51" s="13" customFormat="1" ht="12">
      <c r="B709" s="206"/>
      <c r="C709" s="207"/>
      <c r="D709" s="196" t="s">
        <v>209</v>
      </c>
      <c r="E709" s="208" t="s">
        <v>1</v>
      </c>
      <c r="F709" s="209" t="s">
        <v>211</v>
      </c>
      <c r="G709" s="207"/>
      <c r="H709" s="210">
        <v>4</v>
      </c>
      <c r="I709" s="211"/>
      <c r="J709" s="207"/>
      <c r="K709" s="207"/>
      <c r="L709" s="212"/>
      <c r="M709" s="213"/>
      <c r="N709" s="214"/>
      <c r="O709" s="214"/>
      <c r="P709" s="214"/>
      <c r="Q709" s="214"/>
      <c r="R709" s="214"/>
      <c r="S709" s="214"/>
      <c r="T709" s="215"/>
      <c r="AT709" s="216" t="s">
        <v>209</v>
      </c>
      <c r="AU709" s="216" t="s">
        <v>85</v>
      </c>
      <c r="AV709" s="13" t="s">
        <v>98</v>
      </c>
      <c r="AW709" s="13" t="s">
        <v>36</v>
      </c>
      <c r="AX709" s="13" t="s">
        <v>85</v>
      </c>
      <c r="AY709" s="216" t="s">
        <v>203</v>
      </c>
    </row>
    <row r="710" spans="1:65" s="2" customFormat="1" ht="24.2" customHeight="1">
      <c r="A710" s="35"/>
      <c r="B710" s="36"/>
      <c r="C710" s="180" t="s">
        <v>1055</v>
      </c>
      <c r="D710" s="180" t="s">
        <v>204</v>
      </c>
      <c r="E710" s="181" t="s">
        <v>1056</v>
      </c>
      <c r="F710" s="182" t="s">
        <v>1057</v>
      </c>
      <c r="G710" s="183" t="s">
        <v>221</v>
      </c>
      <c r="H710" s="184">
        <v>4</v>
      </c>
      <c r="I710" s="185"/>
      <c r="J710" s="186">
        <f>ROUND(I710*H710,2)</f>
        <v>0</v>
      </c>
      <c r="K710" s="187"/>
      <c r="L710" s="40"/>
      <c r="M710" s="188" t="s">
        <v>1</v>
      </c>
      <c r="N710" s="189" t="s">
        <v>45</v>
      </c>
      <c r="O710" s="72"/>
      <c r="P710" s="190">
        <f>O710*H710</f>
        <v>0</v>
      </c>
      <c r="Q710" s="190">
        <v>0</v>
      </c>
      <c r="R710" s="190">
        <f>Q710*H710</f>
        <v>0</v>
      </c>
      <c r="S710" s="190">
        <v>0</v>
      </c>
      <c r="T710" s="191">
        <f>S710*H710</f>
        <v>0</v>
      </c>
      <c r="U710" s="35"/>
      <c r="V710" s="35"/>
      <c r="W710" s="35"/>
      <c r="X710" s="35"/>
      <c r="Y710" s="35"/>
      <c r="Z710" s="35"/>
      <c r="AA710" s="35"/>
      <c r="AB710" s="35"/>
      <c r="AC710" s="35"/>
      <c r="AD710" s="35"/>
      <c r="AE710" s="35"/>
      <c r="AR710" s="192" t="s">
        <v>317</v>
      </c>
      <c r="AT710" s="192" t="s">
        <v>204</v>
      </c>
      <c r="AU710" s="192" t="s">
        <v>85</v>
      </c>
      <c r="AY710" s="18" t="s">
        <v>203</v>
      </c>
      <c r="BE710" s="193">
        <f>IF(N710="základní",J710,0)</f>
        <v>0</v>
      </c>
      <c r="BF710" s="193">
        <f>IF(N710="snížená",J710,0)</f>
        <v>0</v>
      </c>
      <c r="BG710" s="193">
        <f>IF(N710="zákl. přenesená",J710,0)</f>
        <v>0</v>
      </c>
      <c r="BH710" s="193">
        <f>IF(N710="sníž. přenesená",J710,0)</f>
        <v>0</v>
      </c>
      <c r="BI710" s="193">
        <f>IF(N710="nulová",J710,0)</f>
        <v>0</v>
      </c>
      <c r="BJ710" s="18" t="s">
        <v>85</v>
      </c>
      <c r="BK710" s="193">
        <f>ROUND(I710*H710,2)</f>
        <v>0</v>
      </c>
      <c r="BL710" s="18" t="s">
        <v>317</v>
      </c>
      <c r="BM710" s="192" t="s">
        <v>1058</v>
      </c>
    </row>
    <row r="711" spans="2:51" s="12" customFormat="1" ht="12">
      <c r="B711" s="194"/>
      <c r="C711" s="195"/>
      <c r="D711" s="196" t="s">
        <v>209</v>
      </c>
      <c r="E711" s="197" t="s">
        <v>1</v>
      </c>
      <c r="F711" s="198" t="s">
        <v>1059</v>
      </c>
      <c r="G711" s="195"/>
      <c r="H711" s="199">
        <v>4</v>
      </c>
      <c r="I711" s="200"/>
      <c r="J711" s="195"/>
      <c r="K711" s="195"/>
      <c r="L711" s="201"/>
      <c r="M711" s="202"/>
      <c r="N711" s="203"/>
      <c r="O711" s="203"/>
      <c r="P711" s="203"/>
      <c r="Q711" s="203"/>
      <c r="R711" s="203"/>
      <c r="S711" s="203"/>
      <c r="T711" s="204"/>
      <c r="AT711" s="205" t="s">
        <v>209</v>
      </c>
      <c r="AU711" s="205" t="s">
        <v>85</v>
      </c>
      <c r="AV711" s="12" t="s">
        <v>89</v>
      </c>
      <c r="AW711" s="12" t="s">
        <v>36</v>
      </c>
      <c r="AX711" s="12" t="s">
        <v>80</v>
      </c>
      <c r="AY711" s="205" t="s">
        <v>203</v>
      </c>
    </row>
    <row r="712" spans="2:51" s="13" customFormat="1" ht="12">
      <c r="B712" s="206"/>
      <c r="C712" s="207"/>
      <c r="D712" s="196" t="s">
        <v>209</v>
      </c>
      <c r="E712" s="208" t="s">
        <v>1</v>
      </c>
      <c r="F712" s="209" t="s">
        <v>211</v>
      </c>
      <c r="G712" s="207"/>
      <c r="H712" s="210">
        <v>4</v>
      </c>
      <c r="I712" s="211"/>
      <c r="J712" s="207"/>
      <c r="K712" s="207"/>
      <c r="L712" s="212"/>
      <c r="M712" s="213"/>
      <c r="N712" s="214"/>
      <c r="O712" s="214"/>
      <c r="P712" s="214"/>
      <c r="Q712" s="214"/>
      <c r="R712" s="214"/>
      <c r="S712" s="214"/>
      <c r="T712" s="215"/>
      <c r="AT712" s="216" t="s">
        <v>209</v>
      </c>
      <c r="AU712" s="216" t="s">
        <v>85</v>
      </c>
      <c r="AV712" s="13" t="s">
        <v>98</v>
      </c>
      <c r="AW712" s="13" t="s">
        <v>36</v>
      </c>
      <c r="AX712" s="13" t="s">
        <v>85</v>
      </c>
      <c r="AY712" s="216" t="s">
        <v>203</v>
      </c>
    </row>
    <row r="713" spans="1:65" s="2" customFormat="1" ht="24.2" customHeight="1">
      <c r="A713" s="35"/>
      <c r="B713" s="36"/>
      <c r="C713" s="180" t="s">
        <v>1060</v>
      </c>
      <c r="D713" s="180" t="s">
        <v>204</v>
      </c>
      <c r="E713" s="181" t="s">
        <v>1061</v>
      </c>
      <c r="F713" s="182" t="s">
        <v>1062</v>
      </c>
      <c r="G713" s="183" t="s">
        <v>221</v>
      </c>
      <c r="H713" s="184">
        <v>13</v>
      </c>
      <c r="I713" s="185"/>
      <c r="J713" s="186">
        <f>ROUND(I713*H713,2)</f>
        <v>0</v>
      </c>
      <c r="K713" s="187"/>
      <c r="L713" s="40"/>
      <c r="M713" s="188" t="s">
        <v>1</v>
      </c>
      <c r="N713" s="189" t="s">
        <v>45</v>
      </c>
      <c r="O713" s="72"/>
      <c r="P713" s="190">
        <f>O713*H713</f>
        <v>0</v>
      </c>
      <c r="Q713" s="190">
        <v>0</v>
      </c>
      <c r="R713" s="190">
        <f>Q713*H713</f>
        <v>0</v>
      </c>
      <c r="S713" s="190">
        <v>0</v>
      </c>
      <c r="T713" s="191">
        <f>S713*H713</f>
        <v>0</v>
      </c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R713" s="192" t="s">
        <v>317</v>
      </c>
      <c r="AT713" s="192" t="s">
        <v>204</v>
      </c>
      <c r="AU713" s="192" t="s">
        <v>85</v>
      </c>
      <c r="AY713" s="18" t="s">
        <v>203</v>
      </c>
      <c r="BE713" s="193">
        <f>IF(N713="základní",J713,0)</f>
        <v>0</v>
      </c>
      <c r="BF713" s="193">
        <f>IF(N713="snížená",J713,0)</f>
        <v>0</v>
      </c>
      <c r="BG713" s="193">
        <f>IF(N713="zákl. přenesená",J713,0)</f>
        <v>0</v>
      </c>
      <c r="BH713" s="193">
        <f>IF(N713="sníž. přenesená",J713,0)</f>
        <v>0</v>
      </c>
      <c r="BI713" s="193">
        <f>IF(N713="nulová",J713,0)</f>
        <v>0</v>
      </c>
      <c r="BJ713" s="18" t="s">
        <v>85</v>
      </c>
      <c r="BK713" s="193">
        <f>ROUND(I713*H713,2)</f>
        <v>0</v>
      </c>
      <c r="BL713" s="18" t="s">
        <v>317</v>
      </c>
      <c r="BM713" s="192" t="s">
        <v>1063</v>
      </c>
    </row>
    <row r="714" spans="2:51" s="12" customFormat="1" ht="12">
      <c r="B714" s="194"/>
      <c r="C714" s="195"/>
      <c r="D714" s="196" t="s">
        <v>209</v>
      </c>
      <c r="E714" s="197" t="s">
        <v>1</v>
      </c>
      <c r="F714" s="198" t="s">
        <v>1064</v>
      </c>
      <c r="G714" s="195"/>
      <c r="H714" s="199">
        <v>8</v>
      </c>
      <c r="I714" s="200"/>
      <c r="J714" s="195"/>
      <c r="K714" s="195"/>
      <c r="L714" s="201"/>
      <c r="M714" s="202"/>
      <c r="N714" s="203"/>
      <c r="O714" s="203"/>
      <c r="P714" s="203"/>
      <c r="Q714" s="203"/>
      <c r="R714" s="203"/>
      <c r="S714" s="203"/>
      <c r="T714" s="204"/>
      <c r="AT714" s="205" t="s">
        <v>209</v>
      </c>
      <c r="AU714" s="205" t="s">
        <v>85</v>
      </c>
      <c r="AV714" s="12" t="s">
        <v>89</v>
      </c>
      <c r="AW714" s="12" t="s">
        <v>36</v>
      </c>
      <c r="AX714" s="12" t="s">
        <v>80</v>
      </c>
      <c r="AY714" s="205" t="s">
        <v>203</v>
      </c>
    </row>
    <row r="715" spans="2:51" s="12" customFormat="1" ht="12">
      <c r="B715" s="194"/>
      <c r="C715" s="195"/>
      <c r="D715" s="196" t="s">
        <v>209</v>
      </c>
      <c r="E715" s="197" t="s">
        <v>1</v>
      </c>
      <c r="F715" s="198" t="s">
        <v>1065</v>
      </c>
      <c r="G715" s="195"/>
      <c r="H715" s="199">
        <v>2</v>
      </c>
      <c r="I715" s="200"/>
      <c r="J715" s="195"/>
      <c r="K715" s="195"/>
      <c r="L715" s="201"/>
      <c r="M715" s="202"/>
      <c r="N715" s="203"/>
      <c r="O715" s="203"/>
      <c r="P715" s="203"/>
      <c r="Q715" s="203"/>
      <c r="R715" s="203"/>
      <c r="S715" s="203"/>
      <c r="T715" s="204"/>
      <c r="AT715" s="205" t="s">
        <v>209</v>
      </c>
      <c r="AU715" s="205" t="s">
        <v>85</v>
      </c>
      <c r="AV715" s="12" t="s">
        <v>89</v>
      </c>
      <c r="AW715" s="12" t="s">
        <v>36</v>
      </c>
      <c r="AX715" s="12" t="s">
        <v>80</v>
      </c>
      <c r="AY715" s="205" t="s">
        <v>203</v>
      </c>
    </row>
    <row r="716" spans="2:51" s="12" customFormat="1" ht="12">
      <c r="B716" s="194"/>
      <c r="C716" s="195"/>
      <c r="D716" s="196" t="s">
        <v>209</v>
      </c>
      <c r="E716" s="197" t="s">
        <v>1</v>
      </c>
      <c r="F716" s="198" t="s">
        <v>1066</v>
      </c>
      <c r="G716" s="195"/>
      <c r="H716" s="199">
        <v>2</v>
      </c>
      <c r="I716" s="200"/>
      <c r="J716" s="195"/>
      <c r="K716" s="195"/>
      <c r="L716" s="201"/>
      <c r="M716" s="202"/>
      <c r="N716" s="203"/>
      <c r="O716" s="203"/>
      <c r="P716" s="203"/>
      <c r="Q716" s="203"/>
      <c r="R716" s="203"/>
      <c r="S716" s="203"/>
      <c r="T716" s="204"/>
      <c r="AT716" s="205" t="s">
        <v>209</v>
      </c>
      <c r="AU716" s="205" t="s">
        <v>85</v>
      </c>
      <c r="AV716" s="12" t="s">
        <v>89</v>
      </c>
      <c r="AW716" s="12" t="s">
        <v>36</v>
      </c>
      <c r="AX716" s="12" t="s">
        <v>80</v>
      </c>
      <c r="AY716" s="205" t="s">
        <v>203</v>
      </c>
    </row>
    <row r="717" spans="2:51" s="12" customFormat="1" ht="12">
      <c r="B717" s="194"/>
      <c r="C717" s="195"/>
      <c r="D717" s="196" t="s">
        <v>209</v>
      </c>
      <c r="E717" s="197" t="s">
        <v>1</v>
      </c>
      <c r="F717" s="198" t="s">
        <v>1067</v>
      </c>
      <c r="G717" s="195"/>
      <c r="H717" s="199">
        <v>1</v>
      </c>
      <c r="I717" s="200"/>
      <c r="J717" s="195"/>
      <c r="K717" s="195"/>
      <c r="L717" s="201"/>
      <c r="M717" s="202"/>
      <c r="N717" s="203"/>
      <c r="O717" s="203"/>
      <c r="P717" s="203"/>
      <c r="Q717" s="203"/>
      <c r="R717" s="203"/>
      <c r="S717" s="203"/>
      <c r="T717" s="204"/>
      <c r="AT717" s="205" t="s">
        <v>209</v>
      </c>
      <c r="AU717" s="205" t="s">
        <v>85</v>
      </c>
      <c r="AV717" s="12" t="s">
        <v>89</v>
      </c>
      <c r="AW717" s="12" t="s">
        <v>36</v>
      </c>
      <c r="AX717" s="12" t="s">
        <v>80</v>
      </c>
      <c r="AY717" s="205" t="s">
        <v>203</v>
      </c>
    </row>
    <row r="718" spans="2:51" s="13" customFormat="1" ht="12">
      <c r="B718" s="206"/>
      <c r="C718" s="207"/>
      <c r="D718" s="196" t="s">
        <v>209</v>
      </c>
      <c r="E718" s="208" t="s">
        <v>1</v>
      </c>
      <c r="F718" s="209" t="s">
        <v>211</v>
      </c>
      <c r="G718" s="207"/>
      <c r="H718" s="210">
        <v>13</v>
      </c>
      <c r="I718" s="211"/>
      <c r="J718" s="207"/>
      <c r="K718" s="207"/>
      <c r="L718" s="212"/>
      <c r="M718" s="213"/>
      <c r="N718" s="214"/>
      <c r="O718" s="214"/>
      <c r="P718" s="214"/>
      <c r="Q718" s="214"/>
      <c r="R718" s="214"/>
      <c r="S718" s="214"/>
      <c r="T718" s="215"/>
      <c r="AT718" s="216" t="s">
        <v>209</v>
      </c>
      <c r="AU718" s="216" t="s">
        <v>85</v>
      </c>
      <c r="AV718" s="13" t="s">
        <v>98</v>
      </c>
      <c r="AW718" s="13" t="s">
        <v>36</v>
      </c>
      <c r="AX718" s="13" t="s">
        <v>85</v>
      </c>
      <c r="AY718" s="216" t="s">
        <v>203</v>
      </c>
    </row>
    <row r="719" spans="1:65" s="2" customFormat="1" ht="16.5" customHeight="1">
      <c r="A719" s="35"/>
      <c r="B719" s="36"/>
      <c r="C719" s="180" t="s">
        <v>1068</v>
      </c>
      <c r="D719" s="180" t="s">
        <v>204</v>
      </c>
      <c r="E719" s="181" t="s">
        <v>1069</v>
      </c>
      <c r="F719" s="182" t="s">
        <v>1070</v>
      </c>
      <c r="G719" s="183" t="s">
        <v>221</v>
      </c>
      <c r="H719" s="184">
        <v>2</v>
      </c>
      <c r="I719" s="185"/>
      <c r="J719" s="186">
        <f>ROUND(I719*H719,2)</f>
        <v>0</v>
      </c>
      <c r="K719" s="187"/>
      <c r="L719" s="40"/>
      <c r="M719" s="188" t="s">
        <v>1</v>
      </c>
      <c r="N719" s="189" t="s">
        <v>45</v>
      </c>
      <c r="O719" s="72"/>
      <c r="P719" s="190">
        <f>O719*H719</f>
        <v>0</v>
      </c>
      <c r="Q719" s="190">
        <v>0</v>
      </c>
      <c r="R719" s="190">
        <f>Q719*H719</f>
        <v>0</v>
      </c>
      <c r="S719" s="190">
        <v>0</v>
      </c>
      <c r="T719" s="191">
        <f>S719*H719</f>
        <v>0</v>
      </c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R719" s="192" t="s">
        <v>317</v>
      </c>
      <c r="AT719" s="192" t="s">
        <v>204</v>
      </c>
      <c r="AU719" s="192" t="s">
        <v>85</v>
      </c>
      <c r="AY719" s="18" t="s">
        <v>203</v>
      </c>
      <c r="BE719" s="193">
        <f>IF(N719="základní",J719,0)</f>
        <v>0</v>
      </c>
      <c r="BF719" s="193">
        <f>IF(N719="snížená",J719,0)</f>
        <v>0</v>
      </c>
      <c r="BG719" s="193">
        <f>IF(N719="zákl. přenesená",J719,0)</f>
        <v>0</v>
      </c>
      <c r="BH719" s="193">
        <f>IF(N719="sníž. přenesená",J719,0)</f>
        <v>0</v>
      </c>
      <c r="BI719" s="193">
        <f>IF(N719="nulová",J719,0)</f>
        <v>0</v>
      </c>
      <c r="BJ719" s="18" t="s">
        <v>85</v>
      </c>
      <c r="BK719" s="193">
        <f>ROUND(I719*H719,2)</f>
        <v>0</v>
      </c>
      <c r="BL719" s="18" t="s">
        <v>317</v>
      </c>
      <c r="BM719" s="192" t="s">
        <v>1071</v>
      </c>
    </row>
    <row r="720" spans="2:51" s="12" customFormat="1" ht="12">
      <c r="B720" s="194"/>
      <c r="C720" s="195"/>
      <c r="D720" s="196" t="s">
        <v>209</v>
      </c>
      <c r="E720" s="197" t="s">
        <v>1</v>
      </c>
      <c r="F720" s="198" t="s">
        <v>1072</v>
      </c>
      <c r="G720" s="195"/>
      <c r="H720" s="199">
        <v>2</v>
      </c>
      <c r="I720" s="200"/>
      <c r="J720" s="195"/>
      <c r="K720" s="195"/>
      <c r="L720" s="201"/>
      <c r="M720" s="202"/>
      <c r="N720" s="203"/>
      <c r="O720" s="203"/>
      <c r="P720" s="203"/>
      <c r="Q720" s="203"/>
      <c r="R720" s="203"/>
      <c r="S720" s="203"/>
      <c r="T720" s="204"/>
      <c r="AT720" s="205" t="s">
        <v>209</v>
      </c>
      <c r="AU720" s="205" t="s">
        <v>85</v>
      </c>
      <c r="AV720" s="12" t="s">
        <v>89</v>
      </c>
      <c r="AW720" s="12" t="s">
        <v>36</v>
      </c>
      <c r="AX720" s="12" t="s">
        <v>80</v>
      </c>
      <c r="AY720" s="205" t="s">
        <v>203</v>
      </c>
    </row>
    <row r="721" spans="2:51" s="13" customFormat="1" ht="12">
      <c r="B721" s="206"/>
      <c r="C721" s="207"/>
      <c r="D721" s="196" t="s">
        <v>209</v>
      </c>
      <c r="E721" s="208" t="s">
        <v>1</v>
      </c>
      <c r="F721" s="209" t="s">
        <v>211</v>
      </c>
      <c r="G721" s="207"/>
      <c r="H721" s="210">
        <v>2</v>
      </c>
      <c r="I721" s="211"/>
      <c r="J721" s="207"/>
      <c r="K721" s="207"/>
      <c r="L721" s="212"/>
      <c r="M721" s="213"/>
      <c r="N721" s="214"/>
      <c r="O721" s="214"/>
      <c r="P721" s="214"/>
      <c r="Q721" s="214"/>
      <c r="R721" s="214"/>
      <c r="S721" s="214"/>
      <c r="T721" s="215"/>
      <c r="AT721" s="216" t="s">
        <v>209</v>
      </c>
      <c r="AU721" s="216" t="s">
        <v>85</v>
      </c>
      <c r="AV721" s="13" t="s">
        <v>98</v>
      </c>
      <c r="AW721" s="13" t="s">
        <v>36</v>
      </c>
      <c r="AX721" s="13" t="s">
        <v>85</v>
      </c>
      <c r="AY721" s="216" t="s">
        <v>203</v>
      </c>
    </row>
    <row r="722" spans="1:65" s="2" customFormat="1" ht="24.2" customHeight="1">
      <c r="A722" s="35"/>
      <c r="B722" s="36"/>
      <c r="C722" s="180" t="s">
        <v>1073</v>
      </c>
      <c r="D722" s="180" t="s">
        <v>204</v>
      </c>
      <c r="E722" s="181" t="s">
        <v>1074</v>
      </c>
      <c r="F722" s="182" t="s">
        <v>1075</v>
      </c>
      <c r="G722" s="183" t="s">
        <v>1076</v>
      </c>
      <c r="H722" s="184">
        <v>497.6</v>
      </c>
      <c r="I722" s="185"/>
      <c r="J722" s="186">
        <f>ROUND(I722*H722,2)</f>
        <v>0</v>
      </c>
      <c r="K722" s="187"/>
      <c r="L722" s="40"/>
      <c r="M722" s="188" t="s">
        <v>1</v>
      </c>
      <c r="N722" s="189" t="s">
        <v>45</v>
      </c>
      <c r="O722" s="72"/>
      <c r="P722" s="190">
        <f>O722*H722</f>
        <v>0</v>
      </c>
      <c r="Q722" s="190">
        <v>0</v>
      </c>
      <c r="R722" s="190">
        <f>Q722*H722</f>
        <v>0</v>
      </c>
      <c r="S722" s="190">
        <v>0</v>
      </c>
      <c r="T722" s="191">
        <f>S722*H722</f>
        <v>0</v>
      </c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R722" s="192" t="s">
        <v>317</v>
      </c>
      <c r="AT722" s="192" t="s">
        <v>204</v>
      </c>
      <c r="AU722" s="192" t="s">
        <v>85</v>
      </c>
      <c r="AY722" s="18" t="s">
        <v>203</v>
      </c>
      <c r="BE722" s="193">
        <f>IF(N722="základní",J722,0)</f>
        <v>0</v>
      </c>
      <c r="BF722" s="193">
        <f>IF(N722="snížená",J722,0)</f>
        <v>0</v>
      </c>
      <c r="BG722" s="193">
        <f>IF(N722="zákl. přenesená",J722,0)</f>
        <v>0</v>
      </c>
      <c r="BH722" s="193">
        <f>IF(N722="sníž. přenesená",J722,0)</f>
        <v>0</v>
      </c>
      <c r="BI722" s="193">
        <f>IF(N722="nulová",J722,0)</f>
        <v>0</v>
      </c>
      <c r="BJ722" s="18" t="s">
        <v>85</v>
      </c>
      <c r="BK722" s="193">
        <f>ROUND(I722*H722,2)</f>
        <v>0</v>
      </c>
      <c r="BL722" s="18" t="s">
        <v>317</v>
      </c>
      <c r="BM722" s="192" t="s">
        <v>1077</v>
      </c>
    </row>
    <row r="723" spans="2:51" s="12" customFormat="1" ht="12">
      <c r="B723" s="194"/>
      <c r="C723" s="195"/>
      <c r="D723" s="196" t="s">
        <v>209</v>
      </c>
      <c r="E723" s="197" t="s">
        <v>1</v>
      </c>
      <c r="F723" s="198" t="s">
        <v>1078</v>
      </c>
      <c r="G723" s="195"/>
      <c r="H723" s="199">
        <v>210</v>
      </c>
      <c r="I723" s="200"/>
      <c r="J723" s="195"/>
      <c r="K723" s="195"/>
      <c r="L723" s="201"/>
      <c r="M723" s="202"/>
      <c r="N723" s="203"/>
      <c r="O723" s="203"/>
      <c r="P723" s="203"/>
      <c r="Q723" s="203"/>
      <c r="R723" s="203"/>
      <c r="S723" s="203"/>
      <c r="T723" s="204"/>
      <c r="AT723" s="205" t="s">
        <v>209</v>
      </c>
      <c r="AU723" s="205" t="s">
        <v>85</v>
      </c>
      <c r="AV723" s="12" t="s">
        <v>89</v>
      </c>
      <c r="AW723" s="12" t="s">
        <v>36</v>
      </c>
      <c r="AX723" s="12" t="s">
        <v>80</v>
      </c>
      <c r="AY723" s="205" t="s">
        <v>203</v>
      </c>
    </row>
    <row r="724" spans="2:51" s="12" customFormat="1" ht="12">
      <c r="B724" s="194"/>
      <c r="C724" s="195"/>
      <c r="D724" s="196" t="s">
        <v>209</v>
      </c>
      <c r="E724" s="197" t="s">
        <v>1</v>
      </c>
      <c r="F724" s="198" t="s">
        <v>1079</v>
      </c>
      <c r="G724" s="195"/>
      <c r="H724" s="199">
        <v>183.6</v>
      </c>
      <c r="I724" s="200"/>
      <c r="J724" s="195"/>
      <c r="K724" s="195"/>
      <c r="L724" s="201"/>
      <c r="M724" s="202"/>
      <c r="N724" s="203"/>
      <c r="O724" s="203"/>
      <c r="P724" s="203"/>
      <c r="Q724" s="203"/>
      <c r="R724" s="203"/>
      <c r="S724" s="203"/>
      <c r="T724" s="204"/>
      <c r="AT724" s="205" t="s">
        <v>209</v>
      </c>
      <c r="AU724" s="205" t="s">
        <v>85</v>
      </c>
      <c r="AV724" s="12" t="s">
        <v>89</v>
      </c>
      <c r="AW724" s="12" t="s">
        <v>36</v>
      </c>
      <c r="AX724" s="12" t="s">
        <v>80</v>
      </c>
      <c r="AY724" s="205" t="s">
        <v>203</v>
      </c>
    </row>
    <row r="725" spans="2:51" s="12" customFormat="1" ht="12">
      <c r="B725" s="194"/>
      <c r="C725" s="195"/>
      <c r="D725" s="196" t="s">
        <v>209</v>
      </c>
      <c r="E725" s="197" t="s">
        <v>1</v>
      </c>
      <c r="F725" s="198" t="s">
        <v>1080</v>
      </c>
      <c r="G725" s="195"/>
      <c r="H725" s="199">
        <v>104</v>
      </c>
      <c r="I725" s="200"/>
      <c r="J725" s="195"/>
      <c r="K725" s="195"/>
      <c r="L725" s="201"/>
      <c r="M725" s="202"/>
      <c r="N725" s="203"/>
      <c r="O725" s="203"/>
      <c r="P725" s="203"/>
      <c r="Q725" s="203"/>
      <c r="R725" s="203"/>
      <c r="S725" s="203"/>
      <c r="T725" s="204"/>
      <c r="AT725" s="205" t="s">
        <v>209</v>
      </c>
      <c r="AU725" s="205" t="s">
        <v>85</v>
      </c>
      <c r="AV725" s="12" t="s">
        <v>89</v>
      </c>
      <c r="AW725" s="12" t="s">
        <v>36</v>
      </c>
      <c r="AX725" s="12" t="s">
        <v>80</v>
      </c>
      <c r="AY725" s="205" t="s">
        <v>203</v>
      </c>
    </row>
    <row r="726" spans="2:51" s="13" customFormat="1" ht="12">
      <c r="B726" s="206"/>
      <c r="C726" s="207"/>
      <c r="D726" s="196" t="s">
        <v>209</v>
      </c>
      <c r="E726" s="208" t="s">
        <v>1</v>
      </c>
      <c r="F726" s="209" t="s">
        <v>211</v>
      </c>
      <c r="G726" s="207"/>
      <c r="H726" s="210">
        <v>497.6</v>
      </c>
      <c r="I726" s="211"/>
      <c r="J726" s="207"/>
      <c r="K726" s="207"/>
      <c r="L726" s="212"/>
      <c r="M726" s="213"/>
      <c r="N726" s="214"/>
      <c r="O726" s="214"/>
      <c r="P726" s="214"/>
      <c r="Q726" s="214"/>
      <c r="R726" s="214"/>
      <c r="S726" s="214"/>
      <c r="T726" s="215"/>
      <c r="AT726" s="216" t="s">
        <v>209</v>
      </c>
      <c r="AU726" s="216" t="s">
        <v>85</v>
      </c>
      <c r="AV726" s="13" t="s">
        <v>98</v>
      </c>
      <c r="AW726" s="13" t="s">
        <v>36</v>
      </c>
      <c r="AX726" s="13" t="s">
        <v>85</v>
      </c>
      <c r="AY726" s="216" t="s">
        <v>203</v>
      </c>
    </row>
    <row r="727" spans="1:65" s="2" customFormat="1" ht="24.2" customHeight="1">
      <c r="A727" s="35"/>
      <c r="B727" s="36"/>
      <c r="C727" s="180" t="s">
        <v>1081</v>
      </c>
      <c r="D727" s="180" t="s">
        <v>204</v>
      </c>
      <c r="E727" s="181" t="s">
        <v>1082</v>
      </c>
      <c r="F727" s="182" t="s">
        <v>1083</v>
      </c>
      <c r="G727" s="183" t="s">
        <v>1076</v>
      </c>
      <c r="H727" s="184">
        <v>181</v>
      </c>
      <c r="I727" s="185"/>
      <c r="J727" s="186">
        <f>ROUND(I727*H727,2)</f>
        <v>0</v>
      </c>
      <c r="K727" s="187"/>
      <c r="L727" s="40"/>
      <c r="M727" s="188" t="s">
        <v>1</v>
      </c>
      <c r="N727" s="189" t="s">
        <v>45</v>
      </c>
      <c r="O727" s="72"/>
      <c r="P727" s="190">
        <f>O727*H727</f>
        <v>0</v>
      </c>
      <c r="Q727" s="190">
        <v>0</v>
      </c>
      <c r="R727" s="190">
        <f>Q727*H727</f>
        <v>0</v>
      </c>
      <c r="S727" s="190">
        <v>0</v>
      </c>
      <c r="T727" s="191">
        <f>S727*H727</f>
        <v>0</v>
      </c>
      <c r="U727" s="35"/>
      <c r="V727" s="35"/>
      <c r="W727" s="35"/>
      <c r="X727" s="35"/>
      <c r="Y727" s="35"/>
      <c r="Z727" s="35"/>
      <c r="AA727" s="35"/>
      <c r="AB727" s="35"/>
      <c r="AC727" s="35"/>
      <c r="AD727" s="35"/>
      <c r="AE727" s="35"/>
      <c r="AR727" s="192" t="s">
        <v>317</v>
      </c>
      <c r="AT727" s="192" t="s">
        <v>204</v>
      </c>
      <c r="AU727" s="192" t="s">
        <v>85</v>
      </c>
      <c r="AY727" s="18" t="s">
        <v>203</v>
      </c>
      <c r="BE727" s="193">
        <f>IF(N727="základní",J727,0)</f>
        <v>0</v>
      </c>
      <c r="BF727" s="193">
        <f>IF(N727="snížená",J727,0)</f>
        <v>0</v>
      </c>
      <c r="BG727" s="193">
        <f>IF(N727="zákl. přenesená",J727,0)</f>
        <v>0</v>
      </c>
      <c r="BH727" s="193">
        <f>IF(N727="sníž. přenesená",J727,0)</f>
        <v>0</v>
      </c>
      <c r="BI727" s="193">
        <f>IF(N727="nulová",J727,0)</f>
        <v>0</v>
      </c>
      <c r="BJ727" s="18" t="s">
        <v>85</v>
      </c>
      <c r="BK727" s="193">
        <f>ROUND(I727*H727,2)</f>
        <v>0</v>
      </c>
      <c r="BL727" s="18" t="s">
        <v>317</v>
      </c>
      <c r="BM727" s="192" t="s">
        <v>1084</v>
      </c>
    </row>
    <row r="728" spans="2:51" s="12" customFormat="1" ht="12">
      <c r="B728" s="194"/>
      <c r="C728" s="195"/>
      <c r="D728" s="196" t="s">
        <v>209</v>
      </c>
      <c r="E728" s="197" t="s">
        <v>1</v>
      </c>
      <c r="F728" s="198" t="s">
        <v>1085</v>
      </c>
      <c r="G728" s="195"/>
      <c r="H728" s="199">
        <v>4</v>
      </c>
      <c r="I728" s="200"/>
      <c r="J728" s="195"/>
      <c r="K728" s="195"/>
      <c r="L728" s="201"/>
      <c r="M728" s="202"/>
      <c r="N728" s="203"/>
      <c r="O728" s="203"/>
      <c r="P728" s="203"/>
      <c r="Q728" s="203"/>
      <c r="R728" s="203"/>
      <c r="S728" s="203"/>
      <c r="T728" s="204"/>
      <c r="AT728" s="205" t="s">
        <v>209</v>
      </c>
      <c r="AU728" s="205" t="s">
        <v>85</v>
      </c>
      <c r="AV728" s="12" t="s">
        <v>89</v>
      </c>
      <c r="AW728" s="12" t="s">
        <v>36</v>
      </c>
      <c r="AX728" s="12" t="s">
        <v>80</v>
      </c>
      <c r="AY728" s="205" t="s">
        <v>203</v>
      </c>
    </row>
    <row r="729" spans="2:51" s="12" customFormat="1" ht="12">
      <c r="B729" s="194"/>
      <c r="C729" s="195"/>
      <c r="D729" s="196" t="s">
        <v>209</v>
      </c>
      <c r="E729" s="197" t="s">
        <v>1</v>
      </c>
      <c r="F729" s="198" t="s">
        <v>1086</v>
      </c>
      <c r="G729" s="195"/>
      <c r="H729" s="199">
        <v>149</v>
      </c>
      <c r="I729" s="200"/>
      <c r="J729" s="195"/>
      <c r="K729" s="195"/>
      <c r="L729" s="201"/>
      <c r="M729" s="202"/>
      <c r="N729" s="203"/>
      <c r="O729" s="203"/>
      <c r="P729" s="203"/>
      <c r="Q729" s="203"/>
      <c r="R729" s="203"/>
      <c r="S729" s="203"/>
      <c r="T729" s="204"/>
      <c r="AT729" s="205" t="s">
        <v>209</v>
      </c>
      <c r="AU729" s="205" t="s">
        <v>85</v>
      </c>
      <c r="AV729" s="12" t="s">
        <v>89</v>
      </c>
      <c r="AW729" s="12" t="s">
        <v>36</v>
      </c>
      <c r="AX729" s="12" t="s">
        <v>80</v>
      </c>
      <c r="AY729" s="205" t="s">
        <v>203</v>
      </c>
    </row>
    <row r="730" spans="2:51" s="12" customFormat="1" ht="12">
      <c r="B730" s="194"/>
      <c r="C730" s="195"/>
      <c r="D730" s="196" t="s">
        <v>209</v>
      </c>
      <c r="E730" s="197" t="s">
        <v>1</v>
      </c>
      <c r="F730" s="198" t="s">
        <v>1087</v>
      </c>
      <c r="G730" s="195"/>
      <c r="H730" s="199">
        <v>2</v>
      </c>
      <c r="I730" s="200"/>
      <c r="J730" s="195"/>
      <c r="K730" s="195"/>
      <c r="L730" s="201"/>
      <c r="M730" s="202"/>
      <c r="N730" s="203"/>
      <c r="O730" s="203"/>
      <c r="P730" s="203"/>
      <c r="Q730" s="203"/>
      <c r="R730" s="203"/>
      <c r="S730" s="203"/>
      <c r="T730" s="204"/>
      <c r="AT730" s="205" t="s">
        <v>209</v>
      </c>
      <c r="AU730" s="205" t="s">
        <v>85</v>
      </c>
      <c r="AV730" s="12" t="s">
        <v>89</v>
      </c>
      <c r="AW730" s="12" t="s">
        <v>36</v>
      </c>
      <c r="AX730" s="12" t="s">
        <v>80</v>
      </c>
      <c r="AY730" s="205" t="s">
        <v>203</v>
      </c>
    </row>
    <row r="731" spans="2:51" s="12" customFormat="1" ht="12">
      <c r="B731" s="194"/>
      <c r="C731" s="195"/>
      <c r="D731" s="196" t="s">
        <v>209</v>
      </c>
      <c r="E731" s="197" t="s">
        <v>1</v>
      </c>
      <c r="F731" s="198" t="s">
        <v>1088</v>
      </c>
      <c r="G731" s="195"/>
      <c r="H731" s="199">
        <v>12</v>
      </c>
      <c r="I731" s="200"/>
      <c r="J731" s="195"/>
      <c r="K731" s="195"/>
      <c r="L731" s="201"/>
      <c r="M731" s="202"/>
      <c r="N731" s="203"/>
      <c r="O731" s="203"/>
      <c r="P731" s="203"/>
      <c r="Q731" s="203"/>
      <c r="R731" s="203"/>
      <c r="S731" s="203"/>
      <c r="T731" s="204"/>
      <c r="AT731" s="205" t="s">
        <v>209</v>
      </c>
      <c r="AU731" s="205" t="s">
        <v>85</v>
      </c>
      <c r="AV731" s="12" t="s">
        <v>89</v>
      </c>
      <c r="AW731" s="12" t="s">
        <v>36</v>
      </c>
      <c r="AX731" s="12" t="s">
        <v>80</v>
      </c>
      <c r="AY731" s="205" t="s">
        <v>203</v>
      </c>
    </row>
    <row r="732" spans="2:51" s="12" customFormat="1" ht="12">
      <c r="B732" s="194"/>
      <c r="C732" s="195"/>
      <c r="D732" s="196" t="s">
        <v>209</v>
      </c>
      <c r="E732" s="197" t="s">
        <v>1</v>
      </c>
      <c r="F732" s="198" t="s">
        <v>1089</v>
      </c>
      <c r="G732" s="195"/>
      <c r="H732" s="199">
        <v>5</v>
      </c>
      <c r="I732" s="200"/>
      <c r="J732" s="195"/>
      <c r="K732" s="195"/>
      <c r="L732" s="201"/>
      <c r="M732" s="202"/>
      <c r="N732" s="203"/>
      <c r="O732" s="203"/>
      <c r="P732" s="203"/>
      <c r="Q732" s="203"/>
      <c r="R732" s="203"/>
      <c r="S732" s="203"/>
      <c r="T732" s="204"/>
      <c r="AT732" s="205" t="s">
        <v>209</v>
      </c>
      <c r="AU732" s="205" t="s">
        <v>85</v>
      </c>
      <c r="AV732" s="12" t="s">
        <v>89</v>
      </c>
      <c r="AW732" s="12" t="s">
        <v>36</v>
      </c>
      <c r="AX732" s="12" t="s">
        <v>80</v>
      </c>
      <c r="AY732" s="205" t="s">
        <v>203</v>
      </c>
    </row>
    <row r="733" spans="2:51" s="12" customFormat="1" ht="12">
      <c r="B733" s="194"/>
      <c r="C733" s="195"/>
      <c r="D733" s="196" t="s">
        <v>209</v>
      </c>
      <c r="E733" s="197" t="s">
        <v>1</v>
      </c>
      <c r="F733" s="198" t="s">
        <v>1090</v>
      </c>
      <c r="G733" s="195"/>
      <c r="H733" s="199">
        <v>6</v>
      </c>
      <c r="I733" s="200"/>
      <c r="J733" s="195"/>
      <c r="K733" s="195"/>
      <c r="L733" s="201"/>
      <c r="M733" s="202"/>
      <c r="N733" s="203"/>
      <c r="O733" s="203"/>
      <c r="P733" s="203"/>
      <c r="Q733" s="203"/>
      <c r="R733" s="203"/>
      <c r="S733" s="203"/>
      <c r="T733" s="204"/>
      <c r="AT733" s="205" t="s">
        <v>209</v>
      </c>
      <c r="AU733" s="205" t="s">
        <v>85</v>
      </c>
      <c r="AV733" s="12" t="s">
        <v>89</v>
      </c>
      <c r="AW733" s="12" t="s">
        <v>36</v>
      </c>
      <c r="AX733" s="12" t="s">
        <v>80</v>
      </c>
      <c r="AY733" s="205" t="s">
        <v>203</v>
      </c>
    </row>
    <row r="734" spans="2:51" s="12" customFormat="1" ht="12">
      <c r="B734" s="194"/>
      <c r="C734" s="195"/>
      <c r="D734" s="196" t="s">
        <v>209</v>
      </c>
      <c r="E734" s="197" t="s">
        <v>1</v>
      </c>
      <c r="F734" s="198" t="s">
        <v>1091</v>
      </c>
      <c r="G734" s="195"/>
      <c r="H734" s="199">
        <v>3</v>
      </c>
      <c r="I734" s="200"/>
      <c r="J734" s="195"/>
      <c r="K734" s="195"/>
      <c r="L734" s="201"/>
      <c r="M734" s="202"/>
      <c r="N734" s="203"/>
      <c r="O734" s="203"/>
      <c r="P734" s="203"/>
      <c r="Q734" s="203"/>
      <c r="R734" s="203"/>
      <c r="S734" s="203"/>
      <c r="T734" s="204"/>
      <c r="AT734" s="205" t="s">
        <v>209</v>
      </c>
      <c r="AU734" s="205" t="s">
        <v>85</v>
      </c>
      <c r="AV734" s="12" t="s">
        <v>89</v>
      </c>
      <c r="AW734" s="12" t="s">
        <v>36</v>
      </c>
      <c r="AX734" s="12" t="s">
        <v>80</v>
      </c>
      <c r="AY734" s="205" t="s">
        <v>203</v>
      </c>
    </row>
    <row r="735" spans="2:51" s="13" customFormat="1" ht="12">
      <c r="B735" s="206"/>
      <c r="C735" s="207"/>
      <c r="D735" s="196" t="s">
        <v>209</v>
      </c>
      <c r="E735" s="208" t="s">
        <v>1</v>
      </c>
      <c r="F735" s="209" t="s">
        <v>211</v>
      </c>
      <c r="G735" s="207"/>
      <c r="H735" s="210">
        <v>181</v>
      </c>
      <c r="I735" s="211"/>
      <c r="J735" s="207"/>
      <c r="K735" s="207"/>
      <c r="L735" s="212"/>
      <c r="M735" s="213"/>
      <c r="N735" s="214"/>
      <c r="O735" s="214"/>
      <c r="P735" s="214"/>
      <c r="Q735" s="214"/>
      <c r="R735" s="214"/>
      <c r="S735" s="214"/>
      <c r="T735" s="215"/>
      <c r="AT735" s="216" t="s">
        <v>209</v>
      </c>
      <c r="AU735" s="216" t="s">
        <v>85</v>
      </c>
      <c r="AV735" s="13" t="s">
        <v>98</v>
      </c>
      <c r="AW735" s="13" t="s">
        <v>36</v>
      </c>
      <c r="AX735" s="13" t="s">
        <v>85</v>
      </c>
      <c r="AY735" s="216" t="s">
        <v>203</v>
      </c>
    </row>
    <row r="736" spans="1:65" s="2" customFormat="1" ht="16.5" customHeight="1">
      <c r="A736" s="35"/>
      <c r="B736" s="36"/>
      <c r="C736" s="180" t="s">
        <v>1092</v>
      </c>
      <c r="D736" s="180" t="s">
        <v>204</v>
      </c>
      <c r="E736" s="181" t="s">
        <v>1093</v>
      </c>
      <c r="F736" s="182" t="s">
        <v>1094</v>
      </c>
      <c r="G736" s="183" t="s">
        <v>621</v>
      </c>
      <c r="H736" s="184">
        <v>3</v>
      </c>
      <c r="I736" s="185"/>
      <c r="J736" s="186">
        <f>ROUND(I736*H736,2)</f>
        <v>0</v>
      </c>
      <c r="K736" s="187"/>
      <c r="L736" s="40"/>
      <c r="M736" s="188" t="s">
        <v>1</v>
      </c>
      <c r="N736" s="189" t="s">
        <v>45</v>
      </c>
      <c r="O736" s="72"/>
      <c r="P736" s="190">
        <f>O736*H736</f>
        <v>0</v>
      </c>
      <c r="Q736" s="190">
        <v>0</v>
      </c>
      <c r="R736" s="190">
        <f>Q736*H736</f>
        <v>0</v>
      </c>
      <c r="S736" s="190">
        <v>0</v>
      </c>
      <c r="T736" s="191">
        <f>S736*H736</f>
        <v>0</v>
      </c>
      <c r="U736" s="35"/>
      <c r="V736" s="35"/>
      <c r="W736" s="35"/>
      <c r="X736" s="35"/>
      <c r="Y736" s="35"/>
      <c r="Z736" s="35"/>
      <c r="AA736" s="35"/>
      <c r="AB736" s="35"/>
      <c r="AC736" s="35"/>
      <c r="AD736" s="35"/>
      <c r="AE736" s="35"/>
      <c r="AR736" s="192" t="s">
        <v>317</v>
      </c>
      <c r="AT736" s="192" t="s">
        <v>204</v>
      </c>
      <c r="AU736" s="192" t="s">
        <v>85</v>
      </c>
      <c r="AY736" s="18" t="s">
        <v>203</v>
      </c>
      <c r="BE736" s="193">
        <f>IF(N736="základní",J736,0)</f>
        <v>0</v>
      </c>
      <c r="BF736" s="193">
        <f>IF(N736="snížená",J736,0)</f>
        <v>0</v>
      </c>
      <c r="BG736" s="193">
        <f>IF(N736="zákl. přenesená",J736,0)</f>
        <v>0</v>
      </c>
      <c r="BH736" s="193">
        <f>IF(N736="sníž. přenesená",J736,0)</f>
        <v>0</v>
      </c>
      <c r="BI736" s="193">
        <f>IF(N736="nulová",J736,0)</f>
        <v>0</v>
      </c>
      <c r="BJ736" s="18" t="s">
        <v>85</v>
      </c>
      <c r="BK736" s="193">
        <f>ROUND(I736*H736,2)</f>
        <v>0</v>
      </c>
      <c r="BL736" s="18" t="s">
        <v>317</v>
      </c>
      <c r="BM736" s="192" t="s">
        <v>1095</v>
      </c>
    </row>
    <row r="737" spans="2:51" s="12" customFormat="1" ht="12">
      <c r="B737" s="194"/>
      <c r="C737" s="195"/>
      <c r="D737" s="196" t="s">
        <v>209</v>
      </c>
      <c r="E737" s="197" t="s">
        <v>1</v>
      </c>
      <c r="F737" s="198" t="s">
        <v>1096</v>
      </c>
      <c r="G737" s="195"/>
      <c r="H737" s="199">
        <v>3</v>
      </c>
      <c r="I737" s="200"/>
      <c r="J737" s="195"/>
      <c r="K737" s="195"/>
      <c r="L737" s="201"/>
      <c r="M737" s="202"/>
      <c r="N737" s="203"/>
      <c r="O737" s="203"/>
      <c r="P737" s="203"/>
      <c r="Q737" s="203"/>
      <c r="R737" s="203"/>
      <c r="S737" s="203"/>
      <c r="T737" s="204"/>
      <c r="AT737" s="205" t="s">
        <v>209</v>
      </c>
      <c r="AU737" s="205" t="s">
        <v>85</v>
      </c>
      <c r="AV737" s="12" t="s">
        <v>89</v>
      </c>
      <c r="AW737" s="12" t="s">
        <v>36</v>
      </c>
      <c r="AX737" s="12" t="s">
        <v>80</v>
      </c>
      <c r="AY737" s="205" t="s">
        <v>203</v>
      </c>
    </row>
    <row r="738" spans="2:51" s="13" customFormat="1" ht="12">
      <c r="B738" s="206"/>
      <c r="C738" s="207"/>
      <c r="D738" s="196" t="s">
        <v>209</v>
      </c>
      <c r="E738" s="208" t="s">
        <v>1</v>
      </c>
      <c r="F738" s="209" t="s">
        <v>211</v>
      </c>
      <c r="G738" s="207"/>
      <c r="H738" s="210">
        <v>3</v>
      </c>
      <c r="I738" s="211"/>
      <c r="J738" s="207"/>
      <c r="K738" s="207"/>
      <c r="L738" s="212"/>
      <c r="M738" s="213"/>
      <c r="N738" s="214"/>
      <c r="O738" s="214"/>
      <c r="P738" s="214"/>
      <c r="Q738" s="214"/>
      <c r="R738" s="214"/>
      <c r="S738" s="214"/>
      <c r="T738" s="215"/>
      <c r="AT738" s="216" t="s">
        <v>209</v>
      </c>
      <c r="AU738" s="216" t="s">
        <v>85</v>
      </c>
      <c r="AV738" s="13" t="s">
        <v>98</v>
      </c>
      <c r="AW738" s="13" t="s">
        <v>36</v>
      </c>
      <c r="AX738" s="13" t="s">
        <v>85</v>
      </c>
      <c r="AY738" s="216" t="s">
        <v>203</v>
      </c>
    </row>
    <row r="739" spans="2:63" s="11" customFormat="1" ht="25.9" customHeight="1">
      <c r="B739" s="166"/>
      <c r="C739" s="167"/>
      <c r="D739" s="168" t="s">
        <v>79</v>
      </c>
      <c r="E739" s="169" t="s">
        <v>1097</v>
      </c>
      <c r="F739" s="169" t="s">
        <v>1098</v>
      </c>
      <c r="G739" s="167"/>
      <c r="H739" s="167"/>
      <c r="I739" s="170"/>
      <c r="J739" s="171">
        <f>BK739</f>
        <v>0</v>
      </c>
      <c r="K739" s="167"/>
      <c r="L739" s="172"/>
      <c r="M739" s="173"/>
      <c r="N739" s="174"/>
      <c r="O739" s="174"/>
      <c r="P739" s="175">
        <f>SUM(P740:P751)</f>
        <v>0</v>
      </c>
      <c r="Q739" s="174"/>
      <c r="R739" s="175">
        <f>SUM(R740:R751)</f>
        <v>0</v>
      </c>
      <c r="S739" s="174"/>
      <c r="T739" s="176">
        <f>SUM(T740:T751)</f>
        <v>0</v>
      </c>
      <c r="AR739" s="177" t="s">
        <v>89</v>
      </c>
      <c r="AT739" s="178" t="s">
        <v>79</v>
      </c>
      <c r="AU739" s="178" t="s">
        <v>80</v>
      </c>
      <c r="AY739" s="177" t="s">
        <v>203</v>
      </c>
      <c r="BK739" s="179">
        <f>SUM(BK740:BK751)</f>
        <v>0</v>
      </c>
    </row>
    <row r="740" spans="1:65" s="2" customFormat="1" ht="24.2" customHeight="1">
      <c r="A740" s="35"/>
      <c r="B740" s="36"/>
      <c r="C740" s="180" t="s">
        <v>1099</v>
      </c>
      <c r="D740" s="180" t="s">
        <v>204</v>
      </c>
      <c r="E740" s="181" t="s">
        <v>1100</v>
      </c>
      <c r="F740" s="182" t="s">
        <v>1101</v>
      </c>
      <c r="G740" s="183" t="s">
        <v>253</v>
      </c>
      <c r="H740" s="184">
        <v>1994.06</v>
      </c>
      <c r="I740" s="185"/>
      <c r="J740" s="186">
        <f>ROUND(I740*H740,2)</f>
        <v>0</v>
      </c>
      <c r="K740" s="187"/>
      <c r="L740" s="40"/>
      <c r="M740" s="188" t="s">
        <v>1</v>
      </c>
      <c r="N740" s="189" t="s">
        <v>45</v>
      </c>
      <c r="O740" s="72"/>
      <c r="P740" s="190">
        <f>O740*H740</f>
        <v>0</v>
      </c>
      <c r="Q740" s="190">
        <v>0</v>
      </c>
      <c r="R740" s="190">
        <f>Q740*H740</f>
        <v>0</v>
      </c>
      <c r="S740" s="190">
        <v>0</v>
      </c>
      <c r="T740" s="191">
        <f>S740*H740</f>
        <v>0</v>
      </c>
      <c r="U740" s="35"/>
      <c r="V740" s="35"/>
      <c r="W740" s="35"/>
      <c r="X740" s="35"/>
      <c r="Y740" s="35"/>
      <c r="Z740" s="35"/>
      <c r="AA740" s="35"/>
      <c r="AB740" s="35"/>
      <c r="AC740" s="35"/>
      <c r="AD740" s="35"/>
      <c r="AE740" s="35"/>
      <c r="AR740" s="192" t="s">
        <v>317</v>
      </c>
      <c r="AT740" s="192" t="s">
        <v>204</v>
      </c>
      <c r="AU740" s="192" t="s">
        <v>85</v>
      </c>
      <c r="AY740" s="18" t="s">
        <v>203</v>
      </c>
      <c r="BE740" s="193">
        <f>IF(N740="základní",J740,0)</f>
        <v>0</v>
      </c>
      <c r="BF740" s="193">
        <f>IF(N740="snížená",J740,0)</f>
        <v>0</v>
      </c>
      <c r="BG740" s="193">
        <f>IF(N740="zákl. přenesená",J740,0)</f>
        <v>0</v>
      </c>
      <c r="BH740" s="193">
        <f>IF(N740="sníž. přenesená",J740,0)</f>
        <v>0</v>
      </c>
      <c r="BI740" s="193">
        <f>IF(N740="nulová",J740,0)</f>
        <v>0</v>
      </c>
      <c r="BJ740" s="18" t="s">
        <v>85</v>
      </c>
      <c r="BK740" s="193">
        <f>ROUND(I740*H740,2)</f>
        <v>0</v>
      </c>
      <c r="BL740" s="18" t="s">
        <v>317</v>
      </c>
      <c r="BM740" s="192" t="s">
        <v>1102</v>
      </c>
    </row>
    <row r="741" spans="2:51" s="12" customFormat="1" ht="33.75">
      <c r="B741" s="194"/>
      <c r="C741" s="195"/>
      <c r="D741" s="196" t="s">
        <v>209</v>
      </c>
      <c r="E741" s="197" t="s">
        <v>1</v>
      </c>
      <c r="F741" s="198" t="s">
        <v>1103</v>
      </c>
      <c r="G741" s="195"/>
      <c r="H741" s="199">
        <v>1447.6</v>
      </c>
      <c r="I741" s="200"/>
      <c r="J741" s="195"/>
      <c r="K741" s="195"/>
      <c r="L741" s="201"/>
      <c r="M741" s="202"/>
      <c r="N741" s="203"/>
      <c r="O741" s="203"/>
      <c r="P741" s="203"/>
      <c r="Q741" s="203"/>
      <c r="R741" s="203"/>
      <c r="S741" s="203"/>
      <c r="T741" s="204"/>
      <c r="AT741" s="205" t="s">
        <v>209</v>
      </c>
      <c r="AU741" s="205" t="s">
        <v>85</v>
      </c>
      <c r="AV741" s="12" t="s">
        <v>89</v>
      </c>
      <c r="AW741" s="12" t="s">
        <v>36</v>
      </c>
      <c r="AX741" s="12" t="s">
        <v>80</v>
      </c>
      <c r="AY741" s="205" t="s">
        <v>203</v>
      </c>
    </row>
    <row r="742" spans="2:51" s="12" customFormat="1" ht="12">
      <c r="B742" s="194"/>
      <c r="C742" s="195"/>
      <c r="D742" s="196" t="s">
        <v>209</v>
      </c>
      <c r="E742" s="197" t="s">
        <v>1</v>
      </c>
      <c r="F742" s="198" t="s">
        <v>1104</v>
      </c>
      <c r="G742" s="195"/>
      <c r="H742" s="199">
        <v>453.6</v>
      </c>
      <c r="I742" s="200"/>
      <c r="J742" s="195"/>
      <c r="K742" s="195"/>
      <c r="L742" s="201"/>
      <c r="M742" s="202"/>
      <c r="N742" s="203"/>
      <c r="O742" s="203"/>
      <c r="P742" s="203"/>
      <c r="Q742" s="203"/>
      <c r="R742" s="203"/>
      <c r="S742" s="203"/>
      <c r="T742" s="204"/>
      <c r="AT742" s="205" t="s">
        <v>209</v>
      </c>
      <c r="AU742" s="205" t="s">
        <v>85</v>
      </c>
      <c r="AV742" s="12" t="s">
        <v>89</v>
      </c>
      <c r="AW742" s="12" t="s">
        <v>36</v>
      </c>
      <c r="AX742" s="12" t="s">
        <v>80</v>
      </c>
      <c r="AY742" s="205" t="s">
        <v>203</v>
      </c>
    </row>
    <row r="743" spans="2:51" s="12" customFormat="1" ht="12">
      <c r="B743" s="194"/>
      <c r="C743" s="195"/>
      <c r="D743" s="196" t="s">
        <v>209</v>
      </c>
      <c r="E743" s="197" t="s">
        <v>1</v>
      </c>
      <c r="F743" s="198" t="s">
        <v>1105</v>
      </c>
      <c r="G743" s="195"/>
      <c r="H743" s="199">
        <v>92.86</v>
      </c>
      <c r="I743" s="200"/>
      <c r="J743" s="195"/>
      <c r="K743" s="195"/>
      <c r="L743" s="201"/>
      <c r="M743" s="202"/>
      <c r="N743" s="203"/>
      <c r="O743" s="203"/>
      <c r="P743" s="203"/>
      <c r="Q743" s="203"/>
      <c r="R743" s="203"/>
      <c r="S743" s="203"/>
      <c r="T743" s="204"/>
      <c r="AT743" s="205" t="s">
        <v>209</v>
      </c>
      <c r="AU743" s="205" t="s">
        <v>85</v>
      </c>
      <c r="AV743" s="12" t="s">
        <v>89</v>
      </c>
      <c r="AW743" s="12" t="s">
        <v>36</v>
      </c>
      <c r="AX743" s="12" t="s">
        <v>80</v>
      </c>
      <c r="AY743" s="205" t="s">
        <v>203</v>
      </c>
    </row>
    <row r="744" spans="2:51" s="13" customFormat="1" ht="12">
      <c r="B744" s="206"/>
      <c r="C744" s="207"/>
      <c r="D744" s="196" t="s">
        <v>209</v>
      </c>
      <c r="E744" s="208" t="s">
        <v>1</v>
      </c>
      <c r="F744" s="209" t="s">
        <v>211</v>
      </c>
      <c r="G744" s="207"/>
      <c r="H744" s="210">
        <v>1994.0599999999997</v>
      </c>
      <c r="I744" s="211"/>
      <c r="J744" s="207"/>
      <c r="K744" s="207"/>
      <c r="L744" s="212"/>
      <c r="M744" s="213"/>
      <c r="N744" s="214"/>
      <c r="O744" s="214"/>
      <c r="P744" s="214"/>
      <c r="Q744" s="214"/>
      <c r="R744" s="214"/>
      <c r="S744" s="214"/>
      <c r="T744" s="215"/>
      <c r="AT744" s="216" t="s">
        <v>209</v>
      </c>
      <c r="AU744" s="216" t="s">
        <v>85</v>
      </c>
      <c r="AV744" s="13" t="s">
        <v>98</v>
      </c>
      <c r="AW744" s="13" t="s">
        <v>36</v>
      </c>
      <c r="AX744" s="13" t="s">
        <v>85</v>
      </c>
      <c r="AY744" s="216" t="s">
        <v>203</v>
      </c>
    </row>
    <row r="745" spans="1:65" s="2" customFormat="1" ht="24.2" customHeight="1">
      <c r="A745" s="35"/>
      <c r="B745" s="36"/>
      <c r="C745" s="180" t="s">
        <v>1106</v>
      </c>
      <c r="D745" s="180" t="s">
        <v>204</v>
      </c>
      <c r="E745" s="181" t="s">
        <v>1107</v>
      </c>
      <c r="F745" s="182" t="s">
        <v>1108</v>
      </c>
      <c r="G745" s="183" t="s">
        <v>207</v>
      </c>
      <c r="H745" s="184">
        <v>1781.11</v>
      </c>
      <c r="I745" s="185"/>
      <c r="J745" s="186">
        <f>ROUND(I745*H745,2)</f>
        <v>0</v>
      </c>
      <c r="K745" s="187"/>
      <c r="L745" s="40"/>
      <c r="M745" s="188" t="s">
        <v>1</v>
      </c>
      <c r="N745" s="189" t="s">
        <v>45</v>
      </c>
      <c r="O745" s="72"/>
      <c r="P745" s="190">
        <f>O745*H745</f>
        <v>0</v>
      </c>
      <c r="Q745" s="190">
        <v>0</v>
      </c>
      <c r="R745" s="190">
        <f>Q745*H745</f>
        <v>0</v>
      </c>
      <c r="S745" s="190">
        <v>0</v>
      </c>
      <c r="T745" s="191">
        <f>S745*H745</f>
        <v>0</v>
      </c>
      <c r="U745" s="35"/>
      <c r="V745" s="35"/>
      <c r="W745" s="35"/>
      <c r="X745" s="35"/>
      <c r="Y745" s="35"/>
      <c r="Z745" s="35"/>
      <c r="AA745" s="35"/>
      <c r="AB745" s="35"/>
      <c r="AC745" s="35"/>
      <c r="AD745" s="35"/>
      <c r="AE745" s="35"/>
      <c r="AR745" s="192" t="s">
        <v>317</v>
      </c>
      <c r="AT745" s="192" t="s">
        <v>204</v>
      </c>
      <c r="AU745" s="192" t="s">
        <v>85</v>
      </c>
      <c r="AY745" s="18" t="s">
        <v>203</v>
      </c>
      <c r="BE745" s="193">
        <f>IF(N745="základní",J745,0)</f>
        <v>0</v>
      </c>
      <c r="BF745" s="193">
        <f>IF(N745="snížená",J745,0)</f>
        <v>0</v>
      </c>
      <c r="BG745" s="193">
        <f>IF(N745="zákl. přenesená",J745,0)</f>
        <v>0</v>
      </c>
      <c r="BH745" s="193">
        <f>IF(N745="sníž. přenesená",J745,0)</f>
        <v>0</v>
      </c>
      <c r="BI745" s="193">
        <f>IF(N745="nulová",J745,0)</f>
        <v>0</v>
      </c>
      <c r="BJ745" s="18" t="s">
        <v>85</v>
      </c>
      <c r="BK745" s="193">
        <f>ROUND(I745*H745,2)</f>
        <v>0</v>
      </c>
      <c r="BL745" s="18" t="s">
        <v>317</v>
      </c>
      <c r="BM745" s="192" t="s">
        <v>1109</v>
      </c>
    </row>
    <row r="746" spans="2:51" s="12" customFormat="1" ht="45">
      <c r="B746" s="194"/>
      <c r="C746" s="195"/>
      <c r="D746" s="196" t="s">
        <v>209</v>
      </c>
      <c r="E746" s="197" t="s">
        <v>1</v>
      </c>
      <c r="F746" s="198" t="s">
        <v>1110</v>
      </c>
      <c r="G746" s="195"/>
      <c r="H746" s="199">
        <v>231.15</v>
      </c>
      <c r="I746" s="200"/>
      <c r="J746" s="195"/>
      <c r="K746" s="195"/>
      <c r="L746" s="201"/>
      <c r="M746" s="202"/>
      <c r="N746" s="203"/>
      <c r="O746" s="203"/>
      <c r="P746" s="203"/>
      <c r="Q746" s="203"/>
      <c r="R746" s="203"/>
      <c r="S746" s="203"/>
      <c r="T746" s="204"/>
      <c r="AT746" s="205" t="s">
        <v>209</v>
      </c>
      <c r="AU746" s="205" t="s">
        <v>85</v>
      </c>
      <c r="AV746" s="12" t="s">
        <v>89</v>
      </c>
      <c r="AW746" s="12" t="s">
        <v>36</v>
      </c>
      <c r="AX746" s="12" t="s">
        <v>80</v>
      </c>
      <c r="AY746" s="205" t="s">
        <v>203</v>
      </c>
    </row>
    <row r="747" spans="2:51" s="12" customFormat="1" ht="12">
      <c r="B747" s="194"/>
      <c r="C747" s="195"/>
      <c r="D747" s="196" t="s">
        <v>209</v>
      </c>
      <c r="E747" s="197" t="s">
        <v>1</v>
      </c>
      <c r="F747" s="198" t="s">
        <v>1111</v>
      </c>
      <c r="G747" s="195"/>
      <c r="H747" s="199">
        <v>1386.9</v>
      </c>
      <c r="I747" s="200"/>
      <c r="J747" s="195"/>
      <c r="K747" s="195"/>
      <c r="L747" s="201"/>
      <c r="M747" s="202"/>
      <c r="N747" s="203"/>
      <c r="O747" s="203"/>
      <c r="P747" s="203"/>
      <c r="Q747" s="203"/>
      <c r="R747" s="203"/>
      <c r="S747" s="203"/>
      <c r="T747" s="204"/>
      <c r="AT747" s="205" t="s">
        <v>209</v>
      </c>
      <c r="AU747" s="205" t="s">
        <v>85</v>
      </c>
      <c r="AV747" s="12" t="s">
        <v>89</v>
      </c>
      <c r="AW747" s="12" t="s">
        <v>36</v>
      </c>
      <c r="AX747" s="12" t="s">
        <v>80</v>
      </c>
      <c r="AY747" s="205" t="s">
        <v>203</v>
      </c>
    </row>
    <row r="748" spans="2:51" s="12" customFormat="1" ht="12">
      <c r="B748" s="194"/>
      <c r="C748" s="195"/>
      <c r="D748" s="196" t="s">
        <v>209</v>
      </c>
      <c r="E748" s="197" t="s">
        <v>1</v>
      </c>
      <c r="F748" s="198" t="s">
        <v>1112</v>
      </c>
      <c r="G748" s="195"/>
      <c r="H748" s="199">
        <v>89.62</v>
      </c>
      <c r="I748" s="200"/>
      <c r="J748" s="195"/>
      <c r="K748" s="195"/>
      <c r="L748" s="201"/>
      <c r="M748" s="202"/>
      <c r="N748" s="203"/>
      <c r="O748" s="203"/>
      <c r="P748" s="203"/>
      <c r="Q748" s="203"/>
      <c r="R748" s="203"/>
      <c r="S748" s="203"/>
      <c r="T748" s="204"/>
      <c r="AT748" s="205" t="s">
        <v>209</v>
      </c>
      <c r="AU748" s="205" t="s">
        <v>85</v>
      </c>
      <c r="AV748" s="12" t="s">
        <v>89</v>
      </c>
      <c r="AW748" s="12" t="s">
        <v>36</v>
      </c>
      <c r="AX748" s="12" t="s">
        <v>80</v>
      </c>
      <c r="AY748" s="205" t="s">
        <v>203</v>
      </c>
    </row>
    <row r="749" spans="2:51" s="12" customFormat="1" ht="12">
      <c r="B749" s="194"/>
      <c r="C749" s="195"/>
      <c r="D749" s="196" t="s">
        <v>209</v>
      </c>
      <c r="E749" s="197" t="s">
        <v>1</v>
      </c>
      <c r="F749" s="198" t="s">
        <v>1113</v>
      </c>
      <c r="G749" s="195"/>
      <c r="H749" s="199">
        <v>12.96</v>
      </c>
      <c r="I749" s="200"/>
      <c r="J749" s="195"/>
      <c r="K749" s="195"/>
      <c r="L749" s="201"/>
      <c r="M749" s="202"/>
      <c r="N749" s="203"/>
      <c r="O749" s="203"/>
      <c r="P749" s="203"/>
      <c r="Q749" s="203"/>
      <c r="R749" s="203"/>
      <c r="S749" s="203"/>
      <c r="T749" s="204"/>
      <c r="AT749" s="205" t="s">
        <v>209</v>
      </c>
      <c r="AU749" s="205" t="s">
        <v>85</v>
      </c>
      <c r="AV749" s="12" t="s">
        <v>89</v>
      </c>
      <c r="AW749" s="12" t="s">
        <v>36</v>
      </c>
      <c r="AX749" s="12" t="s">
        <v>80</v>
      </c>
      <c r="AY749" s="205" t="s">
        <v>203</v>
      </c>
    </row>
    <row r="750" spans="2:51" s="12" customFormat="1" ht="12">
      <c r="B750" s="194"/>
      <c r="C750" s="195"/>
      <c r="D750" s="196" t="s">
        <v>209</v>
      </c>
      <c r="E750" s="197" t="s">
        <v>1</v>
      </c>
      <c r="F750" s="198" t="s">
        <v>439</v>
      </c>
      <c r="G750" s="195"/>
      <c r="H750" s="199">
        <v>60.48</v>
      </c>
      <c r="I750" s="200"/>
      <c r="J750" s="195"/>
      <c r="K750" s="195"/>
      <c r="L750" s="201"/>
      <c r="M750" s="202"/>
      <c r="N750" s="203"/>
      <c r="O750" s="203"/>
      <c r="P750" s="203"/>
      <c r="Q750" s="203"/>
      <c r="R750" s="203"/>
      <c r="S750" s="203"/>
      <c r="T750" s="204"/>
      <c r="AT750" s="205" t="s">
        <v>209</v>
      </c>
      <c r="AU750" s="205" t="s">
        <v>85</v>
      </c>
      <c r="AV750" s="12" t="s">
        <v>89</v>
      </c>
      <c r="AW750" s="12" t="s">
        <v>36</v>
      </c>
      <c r="AX750" s="12" t="s">
        <v>80</v>
      </c>
      <c r="AY750" s="205" t="s">
        <v>203</v>
      </c>
    </row>
    <row r="751" spans="2:51" s="13" customFormat="1" ht="12">
      <c r="B751" s="206"/>
      <c r="C751" s="207"/>
      <c r="D751" s="196" t="s">
        <v>209</v>
      </c>
      <c r="E751" s="208" t="s">
        <v>1</v>
      </c>
      <c r="F751" s="209" t="s">
        <v>211</v>
      </c>
      <c r="G751" s="207"/>
      <c r="H751" s="210">
        <v>1781.1100000000001</v>
      </c>
      <c r="I751" s="211"/>
      <c r="J751" s="207"/>
      <c r="K751" s="207"/>
      <c r="L751" s="212"/>
      <c r="M751" s="213"/>
      <c r="N751" s="214"/>
      <c r="O751" s="214"/>
      <c r="P751" s="214"/>
      <c r="Q751" s="214"/>
      <c r="R751" s="214"/>
      <c r="S751" s="214"/>
      <c r="T751" s="215"/>
      <c r="AT751" s="216" t="s">
        <v>209</v>
      </c>
      <c r="AU751" s="216" t="s">
        <v>85</v>
      </c>
      <c r="AV751" s="13" t="s">
        <v>98</v>
      </c>
      <c r="AW751" s="13" t="s">
        <v>36</v>
      </c>
      <c r="AX751" s="13" t="s">
        <v>85</v>
      </c>
      <c r="AY751" s="216" t="s">
        <v>203</v>
      </c>
    </row>
    <row r="752" spans="2:63" s="11" customFormat="1" ht="25.9" customHeight="1">
      <c r="B752" s="166"/>
      <c r="C752" s="167"/>
      <c r="D752" s="168" t="s">
        <v>79</v>
      </c>
      <c r="E752" s="169" t="s">
        <v>1114</v>
      </c>
      <c r="F752" s="169" t="s">
        <v>1115</v>
      </c>
      <c r="G752" s="167"/>
      <c r="H752" s="167"/>
      <c r="I752" s="170"/>
      <c r="J752" s="171">
        <f>BK752</f>
        <v>0</v>
      </c>
      <c r="K752" s="167"/>
      <c r="L752" s="172"/>
      <c r="M752" s="173"/>
      <c r="N752" s="174"/>
      <c r="O752" s="174"/>
      <c r="P752" s="175">
        <f>SUM(P753:P756)</f>
        <v>0</v>
      </c>
      <c r="Q752" s="174"/>
      <c r="R752" s="175">
        <f>SUM(R753:R756)</f>
        <v>0</v>
      </c>
      <c r="S752" s="174"/>
      <c r="T752" s="176">
        <f>SUM(T753:T756)</f>
        <v>0</v>
      </c>
      <c r="AR752" s="177" t="s">
        <v>89</v>
      </c>
      <c r="AT752" s="178" t="s">
        <v>79</v>
      </c>
      <c r="AU752" s="178" t="s">
        <v>80</v>
      </c>
      <c r="AY752" s="177" t="s">
        <v>203</v>
      </c>
      <c r="BK752" s="179">
        <f>SUM(BK753:BK756)</f>
        <v>0</v>
      </c>
    </row>
    <row r="753" spans="1:65" s="2" customFormat="1" ht="21.75" customHeight="1">
      <c r="A753" s="35"/>
      <c r="B753" s="36"/>
      <c r="C753" s="180" t="s">
        <v>1116</v>
      </c>
      <c r="D753" s="180" t="s">
        <v>204</v>
      </c>
      <c r="E753" s="181" t="s">
        <v>1117</v>
      </c>
      <c r="F753" s="182" t="s">
        <v>1118</v>
      </c>
      <c r="G753" s="183" t="s">
        <v>207</v>
      </c>
      <c r="H753" s="184">
        <v>213.36</v>
      </c>
      <c r="I753" s="185"/>
      <c r="J753" s="186">
        <f>ROUND(I753*H753,2)</f>
        <v>0</v>
      </c>
      <c r="K753" s="187"/>
      <c r="L753" s="40"/>
      <c r="M753" s="188" t="s">
        <v>1</v>
      </c>
      <c r="N753" s="189" t="s">
        <v>45</v>
      </c>
      <c r="O753" s="72"/>
      <c r="P753" s="190">
        <f>O753*H753</f>
        <v>0</v>
      </c>
      <c r="Q753" s="190">
        <v>0</v>
      </c>
      <c r="R753" s="190">
        <f>Q753*H753</f>
        <v>0</v>
      </c>
      <c r="S753" s="190">
        <v>0</v>
      </c>
      <c r="T753" s="191">
        <f>S753*H753</f>
        <v>0</v>
      </c>
      <c r="U753" s="35"/>
      <c r="V753" s="35"/>
      <c r="W753" s="35"/>
      <c r="X753" s="35"/>
      <c r="Y753" s="35"/>
      <c r="Z753" s="35"/>
      <c r="AA753" s="35"/>
      <c r="AB753" s="35"/>
      <c r="AC753" s="35"/>
      <c r="AD753" s="35"/>
      <c r="AE753" s="35"/>
      <c r="AR753" s="192" t="s">
        <v>317</v>
      </c>
      <c r="AT753" s="192" t="s">
        <v>204</v>
      </c>
      <c r="AU753" s="192" t="s">
        <v>85</v>
      </c>
      <c r="AY753" s="18" t="s">
        <v>203</v>
      </c>
      <c r="BE753" s="193">
        <f>IF(N753="základní",J753,0)</f>
        <v>0</v>
      </c>
      <c r="BF753" s="193">
        <f>IF(N753="snížená",J753,0)</f>
        <v>0</v>
      </c>
      <c r="BG753" s="193">
        <f>IF(N753="zákl. přenesená",J753,0)</f>
        <v>0</v>
      </c>
      <c r="BH753" s="193">
        <f>IF(N753="sníž. přenesená",J753,0)</f>
        <v>0</v>
      </c>
      <c r="BI753" s="193">
        <f>IF(N753="nulová",J753,0)</f>
        <v>0</v>
      </c>
      <c r="BJ753" s="18" t="s">
        <v>85</v>
      </c>
      <c r="BK753" s="193">
        <f>ROUND(I753*H753,2)</f>
        <v>0</v>
      </c>
      <c r="BL753" s="18" t="s">
        <v>317</v>
      </c>
      <c r="BM753" s="192" t="s">
        <v>1119</v>
      </c>
    </row>
    <row r="754" spans="2:51" s="12" customFormat="1" ht="22.5">
      <c r="B754" s="194"/>
      <c r="C754" s="195"/>
      <c r="D754" s="196" t="s">
        <v>209</v>
      </c>
      <c r="E754" s="197" t="s">
        <v>1</v>
      </c>
      <c r="F754" s="198" t="s">
        <v>1120</v>
      </c>
      <c r="G754" s="195"/>
      <c r="H754" s="199">
        <v>213.36</v>
      </c>
      <c r="I754" s="200"/>
      <c r="J754" s="195"/>
      <c r="K754" s="195"/>
      <c r="L754" s="201"/>
      <c r="M754" s="202"/>
      <c r="N754" s="203"/>
      <c r="O754" s="203"/>
      <c r="P754" s="203"/>
      <c r="Q754" s="203"/>
      <c r="R754" s="203"/>
      <c r="S754" s="203"/>
      <c r="T754" s="204"/>
      <c r="AT754" s="205" t="s">
        <v>209</v>
      </c>
      <c r="AU754" s="205" t="s">
        <v>85</v>
      </c>
      <c r="AV754" s="12" t="s">
        <v>89</v>
      </c>
      <c r="AW754" s="12" t="s">
        <v>36</v>
      </c>
      <c r="AX754" s="12" t="s">
        <v>80</v>
      </c>
      <c r="AY754" s="205" t="s">
        <v>203</v>
      </c>
    </row>
    <row r="755" spans="2:51" s="13" customFormat="1" ht="12">
      <c r="B755" s="206"/>
      <c r="C755" s="207"/>
      <c r="D755" s="196" t="s">
        <v>209</v>
      </c>
      <c r="E755" s="208" t="s">
        <v>1</v>
      </c>
      <c r="F755" s="209" t="s">
        <v>211</v>
      </c>
      <c r="G755" s="207"/>
      <c r="H755" s="210">
        <v>213.36</v>
      </c>
      <c r="I755" s="211"/>
      <c r="J755" s="207"/>
      <c r="K755" s="207"/>
      <c r="L755" s="212"/>
      <c r="M755" s="213"/>
      <c r="N755" s="214"/>
      <c r="O755" s="214"/>
      <c r="P755" s="214"/>
      <c r="Q755" s="214"/>
      <c r="R755" s="214"/>
      <c r="S755" s="214"/>
      <c r="T755" s="215"/>
      <c r="AT755" s="216" t="s">
        <v>209</v>
      </c>
      <c r="AU755" s="216" t="s">
        <v>85</v>
      </c>
      <c r="AV755" s="13" t="s">
        <v>98</v>
      </c>
      <c r="AW755" s="13" t="s">
        <v>36</v>
      </c>
      <c r="AX755" s="13" t="s">
        <v>85</v>
      </c>
      <c r="AY755" s="216" t="s">
        <v>203</v>
      </c>
    </row>
    <row r="756" spans="1:65" s="2" customFormat="1" ht="49.15" customHeight="1">
      <c r="A756" s="35"/>
      <c r="B756" s="36"/>
      <c r="C756" s="180" t="s">
        <v>1121</v>
      </c>
      <c r="D756" s="180" t="s">
        <v>204</v>
      </c>
      <c r="E756" s="181" t="s">
        <v>1122</v>
      </c>
      <c r="F756" s="182" t="s">
        <v>1123</v>
      </c>
      <c r="G756" s="183" t="s">
        <v>651</v>
      </c>
      <c r="H756" s="184">
        <v>4.545</v>
      </c>
      <c r="I756" s="185"/>
      <c r="J756" s="186">
        <f>ROUND(I756*H756,2)</f>
        <v>0</v>
      </c>
      <c r="K756" s="187"/>
      <c r="L756" s="40"/>
      <c r="M756" s="188" t="s">
        <v>1</v>
      </c>
      <c r="N756" s="189" t="s">
        <v>45</v>
      </c>
      <c r="O756" s="72"/>
      <c r="P756" s="190">
        <f>O756*H756</f>
        <v>0</v>
      </c>
      <c r="Q756" s="190">
        <v>0</v>
      </c>
      <c r="R756" s="190">
        <f>Q756*H756</f>
        <v>0</v>
      </c>
      <c r="S756" s="190">
        <v>0</v>
      </c>
      <c r="T756" s="191">
        <f>S756*H756</f>
        <v>0</v>
      </c>
      <c r="U756" s="35"/>
      <c r="V756" s="35"/>
      <c r="W756" s="35"/>
      <c r="X756" s="35"/>
      <c r="Y756" s="35"/>
      <c r="Z756" s="35"/>
      <c r="AA756" s="35"/>
      <c r="AB756" s="35"/>
      <c r="AC756" s="35"/>
      <c r="AD756" s="35"/>
      <c r="AE756" s="35"/>
      <c r="AR756" s="192" t="s">
        <v>317</v>
      </c>
      <c r="AT756" s="192" t="s">
        <v>204</v>
      </c>
      <c r="AU756" s="192" t="s">
        <v>85</v>
      </c>
      <c r="AY756" s="18" t="s">
        <v>203</v>
      </c>
      <c r="BE756" s="193">
        <f>IF(N756="základní",J756,0)</f>
        <v>0</v>
      </c>
      <c r="BF756" s="193">
        <f>IF(N756="snížená",J756,0)</f>
        <v>0</v>
      </c>
      <c r="BG756" s="193">
        <f>IF(N756="zákl. přenesená",J756,0)</f>
        <v>0</v>
      </c>
      <c r="BH756" s="193">
        <f>IF(N756="sníž. přenesená",J756,0)</f>
        <v>0</v>
      </c>
      <c r="BI756" s="193">
        <f>IF(N756="nulová",J756,0)</f>
        <v>0</v>
      </c>
      <c r="BJ756" s="18" t="s">
        <v>85</v>
      </c>
      <c r="BK756" s="193">
        <f>ROUND(I756*H756,2)</f>
        <v>0</v>
      </c>
      <c r="BL756" s="18" t="s">
        <v>317</v>
      </c>
      <c r="BM756" s="192" t="s">
        <v>1124</v>
      </c>
    </row>
    <row r="757" spans="2:63" s="11" customFormat="1" ht="25.9" customHeight="1">
      <c r="B757" s="166"/>
      <c r="C757" s="167"/>
      <c r="D757" s="168" t="s">
        <v>79</v>
      </c>
      <c r="E757" s="169" t="s">
        <v>1125</v>
      </c>
      <c r="F757" s="169" t="s">
        <v>1126</v>
      </c>
      <c r="G757" s="167"/>
      <c r="H757" s="167"/>
      <c r="I757" s="170"/>
      <c r="J757" s="171">
        <f>BK757</f>
        <v>0</v>
      </c>
      <c r="K757" s="167"/>
      <c r="L757" s="172"/>
      <c r="M757" s="173"/>
      <c r="N757" s="174"/>
      <c r="O757" s="174"/>
      <c r="P757" s="175">
        <f>SUM(P758:P773)</f>
        <v>0</v>
      </c>
      <c r="Q757" s="174"/>
      <c r="R757" s="175">
        <f>SUM(R758:R773)</f>
        <v>0</v>
      </c>
      <c r="S757" s="174"/>
      <c r="T757" s="176">
        <f>SUM(T758:T773)</f>
        <v>0</v>
      </c>
      <c r="AR757" s="177" t="s">
        <v>89</v>
      </c>
      <c r="AT757" s="178" t="s">
        <v>79</v>
      </c>
      <c r="AU757" s="178" t="s">
        <v>80</v>
      </c>
      <c r="AY757" s="177" t="s">
        <v>203</v>
      </c>
      <c r="BK757" s="179">
        <f>SUM(BK758:BK773)</f>
        <v>0</v>
      </c>
    </row>
    <row r="758" spans="1:65" s="2" customFormat="1" ht="24.2" customHeight="1">
      <c r="A758" s="35"/>
      <c r="B758" s="36"/>
      <c r="C758" s="180" t="s">
        <v>1127</v>
      </c>
      <c r="D758" s="180" t="s">
        <v>204</v>
      </c>
      <c r="E758" s="181" t="s">
        <v>1128</v>
      </c>
      <c r="F758" s="182" t="s">
        <v>1129</v>
      </c>
      <c r="G758" s="183" t="s">
        <v>207</v>
      </c>
      <c r="H758" s="184">
        <v>3731.57</v>
      </c>
      <c r="I758" s="185"/>
      <c r="J758" s="186">
        <f>ROUND(I758*H758,2)</f>
        <v>0</v>
      </c>
      <c r="K758" s="187"/>
      <c r="L758" s="40"/>
      <c r="M758" s="188" t="s">
        <v>1</v>
      </c>
      <c r="N758" s="189" t="s">
        <v>45</v>
      </c>
      <c r="O758" s="72"/>
      <c r="P758" s="190">
        <f>O758*H758</f>
        <v>0</v>
      </c>
      <c r="Q758" s="190">
        <v>0</v>
      </c>
      <c r="R758" s="190">
        <f>Q758*H758</f>
        <v>0</v>
      </c>
      <c r="S758" s="190">
        <v>0</v>
      </c>
      <c r="T758" s="191">
        <f>S758*H758</f>
        <v>0</v>
      </c>
      <c r="U758" s="35"/>
      <c r="V758" s="35"/>
      <c r="W758" s="35"/>
      <c r="X758" s="35"/>
      <c r="Y758" s="35"/>
      <c r="Z758" s="35"/>
      <c r="AA758" s="35"/>
      <c r="AB758" s="35"/>
      <c r="AC758" s="35"/>
      <c r="AD758" s="35"/>
      <c r="AE758" s="35"/>
      <c r="AR758" s="192" t="s">
        <v>317</v>
      </c>
      <c r="AT758" s="192" t="s">
        <v>204</v>
      </c>
      <c r="AU758" s="192" t="s">
        <v>85</v>
      </c>
      <c r="AY758" s="18" t="s">
        <v>203</v>
      </c>
      <c r="BE758" s="193">
        <f>IF(N758="základní",J758,0)</f>
        <v>0</v>
      </c>
      <c r="BF758" s="193">
        <f>IF(N758="snížená",J758,0)</f>
        <v>0</v>
      </c>
      <c r="BG758" s="193">
        <f>IF(N758="zákl. přenesená",J758,0)</f>
        <v>0</v>
      </c>
      <c r="BH758" s="193">
        <f>IF(N758="sníž. přenesená",J758,0)</f>
        <v>0</v>
      </c>
      <c r="BI758" s="193">
        <f>IF(N758="nulová",J758,0)</f>
        <v>0</v>
      </c>
      <c r="BJ758" s="18" t="s">
        <v>85</v>
      </c>
      <c r="BK758" s="193">
        <f>ROUND(I758*H758,2)</f>
        <v>0</v>
      </c>
      <c r="BL758" s="18" t="s">
        <v>317</v>
      </c>
      <c r="BM758" s="192" t="s">
        <v>1130</v>
      </c>
    </row>
    <row r="759" spans="2:51" s="12" customFormat="1" ht="33.75">
      <c r="B759" s="194"/>
      <c r="C759" s="195"/>
      <c r="D759" s="196" t="s">
        <v>209</v>
      </c>
      <c r="E759" s="197" t="s">
        <v>1</v>
      </c>
      <c r="F759" s="198" t="s">
        <v>1131</v>
      </c>
      <c r="G759" s="195"/>
      <c r="H759" s="199">
        <v>527.47</v>
      </c>
      <c r="I759" s="200"/>
      <c r="J759" s="195"/>
      <c r="K759" s="195"/>
      <c r="L759" s="201"/>
      <c r="M759" s="202"/>
      <c r="N759" s="203"/>
      <c r="O759" s="203"/>
      <c r="P759" s="203"/>
      <c r="Q759" s="203"/>
      <c r="R759" s="203"/>
      <c r="S759" s="203"/>
      <c r="T759" s="204"/>
      <c r="AT759" s="205" t="s">
        <v>209</v>
      </c>
      <c r="AU759" s="205" t="s">
        <v>85</v>
      </c>
      <c r="AV759" s="12" t="s">
        <v>89</v>
      </c>
      <c r="AW759" s="12" t="s">
        <v>36</v>
      </c>
      <c r="AX759" s="12" t="s">
        <v>80</v>
      </c>
      <c r="AY759" s="205" t="s">
        <v>203</v>
      </c>
    </row>
    <row r="760" spans="2:51" s="12" customFormat="1" ht="12">
      <c r="B760" s="194"/>
      <c r="C760" s="195"/>
      <c r="D760" s="196" t="s">
        <v>209</v>
      </c>
      <c r="E760" s="197" t="s">
        <v>1</v>
      </c>
      <c r="F760" s="198" t="s">
        <v>1132</v>
      </c>
      <c r="G760" s="195"/>
      <c r="H760" s="199">
        <v>3164.82</v>
      </c>
      <c r="I760" s="200"/>
      <c r="J760" s="195"/>
      <c r="K760" s="195"/>
      <c r="L760" s="201"/>
      <c r="M760" s="202"/>
      <c r="N760" s="203"/>
      <c r="O760" s="203"/>
      <c r="P760" s="203"/>
      <c r="Q760" s="203"/>
      <c r="R760" s="203"/>
      <c r="S760" s="203"/>
      <c r="T760" s="204"/>
      <c r="AT760" s="205" t="s">
        <v>209</v>
      </c>
      <c r="AU760" s="205" t="s">
        <v>85</v>
      </c>
      <c r="AV760" s="12" t="s">
        <v>89</v>
      </c>
      <c r="AW760" s="12" t="s">
        <v>36</v>
      </c>
      <c r="AX760" s="12" t="s">
        <v>80</v>
      </c>
      <c r="AY760" s="205" t="s">
        <v>203</v>
      </c>
    </row>
    <row r="761" spans="2:51" s="12" customFormat="1" ht="12">
      <c r="B761" s="194"/>
      <c r="C761" s="195"/>
      <c r="D761" s="196" t="s">
        <v>209</v>
      </c>
      <c r="E761" s="197" t="s">
        <v>1</v>
      </c>
      <c r="F761" s="198" t="s">
        <v>1133</v>
      </c>
      <c r="G761" s="195"/>
      <c r="H761" s="199">
        <v>39.28</v>
      </c>
      <c r="I761" s="200"/>
      <c r="J761" s="195"/>
      <c r="K761" s="195"/>
      <c r="L761" s="201"/>
      <c r="M761" s="202"/>
      <c r="N761" s="203"/>
      <c r="O761" s="203"/>
      <c r="P761" s="203"/>
      <c r="Q761" s="203"/>
      <c r="R761" s="203"/>
      <c r="S761" s="203"/>
      <c r="T761" s="204"/>
      <c r="AT761" s="205" t="s">
        <v>209</v>
      </c>
      <c r="AU761" s="205" t="s">
        <v>85</v>
      </c>
      <c r="AV761" s="12" t="s">
        <v>89</v>
      </c>
      <c r="AW761" s="12" t="s">
        <v>36</v>
      </c>
      <c r="AX761" s="12" t="s">
        <v>80</v>
      </c>
      <c r="AY761" s="205" t="s">
        <v>203</v>
      </c>
    </row>
    <row r="762" spans="2:51" s="13" customFormat="1" ht="12">
      <c r="B762" s="206"/>
      <c r="C762" s="207"/>
      <c r="D762" s="196" t="s">
        <v>209</v>
      </c>
      <c r="E762" s="208" t="s">
        <v>1</v>
      </c>
      <c r="F762" s="209" t="s">
        <v>211</v>
      </c>
      <c r="G762" s="207"/>
      <c r="H762" s="210">
        <v>3731.57</v>
      </c>
      <c r="I762" s="211"/>
      <c r="J762" s="207"/>
      <c r="K762" s="207"/>
      <c r="L762" s="212"/>
      <c r="M762" s="213"/>
      <c r="N762" s="214"/>
      <c r="O762" s="214"/>
      <c r="P762" s="214"/>
      <c r="Q762" s="214"/>
      <c r="R762" s="214"/>
      <c r="S762" s="214"/>
      <c r="T762" s="215"/>
      <c r="AT762" s="216" t="s">
        <v>209</v>
      </c>
      <c r="AU762" s="216" t="s">
        <v>85</v>
      </c>
      <c r="AV762" s="13" t="s">
        <v>98</v>
      </c>
      <c r="AW762" s="13" t="s">
        <v>36</v>
      </c>
      <c r="AX762" s="13" t="s">
        <v>85</v>
      </c>
      <c r="AY762" s="216" t="s">
        <v>203</v>
      </c>
    </row>
    <row r="763" spans="1:65" s="2" customFormat="1" ht="24.2" customHeight="1">
      <c r="A763" s="35"/>
      <c r="B763" s="36"/>
      <c r="C763" s="180" t="s">
        <v>1134</v>
      </c>
      <c r="D763" s="180" t="s">
        <v>204</v>
      </c>
      <c r="E763" s="181" t="s">
        <v>1135</v>
      </c>
      <c r="F763" s="182" t="s">
        <v>1136</v>
      </c>
      <c r="G763" s="183" t="s">
        <v>207</v>
      </c>
      <c r="H763" s="184">
        <v>12.96</v>
      </c>
      <c r="I763" s="185"/>
      <c r="J763" s="186">
        <f>ROUND(I763*H763,2)</f>
        <v>0</v>
      </c>
      <c r="K763" s="187"/>
      <c r="L763" s="40"/>
      <c r="M763" s="188" t="s">
        <v>1</v>
      </c>
      <c r="N763" s="189" t="s">
        <v>45</v>
      </c>
      <c r="O763" s="72"/>
      <c r="P763" s="190">
        <f>O763*H763</f>
        <v>0</v>
      </c>
      <c r="Q763" s="190">
        <v>0</v>
      </c>
      <c r="R763" s="190">
        <f>Q763*H763</f>
        <v>0</v>
      </c>
      <c r="S763" s="190">
        <v>0</v>
      </c>
      <c r="T763" s="191">
        <f>S763*H763</f>
        <v>0</v>
      </c>
      <c r="U763" s="35"/>
      <c r="V763" s="35"/>
      <c r="W763" s="35"/>
      <c r="X763" s="35"/>
      <c r="Y763" s="35"/>
      <c r="Z763" s="35"/>
      <c r="AA763" s="35"/>
      <c r="AB763" s="35"/>
      <c r="AC763" s="35"/>
      <c r="AD763" s="35"/>
      <c r="AE763" s="35"/>
      <c r="AR763" s="192" t="s">
        <v>317</v>
      </c>
      <c r="AT763" s="192" t="s">
        <v>204</v>
      </c>
      <c r="AU763" s="192" t="s">
        <v>85</v>
      </c>
      <c r="AY763" s="18" t="s">
        <v>203</v>
      </c>
      <c r="BE763" s="193">
        <f>IF(N763="základní",J763,0)</f>
        <v>0</v>
      </c>
      <c r="BF763" s="193">
        <f>IF(N763="snížená",J763,0)</f>
        <v>0</v>
      </c>
      <c r="BG763" s="193">
        <f>IF(N763="zákl. přenesená",J763,0)</f>
        <v>0</v>
      </c>
      <c r="BH763" s="193">
        <f>IF(N763="sníž. přenesená",J763,0)</f>
        <v>0</v>
      </c>
      <c r="BI763" s="193">
        <f>IF(N763="nulová",J763,0)</f>
        <v>0</v>
      </c>
      <c r="BJ763" s="18" t="s">
        <v>85</v>
      </c>
      <c r="BK763" s="193">
        <f>ROUND(I763*H763,2)</f>
        <v>0</v>
      </c>
      <c r="BL763" s="18" t="s">
        <v>317</v>
      </c>
      <c r="BM763" s="192" t="s">
        <v>1137</v>
      </c>
    </row>
    <row r="764" spans="2:51" s="12" customFormat="1" ht="12">
      <c r="B764" s="194"/>
      <c r="C764" s="195"/>
      <c r="D764" s="196" t="s">
        <v>209</v>
      </c>
      <c r="E764" s="197" t="s">
        <v>1</v>
      </c>
      <c r="F764" s="198" t="s">
        <v>1138</v>
      </c>
      <c r="G764" s="195"/>
      <c r="H764" s="199">
        <v>12.96</v>
      </c>
      <c r="I764" s="200"/>
      <c r="J764" s="195"/>
      <c r="K764" s="195"/>
      <c r="L764" s="201"/>
      <c r="M764" s="202"/>
      <c r="N764" s="203"/>
      <c r="O764" s="203"/>
      <c r="P764" s="203"/>
      <c r="Q764" s="203"/>
      <c r="R764" s="203"/>
      <c r="S764" s="203"/>
      <c r="T764" s="204"/>
      <c r="AT764" s="205" t="s">
        <v>209</v>
      </c>
      <c r="AU764" s="205" t="s">
        <v>85</v>
      </c>
      <c r="AV764" s="12" t="s">
        <v>89</v>
      </c>
      <c r="AW764" s="12" t="s">
        <v>36</v>
      </c>
      <c r="AX764" s="12" t="s">
        <v>80</v>
      </c>
      <c r="AY764" s="205" t="s">
        <v>203</v>
      </c>
    </row>
    <row r="765" spans="2:51" s="13" customFormat="1" ht="12">
      <c r="B765" s="206"/>
      <c r="C765" s="207"/>
      <c r="D765" s="196" t="s">
        <v>209</v>
      </c>
      <c r="E765" s="208" t="s">
        <v>1</v>
      </c>
      <c r="F765" s="209" t="s">
        <v>211</v>
      </c>
      <c r="G765" s="207"/>
      <c r="H765" s="210">
        <v>12.96</v>
      </c>
      <c r="I765" s="211"/>
      <c r="J765" s="207"/>
      <c r="K765" s="207"/>
      <c r="L765" s="212"/>
      <c r="M765" s="213"/>
      <c r="N765" s="214"/>
      <c r="O765" s="214"/>
      <c r="P765" s="214"/>
      <c r="Q765" s="214"/>
      <c r="R765" s="214"/>
      <c r="S765" s="214"/>
      <c r="T765" s="215"/>
      <c r="AT765" s="216" t="s">
        <v>209</v>
      </c>
      <c r="AU765" s="216" t="s">
        <v>85</v>
      </c>
      <c r="AV765" s="13" t="s">
        <v>98</v>
      </c>
      <c r="AW765" s="13" t="s">
        <v>36</v>
      </c>
      <c r="AX765" s="13" t="s">
        <v>85</v>
      </c>
      <c r="AY765" s="216" t="s">
        <v>203</v>
      </c>
    </row>
    <row r="766" spans="1:65" s="2" customFormat="1" ht="21.75" customHeight="1">
      <c r="A766" s="35"/>
      <c r="B766" s="36"/>
      <c r="C766" s="180" t="s">
        <v>1139</v>
      </c>
      <c r="D766" s="180" t="s">
        <v>204</v>
      </c>
      <c r="E766" s="181" t="s">
        <v>1140</v>
      </c>
      <c r="F766" s="182" t="s">
        <v>1141</v>
      </c>
      <c r="G766" s="183" t="s">
        <v>253</v>
      </c>
      <c r="H766" s="184">
        <v>3720.94</v>
      </c>
      <c r="I766" s="185"/>
      <c r="J766" s="186">
        <f>ROUND(I766*H766,2)</f>
        <v>0</v>
      </c>
      <c r="K766" s="187"/>
      <c r="L766" s="40"/>
      <c r="M766" s="188" t="s">
        <v>1</v>
      </c>
      <c r="N766" s="189" t="s">
        <v>45</v>
      </c>
      <c r="O766" s="72"/>
      <c r="P766" s="190">
        <f>O766*H766</f>
        <v>0</v>
      </c>
      <c r="Q766" s="190">
        <v>0</v>
      </c>
      <c r="R766" s="190">
        <f>Q766*H766</f>
        <v>0</v>
      </c>
      <c r="S766" s="190">
        <v>0</v>
      </c>
      <c r="T766" s="191">
        <f>S766*H766</f>
        <v>0</v>
      </c>
      <c r="U766" s="35"/>
      <c r="V766" s="35"/>
      <c r="W766" s="35"/>
      <c r="X766" s="35"/>
      <c r="Y766" s="35"/>
      <c r="Z766" s="35"/>
      <c r="AA766" s="35"/>
      <c r="AB766" s="35"/>
      <c r="AC766" s="35"/>
      <c r="AD766" s="35"/>
      <c r="AE766" s="35"/>
      <c r="AR766" s="192" t="s">
        <v>317</v>
      </c>
      <c r="AT766" s="192" t="s">
        <v>204</v>
      </c>
      <c r="AU766" s="192" t="s">
        <v>85</v>
      </c>
      <c r="AY766" s="18" t="s">
        <v>203</v>
      </c>
      <c r="BE766" s="193">
        <f>IF(N766="základní",J766,0)</f>
        <v>0</v>
      </c>
      <c r="BF766" s="193">
        <f>IF(N766="snížená",J766,0)</f>
        <v>0</v>
      </c>
      <c r="BG766" s="193">
        <f>IF(N766="zákl. přenesená",J766,0)</f>
        <v>0</v>
      </c>
      <c r="BH766" s="193">
        <f>IF(N766="sníž. přenesená",J766,0)</f>
        <v>0</v>
      </c>
      <c r="BI766" s="193">
        <f>IF(N766="nulová",J766,0)</f>
        <v>0</v>
      </c>
      <c r="BJ766" s="18" t="s">
        <v>85</v>
      </c>
      <c r="BK766" s="193">
        <f>ROUND(I766*H766,2)</f>
        <v>0</v>
      </c>
      <c r="BL766" s="18" t="s">
        <v>317</v>
      </c>
      <c r="BM766" s="192" t="s">
        <v>1142</v>
      </c>
    </row>
    <row r="767" spans="2:51" s="12" customFormat="1" ht="12">
      <c r="B767" s="194"/>
      <c r="C767" s="195"/>
      <c r="D767" s="196" t="s">
        <v>209</v>
      </c>
      <c r="E767" s="197" t="s">
        <v>1</v>
      </c>
      <c r="F767" s="198" t="s">
        <v>1143</v>
      </c>
      <c r="G767" s="195"/>
      <c r="H767" s="199">
        <v>129.8</v>
      </c>
      <c r="I767" s="200"/>
      <c r="J767" s="195"/>
      <c r="K767" s="195"/>
      <c r="L767" s="201"/>
      <c r="M767" s="202"/>
      <c r="N767" s="203"/>
      <c r="O767" s="203"/>
      <c r="P767" s="203"/>
      <c r="Q767" s="203"/>
      <c r="R767" s="203"/>
      <c r="S767" s="203"/>
      <c r="T767" s="204"/>
      <c r="AT767" s="205" t="s">
        <v>209</v>
      </c>
      <c r="AU767" s="205" t="s">
        <v>85</v>
      </c>
      <c r="AV767" s="12" t="s">
        <v>89</v>
      </c>
      <c r="AW767" s="12" t="s">
        <v>36</v>
      </c>
      <c r="AX767" s="12" t="s">
        <v>80</v>
      </c>
      <c r="AY767" s="205" t="s">
        <v>203</v>
      </c>
    </row>
    <row r="768" spans="2:51" s="12" customFormat="1" ht="22.5">
      <c r="B768" s="194"/>
      <c r="C768" s="195"/>
      <c r="D768" s="196" t="s">
        <v>209</v>
      </c>
      <c r="E768" s="197" t="s">
        <v>1</v>
      </c>
      <c r="F768" s="198" t="s">
        <v>1144</v>
      </c>
      <c r="G768" s="195"/>
      <c r="H768" s="199">
        <v>179</v>
      </c>
      <c r="I768" s="200"/>
      <c r="J768" s="195"/>
      <c r="K768" s="195"/>
      <c r="L768" s="201"/>
      <c r="M768" s="202"/>
      <c r="N768" s="203"/>
      <c r="O768" s="203"/>
      <c r="P768" s="203"/>
      <c r="Q768" s="203"/>
      <c r="R768" s="203"/>
      <c r="S768" s="203"/>
      <c r="T768" s="204"/>
      <c r="AT768" s="205" t="s">
        <v>209</v>
      </c>
      <c r="AU768" s="205" t="s">
        <v>85</v>
      </c>
      <c r="AV768" s="12" t="s">
        <v>89</v>
      </c>
      <c r="AW768" s="12" t="s">
        <v>36</v>
      </c>
      <c r="AX768" s="12" t="s">
        <v>80</v>
      </c>
      <c r="AY768" s="205" t="s">
        <v>203</v>
      </c>
    </row>
    <row r="769" spans="2:51" s="12" customFormat="1" ht="12">
      <c r="B769" s="194"/>
      <c r="C769" s="195"/>
      <c r="D769" s="196" t="s">
        <v>209</v>
      </c>
      <c r="E769" s="197" t="s">
        <v>1</v>
      </c>
      <c r="F769" s="198" t="s">
        <v>1145</v>
      </c>
      <c r="G769" s="195"/>
      <c r="H769" s="199">
        <v>114.2</v>
      </c>
      <c r="I769" s="200"/>
      <c r="J769" s="195"/>
      <c r="K769" s="195"/>
      <c r="L769" s="201"/>
      <c r="M769" s="202"/>
      <c r="N769" s="203"/>
      <c r="O769" s="203"/>
      <c r="P769" s="203"/>
      <c r="Q769" s="203"/>
      <c r="R769" s="203"/>
      <c r="S769" s="203"/>
      <c r="T769" s="204"/>
      <c r="AT769" s="205" t="s">
        <v>209</v>
      </c>
      <c r="AU769" s="205" t="s">
        <v>85</v>
      </c>
      <c r="AV769" s="12" t="s">
        <v>89</v>
      </c>
      <c r="AW769" s="12" t="s">
        <v>36</v>
      </c>
      <c r="AX769" s="12" t="s">
        <v>80</v>
      </c>
      <c r="AY769" s="205" t="s">
        <v>203</v>
      </c>
    </row>
    <row r="770" spans="2:51" s="12" customFormat="1" ht="12">
      <c r="B770" s="194"/>
      <c r="C770" s="195"/>
      <c r="D770" s="196" t="s">
        <v>209</v>
      </c>
      <c r="E770" s="197" t="s">
        <v>1</v>
      </c>
      <c r="F770" s="198" t="s">
        <v>1146</v>
      </c>
      <c r="G770" s="195"/>
      <c r="H770" s="199">
        <v>99</v>
      </c>
      <c r="I770" s="200"/>
      <c r="J770" s="195"/>
      <c r="K770" s="195"/>
      <c r="L770" s="201"/>
      <c r="M770" s="202"/>
      <c r="N770" s="203"/>
      <c r="O770" s="203"/>
      <c r="P770" s="203"/>
      <c r="Q770" s="203"/>
      <c r="R770" s="203"/>
      <c r="S770" s="203"/>
      <c r="T770" s="204"/>
      <c r="AT770" s="205" t="s">
        <v>209</v>
      </c>
      <c r="AU770" s="205" t="s">
        <v>85</v>
      </c>
      <c r="AV770" s="12" t="s">
        <v>89</v>
      </c>
      <c r="AW770" s="12" t="s">
        <v>36</v>
      </c>
      <c r="AX770" s="12" t="s">
        <v>80</v>
      </c>
      <c r="AY770" s="205" t="s">
        <v>203</v>
      </c>
    </row>
    <row r="771" spans="2:51" s="12" customFormat="1" ht="12">
      <c r="B771" s="194"/>
      <c r="C771" s="195"/>
      <c r="D771" s="196" t="s">
        <v>209</v>
      </c>
      <c r="E771" s="197" t="s">
        <v>1</v>
      </c>
      <c r="F771" s="198" t="s">
        <v>1147</v>
      </c>
      <c r="G771" s="195"/>
      <c r="H771" s="199">
        <v>3132</v>
      </c>
      <c r="I771" s="200"/>
      <c r="J771" s="195"/>
      <c r="K771" s="195"/>
      <c r="L771" s="201"/>
      <c r="M771" s="202"/>
      <c r="N771" s="203"/>
      <c r="O771" s="203"/>
      <c r="P771" s="203"/>
      <c r="Q771" s="203"/>
      <c r="R771" s="203"/>
      <c r="S771" s="203"/>
      <c r="T771" s="204"/>
      <c r="AT771" s="205" t="s">
        <v>209</v>
      </c>
      <c r="AU771" s="205" t="s">
        <v>85</v>
      </c>
      <c r="AV771" s="12" t="s">
        <v>89</v>
      </c>
      <c r="AW771" s="12" t="s">
        <v>36</v>
      </c>
      <c r="AX771" s="12" t="s">
        <v>80</v>
      </c>
      <c r="AY771" s="205" t="s">
        <v>203</v>
      </c>
    </row>
    <row r="772" spans="2:51" s="12" customFormat="1" ht="12">
      <c r="B772" s="194"/>
      <c r="C772" s="195"/>
      <c r="D772" s="196" t="s">
        <v>209</v>
      </c>
      <c r="E772" s="197" t="s">
        <v>1</v>
      </c>
      <c r="F772" s="198" t="s">
        <v>1148</v>
      </c>
      <c r="G772" s="195"/>
      <c r="H772" s="199">
        <v>66.94</v>
      </c>
      <c r="I772" s="200"/>
      <c r="J772" s="195"/>
      <c r="K772" s="195"/>
      <c r="L772" s="201"/>
      <c r="M772" s="202"/>
      <c r="N772" s="203"/>
      <c r="O772" s="203"/>
      <c r="P772" s="203"/>
      <c r="Q772" s="203"/>
      <c r="R772" s="203"/>
      <c r="S772" s="203"/>
      <c r="T772" s="204"/>
      <c r="AT772" s="205" t="s">
        <v>209</v>
      </c>
      <c r="AU772" s="205" t="s">
        <v>85</v>
      </c>
      <c r="AV772" s="12" t="s">
        <v>89</v>
      </c>
      <c r="AW772" s="12" t="s">
        <v>36</v>
      </c>
      <c r="AX772" s="12" t="s">
        <v>80</v>
      </c>
      <c r="AY772" s="205" t="s">
        <v>203</v>
      </c>
    </row>
    <row r="773" spans="2:51" s="13" customFormat="1" ht="12">
      <c r="B773" s="206"/>
      <c r="C773" s="207"/>
      <c r="D773" s="196" t="s">
        <v>209</v>
      </c>
      <c r="E773" s="208" t="s">
        <v>1</v>
      </c>
      <c r="F773" s="209" t="s">
        <v>211</v>
      </c>
      <c r="G773" s="207"/>
      <c r="H773" s="210">
        <v>3720.94</v>
      </c>
      <c r="I773" s="211"/>
      <c r="J773" s="207"/>
      <c r="K773" s="207"/>
      <c r="L773" s="212"/>
      <c r="M773" s="213"/>
      <c r="N773" s="214"/>
      <c r="O773" s="214"/>
      <c r="P773" s="214"/>
      <c r="Q773" s="214"/>
      <c r="R773" s="214"/>
      <c r="S773" s="214"/>
      <c r="T773" s="215"/>
      <c r="AT773" s="216" t="s">
        <v>209</v>
      </c>
      <c r="AU773" s="216" t="s">
        <v>85</v>
      </c>
      <c r="AV773" s="13" t="s">
        <v>98</v>
      </c>
      <c r="AW773" s="13" t="s">
        <v>36</v>
      </c>
      <c r="AX773" s="13" t="s">
        <v>85</v>
      </c>
      <c r="AY773" s="216" t="s">
        <v>203</v>
      </c>
    </row>
    <row r="774" spans="2:63" s="11" customFormat="1" ht="25.9" customHeight="1">
      <c r="B774" s="166"/>
      <c r="C774" s="167"/>
      <c r="D774" s="168" t="s">
        <v>79</v>
      </c>
      <c r="E774" s="169" t="s">
        <v>1149</v>
      </c>
      <c r="F774" s="169" t="s">
        <v>1150</v>
      </c>
      <c r="G774" s="167"/>
      <c r="H774" s="167"/>
      <c r="I774" s="170"/>
      <c r="J774" s="171">
        <f>BK774</f>
        <v>0</v>
      </c>
      <c r="K774" s="167"/>
      <c r="L774" s="172"/>
      <c r="M774" s="173"/>
      <c r="N774" s="174"/>
      <c r="O774" s="174"/>
      <c r="P774" s="175">
        <f>SUM(P775:P778)</f>
        <v>0</v>
      </c>
      <c r="Q774" s="174"/>
      <c r="R774" s="175">
        <f>SUM(R775:R778)</f>
        <v>0</v>
      </c>
      <c r="S774" s="174"/>
      <c r="T774" s="176">
        <f>SUM(T775:T778)</f>
        <v>0</v>
      </c>
      <c r="AR774" s="177" t="s">
        <v>89</v>
      </c>
      <c r="AT774" s="178" t="s">
        <v>79</v>
      </c>
      <c r="AU774" s="178" t="s">
        <v>80</v>
      </c>
      <c r="AY774" s="177" t="s">
        <v>203</v>
      </c>
      <c r="BK774" s="179">
        <f>SUM(BK775:BK778)</f>
        <v>0</v>
      </c>
    </row>
    <row r="775" spans="1:65" s="2" customFormat="1" ht="24.2" customHeight="1">
      <c r="A775" s="35"/>
      <c r="B775" s="36"/>
      <c r="C775" s="180" t="s">
        <v>1151</v>
      </c>
      <c r="D775" s="180" t="s">
        <v>204</v>
      </c>
      <c r="E775" s="181" t="s">
        <v>1152</v>
      </c>
      <c r="F775" s="182" t="s">
        <v>1153</v>
      </c>
      <c r="G775" s="183" t="s">
        <v>207</v>
      </c>
      <c r="H775" s="184">
        <v>778.3</v>
      </c>
      <c r="I775" s="185"/>
      <c r="J775" s="186">
        <f>ROUND(I775*H775,2)</f>
        <v>0</v>
      </c>
      <c r="K775" s="187"/>
      <c r="L775" s="40"/>
      <c r="M775" s="188" t="s">
        <v>1</v>
      </c>
      <c r="N775" s="189" t="s">
        <v>45</v>
      </c>
      <c r="O775" s="72"/>
      <c r="P775" s="190">
        <f>O775*H775</f>
        <v>0</v>
      </c>
      <c r="Q775" s="190">
        <v>0</v>
      </c>
      <c r="R775" s="190">
        <f>Q775*H775</f>
        <v>0</v>
      </c>
      <c r="S775" s="190">
        <v>0</v>
      </c>
      <c r="T775" s="191">
        <f>S775*H775</f>
        <v>0</v>
      </c>
      <c r="U775" s="35"/>
      <c r="V775" s="35"/>
      <c r="W775" s="35"/>
      <c r="X775" s="35"/>
      <c r="Y775" s="35"/>
      <c r="Z775" s="35"/>
      <c r="AA775" s="35"/>
      <c r="AB775" s="35"/>
      <c r="AC775" s="35"/>
      <c r="AD775" s="35"/>
      <c r="AE775" s="35"/>
      <c r="AR775" s="192" t="s">
        <v>317</v>
      </c>
      <c r="AT775" s="192" t="s">
        <v>204</v>
      </c>
      <c r="AU775" s="192" t="s">
        <v>85</v>
      </c>
      <c r="AY775" s="18" t="s">
        <v>203</v>
      </c>
      <c r="BE775" s="193">
        <f>IF(N775="základní",J775,0)</f>
        <v>0</v>
      </c>
      <c r="BF775" s="193">
        <f>IF(N775="snížená",J775,0)</f>
        <v>0</v>
      </c>
      <c r="BG775" s="193">
        <f>IF(N775="zákl. přenesená",J775,0)</f>
        <v>0</v>
      </c>
      <c r="BH775" s="193">
        <f>IF(N775="sníž. přenesená",J775,0)</f>
        <v>0</v>
      </c>
      <c r="BI775" s="193">
        <f>IF(N775="nulová",J775,0)</f>
        <v>0</v>
      </c>
      <c r="BJ775" s="18" t="s">
        <v>85</v>
      </c>
      <c r="BK775" s="193">
        <f>ROUND(I775*H775,2)</f>
        <v>0</v>
      </c>
      <c r="BL775" s="18" t="s">
        <v>317</v>
      </c>
      <c r="BM775" s="192" t="s">
        <v>1154</v>
      </c>
    </row>
    <row r="776" spans="2:51" s="12" customFormat="1" ht="12">
      <c r="B776" s="194"/>
      <c r="C776" s="195"/>
      <c r="D776" s="196" t="s">
        <v>209</v>
      </c>
      <c r="E776" s="197" t="s">
        <v>1</v>
      </c>
      <c r="F776" s="198" t="s">
        <v>1155</v>
      </c>
      <c r="G776" s="195"/>
      <c r="H776" s="199">
        <v>739.9</v>
      </c>
      <c r="I776" s="200"/>
      <c r="J776" s="195"/>
      <c r="K776" s="195"/>
      <c r="L776" s="201"/>
      <c r="M776" s="202"/>
      <c r="N776" s="203"/>
      <c r="O776" s="203"/>
      <c r="P776" s="203"/>
      <c r="Q776" s="203"/>
      <c r="R776" s="203"/>
      <c r="S776" s="203"/>
      <c r="T776" s="204"/>
      <c r="AT776" s="205" t="s">
        <v>209</v>
      </c>
      <c r="AU776" s="205" t="s">
        <v>85</v>
      </c>
      <c r="AV776" s="12" t="s">
        <v>89</v>
      </c>
      <c r="AW776" s="12" t="s">
        <v>36</v>
      </c>
      <c r="AX776" s="12" t="s">
        <v>80</v>
      </c>
      <c r="AY776" s="205" t="s">
        <v>203</v>
      </c>
    </row>
    <row r="777" spans="2:51" s="12" customFormat="1" ht="12">
      <c r="B777" s="194"/>
      <c r="C777" s="195"/>
      <c r="D777" s="196" t="s">
        <v>209</v>
      </c>
      <c r="E777" s="197" t="s">
        <v>1</v>
      </c>
      <c r="F777" s="198" t="s">
        <v>1156</v>
      </c>
      <c r="G777" s="195"/>
      <c r="H777" s="199">
        <v>38.4</v>
      </c>
      <c r="I777" s="200"/>
      <c r="J777" s="195"/>
      <c r="K777" s="195"/>
      <c r="L777" s="201"/>
      <c r="M777" s="202"/>
      <c r="N777" s="203"/>
      <c r="O777" s="203"/>
      <c r="P777" s="203"/>
      <c r="Q777" s="203"/>
      <c r="R777" s="203"/>
      <c r="S777" s="203"/>
      <c r="T777" s="204"/>
      <c r="AT777" s="205" t="s">
        <v>209</v>
      </c>
      <c r="AU777" s="205" t="s">
        <v>85</v>
      </c>
      <c r="AV777" s="12" t="s">
        <v>89</v>
      </c>
      <c r="AW777" s="12" t="s">
        <v>36</v>
      </c>
      <c r="AX777" s="12" t="s">
        <v>80</v>
      </c>
      <c r="AY777" s="205" t="s">
        <v>203</v>
      </c>
    </row>
    <row r="778" spans="2:51" s="13" customFormat="1" ht="12">
      <c r="B778" s="206"/>
      <c r="C778" s="207"/>
      <c r="D778" s="196" t="s">
        <v>209</v>
      </c>
      <c r="E778" s="208" t="s">
        <v>1</v>
      </c>
      <c r="F778" s="209" t="s">
        <v>211</v>
      </c>
      <c r="G778" s="207"/>
      <c r="H778" s="210">
        <v>778.3</v>
      </c>
      <c r="I778" s="211"/>
      <c r="J778" s="207"/>
      <c r="K778" s="207"/>
      <c r="L778" s="212"/>
      <c r="M778" s="213"/>
      <c r="N778" s="214"/>
      <c r="O778" s="214"/>
      <c r="P778" s="214"/>
      <c r="Q778" s="214"/>
      <c r="R778" s="214"/>
      <c r="S778" s="214"/>
      <c r="T778" s="215"/>
      <c r="AT778" s="216" t="s">
        <v>209</v>
      </c>
      <c r="AU778" s="216" t="s">
        <v>85</v>
      </c>
      <c r="AV778" s="13" t="s">
        <v>98</v>
      </c>
      <c r="AW778" s="13" t="s">
        <v>36</v>
      </c>
      <c r="AX778" s="13" t="s">
        <v>85</v>
      </c>
      <c r="AY778" s="216" t="s">
        <v>203</v>
      </c>
    </row>
    <row r="779" spans="2:63" s="11" customFormat="1" ht="25.9" customHeight="1">
      <c r="B779" s="166"/>
      <c r="C779" s="167"/>
      <c r="D779" s="168" t="s">
        <v>79</v>
      </c>
      <c r="E779" s="169" t="s">
        <v>1157</v>
      </c>
      <c r="F779" s="169" t="s">
        <v>1158</v>
      </c>
      <c r="G779" s="167"/>
      <c r="H779" s="167"/>
      <c r="I779" s="170"/>
      <c r="J779" s="171">
        <f>BK779</f>
        <v>0</v>
      </c>
      <c r="K779" s="167"/>
      <c r="L779" s="172"/>
      <c r="M779" s="173"/>
      <c r="N779" s="174"/>
      <c r="O779" s="174"/>
      <c r="P779" s="175">
        <f>SUM(P780:P787)</f>
        <v>0</v>
      </c>
      <c r="Q779" s="174"/>
      <c r="R779" s="175">
        <f>SUM(R780:R787)</f>
        <v>0</v>
      </c>
      <c r="S779" s="174"/>
      <c r="T779" s="176">
        <f>SUM(T780:T787)</f>
        <v>0</v>
      </c>
      <c r="AR779" s="177" t="s">
        <v>89</v>
      </c>
      <c r="AT779" s="178" t="s">
        <v>79</v>
      </c>
      <c r="AU779" s="178" t="s">
        <v>80</v>
      </c>
      <c r="AY779" s="177" t="s">
        <v>203</v>
      </c>
      <c r="BK779" s="179">
        <f>SUM(BK780:BK787)</f>
        <v>0</v>
      </c>
    </row>
    <row r="780" spans="1:65" s="2" customFormat="1" ht="24.2" customHeight="1">
      <c r="A780" s="35"/>
      <c r="B780" s="36"/>
      <c r="C780" s="180" t="s">
        <v>1159</v>
      </c>
      <c r="D780" s="180" t="s">
        <v>204</v>
      </c>
      <c r="E780" s="181" t="s">
        <v>1160</v>
      </c>
      <c r="F780" s="182" t="s">
        <v>1161</v>
      </c>
      <c r="G780" s="183" t="s">
        <v>207</v>
      </c>
      <c r="H780" s="184">
        <v>35.5</v>
      </c>
      <c r="I780" s="185"/>
      <c r="J780" s="186">
        <f>ROUND(I780*H780,2)</f>
        <v>0</v>
      </c>
      <c r="K780" s="187"/>
      <c r="L780" s="40"/>
      <c r="M780" s="188" t="s">
        <v>1</v>
      </c>
      <c r="N780" s="189" t="s">
        <v>45</v>
      </c>
      <c r="O780" s="72"/>
      <c r="P780" s="190">
        <f>O780*H780</f>
        <v>0</v>
      </c>
      <c r="Q780" s="190">
        <v>0</v>
      </c>
      <c r="R780" s="190">
        <f>Q780*H780</f>
        <v>0</v>
      </c>
      <c r="S780" s="190">
        <v>0</v>
      </c>
      <c r="T780" s="191">
        <f>S780*H780</f>
        <v>0</v>
      </c>
      <c r="U780" s="35"/>
      <c r="V780" s="35"/>
      <c r="W780" s="35"/>
      <c r="X780" s="35"/>
      <c r="Y780" s="35"/>
      <c r="Z780" s="35"/>
      <c r="AA780" s="35"/>
      <c r="AB780" s="35"/>
      <c r="AC780" s="35"/>
      <c r="AD780" s="35"/>
      <c r="AE780" s="35"/>
      <c r="AR780" s="192" t="s">
        <v>317</v>
      </c>
      <c r="AT780" s="192" t="s">
        <v>204</v>
      </c>
      <c r="AU780" s="192" t="s">
        <v>85</v>
      </c>
      <c r="AY780" s="18" t="s">
        <v>203</v>
      </c>
      <c r="BE780" s="193">
        <f>IF(N780="základní",J780,0)</f>
        <v>0</v>
      </c>
      <c r="BF780" s="193">
        <f>IF(N780="snížená",J780,0)</f>
        <v>0</v>
      </c>
      <c r="BG780" s="193">
        <f>IF(N780="zákl. přenesená",J780,0)</f>
        <v>0</v>
      </c>
      <c r="BH780" s="193">
        <f>IF(N780="sníž. přenesená",J780,0)</f>
        <v>0</v>
      </c>
      <c r="BI780" s="193">
        <f>IF(N780="nulová",J780,0)</f>
        <v>0</v>
      </c>
      <c r="BJ780" s="18" t="s">
        <v>85</v>
      </c>
      <c r="BK780" s="193">
        <f>ROUND(I780*H780,2)</f>
        <v>0</v>
      </c>
      <c r="BL780" s="18" t="s">
        <v>317</v>
      </c>
      <c r="BM780" s="192" t="s">
        <v>1162</v>
      </c>
    </row>
    <row r="781" spans="2:51" s="12" customFormat="1" ht="12">
      <c r="B781" s="194"/>
      <c r="C781" s="195"/>
      <c r="D781" s="196" t="s">
        <v>209</v>
      </c>
      <c r="E781" s="197" t="s">
        <v>1</v>
      </c>
      <c r="F781" s="198" t="s">
        <v>1163</v>
      </c>
      <c r="G781" s="195"/>
      <c r="H781" s="199">
        <v>12</v>
      </c>
      <c r="I781" s="200"/>
      <c r="J781" s="195"/>
      <c r="K781" s="195"/>
      <c r="L781" s="201"/>
      <c r="M781" s="202"/>
      <c r="N781" s="203"/>
      <c r="O781" s="203"/>
      <c r="P781" s="203"/>
      <c r="Q781" s="203"/>
      <c r="R781" s="203"/>
      <c r="S781" s="203"/>
      <c r="T781" s="204"/>
      <c r="AT781" s="205" t="s">
        <v>209</v>
      </c>
      <c r="AU781" s="205" t="s">
        <v>85</v>
      </c>
      <c r="AV781" s="12" t="s">
        <v>89</v>
      </c>
      <c r="AW781" s="12" t="s">
        <v>36</v>
      </c>
      <c r="AX781" s="12" t="s">
        <v>80</v>
      </c>
      <c r="AY781" s="205" t="s">
        <v>203</v>
      </c>
    </row>
    <row r="782" spans="2:51" s="12" customFormat="1" ht="12">
      <c r="B782" s="194"/>
      <c r="C782" s="195"/>
      <c r="D782" s="196" t="s">
        <v>209</v>
      </c>
      <c r="E782" s="197" t="s">
        <v>1</v>
      </c>
      <c r="F782" s="198" t="s">
        <v>1164</v>
      </c>
      <c r="G782" s="195"/>
      <c r="H782" s="199">
        <v>23.5</v>
      </c>
      <c r="I782" s="200"/>
      <c r="J782" s="195"/>
      <c r="K782" s="195"/>
      <c r="L782" s="201"/>
      <c r="M782" s="202"/>
      <c r="N782" s="203"/>
      <c r="O782" s="203"/>
      <c r="P782" s="203"/>
      <c r="Q782" s="203"/>
      <c r="R782" s="203"/>
      <c r="S782" s="203"/>
      <c r="T782" s="204"/>
      <c r="AT782" s="205" t="s">
        <v>209</v>
      </c>
      <c r="AU782" s="205" t="s">
        <v>85</v>
      </c>
      <c r="AV782" s="12" t="s">
        <v>89</v>
      </c>
      <c r="AW782" s="12" t="s">
        <v>36</v>
      </c>
      <c r="AX782" s="12" t="s">
        <v>80</v>
      </c>
      <c r="AY782" s="205" t="s">
        <v>203</v>
      </c>
    </row>
    <row r="783" spans="2:51" s="13" customFormat="1" ht="12">
      <c r="B783" s="206"/>
      <c r="C783" s="207"/>
      <c r="D783" s="196" t="s">
        <v>209</v>
      </c>
      <c r="E783" s="208" t="s">
        <v>1</v>
      </c>
      <c r="F783" s="209" t="s">
        <v>211</v>
      </c>
      <c r="G783" s="207"/>
      <c r="H783" s="210">
        <v>35.5</v>
      </c>
      <c r="I783" s="211"/>
      <c r="J783" s="207"/>
      <c r="K783" s="207"/>
      <c r="L783" s="212"/>
      <c r="M783" s="213"/>
      <c r="N783" s="214"/>
      <c r="O783" s="214"/>
      <c r="P783" s="214"/>
      <c r="Q783" s="214"/>
      <c r="R783" s="214"/>
      <c r="S783" s="214"/>
      <c r="T783" s="215"/>
      <c r="AT783" s="216" t="s">
        <v>209</v>
      </c>
      <c r="AU783" s="216" t="s">
        <v>85</v>
      </c>
      <c r="AV783" s="13" t="s">
        <v>98</v>
      </c>
      <c r="AW783" s="13" t="s">
        <v>36</v>
      </c>
      <c r="AX783" s="13" t="s">
        <v>85</v>
      </c>
      <c r="AY783" s="216" t="s">
        <v>203</v>
      </c>
    </row>
    <row r="784" spans="1:65" s="2" customFormat="1" ht="16.5" customHeight="1">
      <c r="A784" s="35"/>
      <c r="B784" s="36"/>
      <c r="C784" s="180" t="s">
        <v>1165</v>
      </c>
      <c r="D784" s="180" t="s">
        <v>204</v>
      </c>
      <c r="E784" s="181" t="s">
        <v>1166</v>
      </c>
      <c r="F784" s="182" t="s">
        <v>1167</v>
      </c>
      <c r="G784" s="183" t="s">
        <v>207</v>
      </c>
      <c r="H784" s="184">
        <v>2239.904</v>
      </c>
      <c r="I784" s="185"/>
      <c r="J784" s="186">
        <f>ROUND(I784*H784,2)</f>
        <v>0</v>
      </c>
      <c r="K784" s="187"/>
      <c r="L784" s="40"/>
      <c r="M784" s="188" t="s">
        <v>1</v>
      </c>
      <c r="N784" s="189" t="s">
        <v>45</v>
      </c>
      <c r="O784" s="72"/>
      <c r="P784" s="190">
        <f>O784*H784</f>
        <v>0</v>
      </c>
      <c r="Q784" s="190">
        <v>0</v>
      </c>
      <c r="R784" s="190">
        <f>Q784*H784</f>
        <v>0</v>
      </c>
      <c r="S784" s="190">
        <v>0</v>
      </c>
      <c r="T784" s="191">
        <f>S784*H784</f>
        <v>0</v>
      </c>
      <c r="U784" s="35"/>
      <c r="V784" s="35"/>
      <c r="W784" s="35"/>
      <c r="X784" s="35"/>
      <c r="Y784" s="35"/>
      <c r="Z784" s="35"/>
      <c r="AA784" s="35"/>
      <c r="AB784" s="35"/>
      <c r="AC784" s="35"/>
      <c r="AD784" s="35"/>
      <c r="AE784" s="35"/>
      <c r="AR784" s="192" t="s">
        <v>317</v>
      </c>
      <c r="AT784" s="192" t="s">
        <v>204</v>
      </c>
      <c r="AU784" s="192" t="s">
        <v>85</v>
      </c>
      <c r="AY784" s="18" t="s">
        <v>203</v>
      </c>
      <c r="BE784" s="193">
        <f>IF(N784="základní",J784,0)</f>
        <v>0</v>
      </c>
      <c r="BF784" s="193">
        <f>IF(N784="snížená",J784,0)</f>
        <v>0</v>
      </c>
      <c r="BG784" s="193">
        <f>IF(N784="zákl. přenesená",J784,0)</f>
        <v>0</v>
      </c>
      <c r="BH784" s="193">
        <f>IF(N784="sníž. přenesená",J784,0)</f>
        <v>0</v>
      </c>
      <c r="BI784" s="193">
        <f>IF(N784="nulová",J784,0)</f>
        <v>0</v>
      </c>
      <c r="BJ784" s="18" t="s">
        <v>85</v>
      </c>
      <c r="BK784" s="193">
        <f>ROUND(I784*H784,2)</f>
        <v>0</v>
      </c>
      <c r="BL784" s="18" t="s">
        <v>317</v>
      </c>
      <c r="BM784" s="192" t="s">
        <v>1168</v>
      </c>
    </row>
    <row r="785" spans="2:51" s="12" customFormat="1" ht="12">
      <c r="B785" s="194"/>
      <c r="C785" s="195"/>
      <c r="D785" s="196" t="s">
        <v>209</v>
      </c>
      <c r="E785" s="197" t="s">
        <v>1</v>
      </c>
      <c r="F785" s="198" t="s">
        <v>1169</v>
      </c>
      <c r="G785" s="195"/>
      <c r="H785" s="199">
        <v>156.48</v>
      </c>
      <c r="I785" s="200"/>
      <c r="J785" s="195"/>
      <c r="K785" s="195"/>
      <c r="L785" s="201"/>
      <c r="M785" s="202"/>
      <c r="N785" s="203"/>
      <c r="O785" s="203"/>
      <c r="P785" s="203"/>
      <c r="Q785" s="203"/>
      <c r="R785" s="203"/>
      <c r="S785" s="203"/>
      <c r="T785" s="204"/>
      <c r="AT785" s="205" t="s">
        <v>209</v>
      </c>
      <c r="AU785" s="205" t="s">
        <v>85</v>
      </c>
      <c r="AV785" s="12" t="s">
        <v>89</v>
      </c>
      <c r="AW785" s="12" t="s">
        <v>36</v>
      </c>
      <c r="AX785" s="12" t="s">
        <v>80</v>
      </c>
      <c r="AY785" s="205" t="s">
        <v>203</v>
      </c>
    </row>
    <row r="786" spans="2:51" s="12" customFormat="1" ht="12">
      <c r="B786" s="194"/>
      <c r="C786" s="195"/>
      <c r="D786" s="196" t="s">
        <v>209</v>
      </c>
      <c r="E786" s="197" t="s">
        <v>1</v>
      </c>
      <c r="F786" s="198" t="s">
        <v>1170</v>
      </c>
      <c r="G786" s="195"/>
      <c r="H786" s="199">
        <v>2083.424</v>
      </c>
      <c r="I786" s="200"/>
      <c r="J786" s="195"/>
      <c r="K786" s="195"/>
      <c r="L786" s="201"/>
      <c r="M786" s="202"/>
      <c r="N786" s="203"/>
      <c r="O786" s="203"/>
      <c r="P786" s="203"/>
      <c r="Q786" s="203"/>
      <c r="R786" s="203"/>
      <c r="S786" s="203"/>
      <c r="T786" s="204"/>
      <c r="AT786" s="205" t="s">
        <v>209</v>
      </c>
      <c r="AU786" s="205" t="s">
        <v>85</v>
      </c>
      <c r="AV786" s="12" t="s">
        <v>89</v>
      </c>
      <c r="AW786" s="12" t="s">
        <v>36</v>
      </c>
      <c r="AX786" s="12" t="s">
        <v>80</v>
      </c>
      <c r="AY786" s="205" t="s">
        <v>203</v>
      </c>
    </row>
    <row r="787" spans="2:51" s="13" customFormat="1" ht="12">
      <c r="B787" s="206"/>
      <c r="C787" s="207"/>
      <c r="D787" s="196" t="s">
        <v>209</v>
      </c>
      <c r="E787" s="208" t="s">
        <v>1</v>
      </c>
      <c r="F787" s="209" t="s">
        <v>211</v>
      </c>
      <c r="G787" s="207"/>
      <c r="H787" s="210">
        <v>2239.904</v>
      </c>
      <c r="I787" s="211"/>
      <c r="J787" s="207"/>
      <c r="K787" s="207"/>
      <c r="L787" s="212"/>
      <c r="M787" s="213"/>
      <c r="N787" s="214"/>
      <c r="O787" s="214"/>
      <c r="P787" s="214"/>
      <c r="Q787" s="214"/>
      <c r="R787" s="214"/>
      <c r="S787" s="214"/>
      <c r="T787" s="215"/>
      <c r="AT787" s="216" t="s">
        <v>209</v>
      </c>
      <c r="AU787" s="216" t="s">
        <v>85</v>
      </c>
      <c r="AV787" s="13" t="s">
        <v>98</v>
      </c>
      <c r="AW787" s="13" t="s">
        <v>36</v>
      </c>
      <c r="AX787" s="13" t="s">
        <v>85</v>
      </c>
      <c r="AY787" s="216" t="s">
        <v>203</v>
      </c>
    </row>
    <row r="788" spans="2:63" s="11" customFormat="1" ht="25.9" customHeight="1">
      <c r="B788" s="166"/>
      <c r="C788" s="167"/>
      <c r="D788" s="168" t="s">
        <v>79</v>
      </c>
      <c r="E788" s="169" t="s">
        <v>1171</v>
      </c>
      <c r="F788" s="169" t="s">
        <v>1172</v>
      </c>
      <c r="G788" s="167"/>
      <c r="H788" s="167"/>
      <c r="I788" s="170"/>
      <c r="J788" s="171">
        <f>BK788</f>
        <v>0</v>
      </c>
      <c r="K788" s="167"/>
      <c r="L788" s="172"/>
      <c r="M788" s="173"/>
      <c r="N788" s="174"/>
      <c r="O788" s="174"/>
      <c r="P788" s="175">
        <f>SUM(P789:P803)</f>
        <v>0</v>
      </c>
      <c r="Q788" s="174"/>
      <c r="R788" s="175">
        <f>SUM(R789:R803)</f>
        <v>0</v>
      </c>
      <c r="S788" s="174"/>
      <c r="T788" s="176">
        <f>SUM(T789:T803)</f>
        <v>0</v>
      </c>
      <c r="AR788" s="177" t="s">
        <v>89</v>
      </c>
      <c r="AT788" s="178" t="s">
        <v>79</v>
      </c>
      <c r="AU788" s="178" t="s">
        <v>80</v>
      </c>
      <c r="AY788" s="177" t="s">
        <v>203</v>
      </c>
      <c r="BK788" s="179">
        <f>SUM(BK789:BK803)</f>
        <v>0</v>
      </c>
    </row>
    <row r="789" spans="1:65" s="2" customFormat="1" ht="24.2" customHeight="1">
      <c r="A789" s="35"/>
      <c r="B789" s="36"/>
      <c r="C789" s="180" t="s">
        <v>1173</v>
      </c>
      <c r="D789" s="180" t="s">
        <v>204</v>
      </c>
      <c r="E789" s="181" t="s">
        <v>1174</v>
      </c>
      <c r="F789" s="182" t="s">
        <v>1175</v>
      </c>
      <c r="G789" s="183" t="s">
        <v>207</v>
      </c>
      <c r="H789" s="184">
        <v>800</v>
      </c>
      <c r="I789" s="185"/>
      <c r="J789" s="186">
        <f>ROUND(I789*H789,2)</f>
        <v>0</v>
      </c>
      <c r="K789" s="187"/>
      <c r="L789" s="40"/>
      <c r="M789" s="188" t="s">
        <v>1</v>
      </c>
      <c r="N789" s="189" t="s">
        <v>45</v>
      </c>
      <c r="O789" s="72"/>
      <c r="P789" s="190">
        <f>O789*H789</f>
        <v>0</v>
      </c>
      <c r="Q789" s="190">
        <v>0</v>
      </c>
      <c r="R789" s="190">
        <f>Q789*H789</f>
        <v>0</v>
      </c>
      <c r="S789" s="190">
        <v>0</v>
      </c>
      <c r="T789" s="191">
        <f>S789*H789</f>
        <v>0</v>
      </c>
      <c r="U789" s="35"/>
      <c r="V789" s="35"/>
      <c r="W789" s="35"/>
      <c r="X789" s="35"/>
      <c r="Y789" s="35"/>
      <c r="Z789" s="35"/>
      <c r="AA789" s="35"/>
      <c r="AB789" s="35"/>
      <c r="AC789" s="35"/>
      <c r="AD789" s="35"/>
      <c r="AE789" s="35"/>
      <c r="AR789" s="192" t="s">
        <v>317</v>
      </c>
      <c r="AT789" s="192" t="s">
        <v>204</v>
      </c>
      <c r="AU789" s="192" t="s">
        <v>85</v>
      </c>
      <c r="AY789" s="18" t="s">
        <v>203</v>
      </c>
      <c r="BE789" s="193">
        <f>IF(N789="základní",J789,0)</f>
        <v>0</v>
      </c>
      <c r="BF789" s="193">
        <f>IF(N789="snížená",J789,0)</f>
        <v>0</v>
      </c>
      <c r="BG789" s="193">
        <f>IF(N789="zákl. přenesená",J789,0)</f>
        <v>0</v>
      </c>
      <c r="BH789" s="193">
        <f>IF(N789="sníž. přenesená",J789,0)</f>
        <v>0</v>
      </c>
      <c r="BI789" s="193">
        <f>IF(N789="nulová",J789,0)</f>
        <v>0</v>
      </c>
      <c r="BJ789" s="18" t="s">
        <v>85</v>
      </c>
      <c r="BK789" s="193">
        <f>ROUND(I789*H789,2)</f>
        <v>0</v>
      </c>
      <c r="BL789" s="18" t="s">
        <v>317</v>
      </c>
      <c r="BM789" s="192" t="s">
        <v>1176</v>
      </c>
    </row>
    <row r="790" spans="2:51" s="12" customFormat="1" ht="12">
      <c r="B790" s="194"/>
      <c r="C790" s="195"/>
      <c r="D790" s="196" t="s">
        <v>209</v>
      </c>
      <c r="E790" s="197" t="s">
        <v>1</v>
      </c>
      <c r="F790" s="198" t="s">
        <v>1177</v>
      </c>
      <c r="G790" s="195"/>
      <c r="H790" s="199">
        <v>800</v>
      </c>
      <c r="I790" s="200"/>
      <c r="J790" s="195"/>
      <c r="K790" s="195"/>
      <c r="L790" s="201"/>
      <c r="M790" s="202"/>
      <c r="N790" s="203"/>
      <c r="O790" s="203"/>
      <c r="P790" s="203"/>
      <c r="Q790" s="203"/>
      <c r="R790" s="203"/>
      <c r="S790" s="203"/>
      <c r="T790" s="204"/>
      <c r="AT790" s="205" t="s">
        <v>209</v>
      </c>
      <c r="AU790" s="205" t="s">
        <v>85</v>
      </c>
      <c r="AV790" s="12" t="s">
        <v>89</v>
      </c>
      <c r="AW790" s="12" t="s">
        <v>36</v>
      </c>
      <c r="AX790" s="12" t="s">
        <v>80</v>
      </c>
      <c r="AY790" s="205" t="s">
        <v>203</v>
      </c>
    </row>
    <row r="791" spans="2:51" s="13" customFormat="1" ht="12">
      <c r="B791" s="206"/>
      <c r="C791" s="207"/>
      <c r="D791" s="196" t="s">
        <v>209</v>
      </c>
      <c r="E791" s="208" t="s">
        <v>1</v>
      </c>
      <c r="F791" s="209" t="s">
        <v>211</v>
      </c>
      <c r="G791" s="207"/>
      <c r="H791" s="210">
        <v>800</v>
      </c>
      <c r="I791" s="211"/>
      <c r="J791" s="207"/>
      <c r="K791" s="207"/>
      <c r="L791" s="212"/>
      <c r="M791" s="213"/>
      <c r="N791" s="214"/>
      <c r="O791" s="214"/>
      <c r="P791" s="214"/>
      <c r="Q791" s="214"/>
      <c r="R791" s="214"/>
      <c r="S791" s="214"/>
      <c r="T791" s="215"/>
      <c r="AT791" s="216" t="s">
        <v>209</v>
      </c>
      <c r="AU791" s="216" t="s">
        <v>85</v>
      </c>
      <c r="AV791" s="13" t="s">
        <v>98</v>
      </c>
      <c r="AW791" s="13" t="s">
        <v>36</v>
      </c>
      <c r="AX791" s="13" t="s">
        <v>85</v>
      </c>
      <c r="AY791" s="216" t="s">
        <v>203</v>
      </c>
    </row>
    <row r="792" spans="1:65" s="2" customFormat="1" ht="16.5" customHeight="1">
      <c r="A792" s="35"/>
      <c r="B792" s="36"/>
      <c r="C792" s="180" t="s">
        <v>1178</v>
      </c>
      <c r="D792" s="180" t="s">
        <v>204</v>
      </c>
      <c r="E792" s="181" t="s">
        <v>1179</v>
      </c>
      <c r="F792" s="182" t="s">
        <v>1180</v>
      </c>
      <c r="G792" s="183" t="s">
        <v>207</v>
      </c>
      <c r="H792" s="184">
        <v>16443.146</v>
      </c>
      <c r="I792" s="185"/>
      <c r="J792" s="186">
        <f>ROUND(I792*H792,2)</f>
        <v>0</v>
      </c>
      <c r="K792" s="187"/>
      <c r="L792" s="40"/>
      <c r="M792" s="188" t="s">
        <v>1</v>
      </c>
      <c r="N792" s="189" t="s">
        <v>45</v>
      </c>
      <c r="O792" s="72"/>
      <c r="P792" s="190">
        <f>O792*H792</f>
        <v>0</v>
      </c>
      <c r="Q792" s="190">
        <v>0</v>
      </c>
      <c r="R792" s="190">
        <f>Q792*H792</f>
        <v>0</v>
      </c>
      <c r="S792" s="190">
        <v>0</v>
      </c>
      <c r="T792" s="191">
        <f>S792*H792</f>
        <v>0</v>
      </c>
      <c r="U792" s="35"/>
      <c r="V792" s="35"/>
      <c r="W792" s="35"/>
      <c r="X792" s="35"/>
      <c r="Y792" s="35"/>
      <c r="Z792" s="35"/>
      <c r="AA792" s="35"/>
      <c r="AB792" s="35"/>
      <c r="AC792" s="35"/>
      <c r="AD792" s="35"/>
      <c r="AE792" s="35"/>
      <c r="AR792" s="192" t="s">
        <v>317</v>
      </c>
      <c r="AT792" s="192" t="s">
        <v>204</v>
      </c>
      <c r="AU792" s="192" t="s">
        <v>85</v>
      </c>
      <c r="AY792" s="18" t="s">
        <v>203</v>
      </c>
      <c r="BE792" s="193">
        <f>IF(N792="základní",J792,0)</f>
        <v>0</v>
      </c>
      <c r="BF792" s="193">
        <f>IF(N792="snížená",J792,0)</f>
        <v>0</v>
      </c>
      <c r="BG792" s="193">
        <f>IF(N792="zákl. přenesená",J792,0)</f>
        <v>0</v>
      </c>
      <c r="BH792" s="193">
        <f>IF(N792="sníž. přenesená",J792,0)</f>
        <v>0</v>
      </c>
      <c r="BI792" s="193">
        <f>IF(N792="nulová",J792,0)</f>
        <v>0</v>
      </c>
      <c r="BJ792" s="18" t="s">
        <v>85</v>
      </c>
      <c r="BK792" s="193">
        <f>ROUND(I792*H792,2)</f>
        <v>0</v>
      </c>
      <c r="BL792" s="18" t="s">
        <v>317</v>
      </c>
      <c r="BM792" s="192" t="s">
        <v>1181</v>
      </c>
    </row>
    <row r="793" spans="2:51" s="12" customFormat="1" ht="22.5">
      <c r="B793" s="194"/>
      <c r="C793" s="195"/>
      <c r="D793" s="196" t="s">
        <v>209</v>
      </c>
      <c r="E793" s="197" t="s">
        <v>1</v>
      </c>
      <c r="F793" s="198" t="s">
        <v>1182</v>
      </c>
      <c r="G793" s="195"/>
      <c r="H793" s="199">
        <v>358.02</v>
      </c>
      <c r="I793" s="200"/>
      <c r="J793" s="195"/>
      <c r="K793" s="195"/>
      <c r="L793" s="201"/>
      <c r="M793" s="202"/>
      <c r="N793" s="203"/>
      <c r="O793" s="203"/>
      <c r="P793" s="203"/>
      <c r="Q793" s="203"/>
      <c r="R793" s="203"/>
      <c r="S793" s="203"/>
      <c r="T793" s="204"/>
      <c r="AT793" s="205" t="s">
        <v>209</v>
      </c>
      <c r="AU793" s="205" t="s">
        <v>85</v>
      </c>
      <c r="AV793" s="12" t="s">
        <v>89</v>
      </c>
      <c r="AW793" s="12" t="s">
        <v>36</v>
      </c>
      <c r="AX793" s="12" t="s">
        <v>80</v>
      </c>
      <c r="AY793" s="205" t="s">
        <v>203</v>
      </c>
    </row>
    <row r="794" spans="2:51" s="12" customFormat="1" ht="12">
      <c r="B794" s="194"/>
      <c r="C794" s="195"/>
      <c r="D794" s="196" t="s">
        <v>209</v>
      </c>
      <c r="E794" s="197" t="s">
        <v>1</v>
      </c>
      <c r="F794" s="198" t="s">
        <v>1183</v>
      </c>
      <c r="G794" s="195"/>
      <c r="H794" s="199">
        <v>-194.88</v>
      </c>
      <c r="I794" s="200"/>
      <c r="J794" s="195"/>
      <c r="K794" s="195"/>
      <c r="L794" s="201"/>
      <c r="M794" s="202"/>
      <c r="N794" s="203"/>
      <c r="O794" s="203"/>
      <c r="P794" s="203"/>
      <c r="Q794" s="203"/>
      <c r="R794" s="203"/>
      <c r="S794" s="203"/>
      <c r="T794" s="204"/>
      <c r="AT794" s="205" t="s">
        <v>209</v>
      </c>
      <c r="AU794" s="205" t="s">
        <v>85</v>
      </c>
      <c r="AV794" s="12" t="s">
        <v>89</v>
      </c>
      <c r="AW794" s="12" t="s">
        <v>36</v>
      </c>
      <c r="AX794" s="12" t="s">
        <v>80</v>
      </c>
      <c r="AY794" s="205" t="s">
        <v>203</v>
      </c>
    </row>
    <row r="795" spans="2:51" s="12" customFormat="1" ht="22.5">
      <c r="B795" s="194"/>
      <c r="C795" s="195"/>
      <c r="D795" s="196" t="s">
        <v>209</v>
      </c>
      <c r="E795" s="197" t="s">
        <v>1</v>
      </c>
      <c r="F795" s="198" t="s">
        <v>1184</v>
      </c>
      <c r="G795" s="195"/>
      <c r="H795" s="199">
        <v>299.88</v>
      </c>
      <c r="I795" s="200"/>
      <c r="J795" s="195"/>
      <c r="K795" s="195"/>
      <c r="L795" s="201"/>
      <c r="M795" s="202"/>
      <c r="N795" s="203"/>
      <c r="O795" s="203"/>
      <c r="P795" s="203"/>
      <c r="Q795" s="203"/>
      <c r="R795" s="203"/>
      <c r="S795" s="203"/>
      <c r="T795" s="204"/>
      <c r="AT795" s="205" t="s">
        <v>209</v>
      </c>
      <c r="AU795" s="205" t="s">
        <v>85</v>
      </c>
      <c r="AV795" s="12" t="s">
        <v>89</v>
      </c>
      <c r="AW795" s="12" t="s">
        <v>36</v>
      </c>
      <c r="AX795" s="12" t="s">
        <v>80</v>
      </c>
      <c r="AY795" s="205" t="s">
        <v>203</v>
      </c>
    </row>
    <row r="796" spans="2:51" s="12" customFormat="1" ht="22.5">
      <c r="B796" s="194"/>
      <c r="C796" s="195"/>
      <c r="D796" s="196" t="s">
        <v>209</v>
      </c>
      <c r="E796" s="197" t="s">
        <v>1</v>
      </c>
      <c r="F796" s="198" t="s">
        <v>1185</v>
      </c>
      <c r="G796" s="195"/>
      <c r="H796" s="199">
        <v>1198.245</v>
      </c>
      <c r="I796" s="200"/>
      <c r="J796" s="195"/>
      <c r="K796" s="195"/>
      <c r="L796" s="201"/>
      <c r="M796" s="202"/>
      <c r="N796" s="203"/>
      <c r="O796" s="203"/>
      <c r="P796" s="203"/>
      <c r="Q796" s="203"/>
      <c r="R796" s="203"/>
      <c r="S796" s="203"/>
      <c r="T796" s="204"/>
      <c r="AT796" s="205" t="s">
        <v>209</v>
      </c>
      <c r="AU796" s="205" t="s">
        <v>85</v>
      </c>
      <c r="AV796" s="12" t="s">
        <v>89</v>
      </c>
      <c r="AW796" s="12" t="s">
        <v>36</v>
      </c>
      <c r="AX796" s="12" t="s">
        <v>80</v>
      </c>
      <c r="AY796" s="205" t="s">
        <v>203</v>
      </c>
    </row>
    <row r="797" spans="2:51" s="12" customFormat="1" ht="12">
      <c r="B797" s="194"/>
      <c r="C797" s="195"/>
      <c r="D797" s="196" t="s">
        <v>209</v>
      </c>
      <c r="E797" s="197" t="s">
        <v>1</v>
      </c>
      <c r="F797" s="198" t="s">
        <v>1186</v>
      </c>
      <c r="G797" s="195"/>
      <c r="H797" s="199">
        <v>375.615</v>
      </c>
      <c r="I797" s="200"/>
      <c r="J797" s="195"/>
      <c r="K797" s="195"/>
      <c r="L797" s="201"/>
      <c r="M797" s="202"/>
      <c r="N797" s="203"/>
      <c r="O797" s="203"/>
      <c r="P797" s="203"/>
      <c r="Q797" s="203"/>
      <c r="R797" s="203"/>
      <c r="S797" s="203"/>
      <c r="T797" s="204"/>
      <c r="AT797" s="205" t="s">
        <v>209</v>
      </c>
      <c r="AU797" s="205" t="s">
        <v>85</v>
      </c>
      <c r="AV797" s="12" t="s">
        <v>89</v>
      </c>
      <c r="AW797" s="12" t="s">
        <v>36</v>
      </c>
      <c r="AX797" s="12" t="s">
        <v>80</v>
      </c>
      <c r="AY797" s="205" t="s">
        <v>203</v>
      </c>
    </row>
    <row r="798" spans="2:51" s="12" customFormat="1" ht="12">
      <c r="B798" s="194"/>
      <c r="C798" s="195"/>
      <c r="D798" s="196" t="s">
        <v>209</v>
      </c>
      <c r="E798" s="197" t="s">
        <v>1</v>
      </c>
      <c r="F798" s="198" t="s">
        <v>1187</v>
      </c>
      <c r="G798" s="195"/>
      <c r="H798" s="199">
        <v>11242.44</v>
      </c>
      <c r="I798" s="200"/>
      <c r="J798" s="195"/>
      <c r="K798" s="195"/>
      <c r="L798" s="201"/>
      <c r="M798" s="202"/>
      <c r="N798" s="203"/>
      <c r="O798" s="203"/>
      <c r="P798" s="203"/>
      <c r="Q798" s="203"/>
      <c r="R798" s="203"/>
      <c r="S798" s="203"/>
      <c r="T798" s="204"/>
      <c r="AT798" s="205" t="s">
        <v>209</v>
      </c>
      <c r="AU798" s="205" t="s">
        <v>85</v>
      </c>
      <c r="AV798" s="12" t="s">
        <v>89</v>
      </c>
      <c r="AW798" s="12" t="s">
        <v>36</v>
      </c>
      <c r="AX798" s="12" t="s">
        <v>80</v>
      </c>
      <c r="AY798" s="205" t="s">
        <v>203</v>
      </c>
    </row>
    <row r="799" spans="2:51" s="12" customFormat="1" ht="12">
      <c r="B799" s="194"/>
      <c r="C799" s="195"/>
      <c r="D799" s="196" t="s">
        <v>209</v>
      </c>
      <c r="E799" s="197" t="s">
        <v>1</v>
      </c>
      <c r="F799" s="198" t="s">
        <v>1188</v>
      </c>
      <c r="G799" s="195"/>
      <c r="H799" s="199">
        <v>-2823.324</v>
      </c>
      <c r="I799" s="200"/>
      <c r="J799" s="195"/>
      <c r="K799" s="195"/>
      <c r="L799" s="201"/>
      <c r="M799" s="202"/>
      <c r="N799" s="203"/>
      <c r="O799" s="203"/>
      <c r="P799" s="203"/>
      <c r="Q799" s="203"/>
      <c r="R799" s="203"/>
      <c r="S799" s="203"/>
      <c r="T799" s="204"/>
      <c r="AT799" s="205" t="s">
        <v>209</v>
      </c>
      <c r="AU799" s="205" t="s">
        <v>85</v>
      </c>
      <c r="AV799" s="12" t="s">
        <v>89</v>
      </c>
      <c r="AW799" s="12" t="s">
        <v>36</v>
      </c>
      <c r="AX799" s="12" t="s">
        <v>80</v>
      </c>
      <c r="AY799" s="205" t="s">
        <v>203</v>
      </c>
    </row>
    <row r="800" spans="2:51" s="12" customFormat="1" ht="12">
      <c r="B800" s="194"/>
      <c r="C800" s="195"/>
      <c r="D800" s="196" t="s">
        <v>209</v>
      </c>
      <c r="E800" s="197" t="s">
        <v>1</v>
      </c>
      <c r="F800" s="198" t="s">
        <v>1189</v>
      </c>
      <c r="G800" s="195"/>
      <c r="H800" s="199">
        <v>486.2</v>
      </c>
      <c r="I800" s="200"/>
      <c r="J800" s="195"/>
      <c r="K800" s="195"/>
      <c r="L800" s="201"/>
      <c r="M800" s="202"/>
      <c r="N800" s="203"/>
      <c r="O800" s="203"/>
      <c r="P800" s="203"/>
      <c r="Q800" s="203"/>
      <c r="R800" s="203"/>
      <c r="S800" s="203"/>
      <c r="T800" s="204"/>
      <c r="AT800" s="205" t="s">
        <v>209</v>
      </c>
      <c r="AU800" s="205" t="s">
        <v>85</v>
      </c>
      <c r="AV800" s="12" t="s">
        <v>89</v>
      </c>
      <c r="AW800" s="12" t="s">
        <v>36</v>
      </c>
      <c r="AX800" s="12" t="s">
        <v>80</v>
      </c>
      <c r="AY800" s="205" t="s">
        <v>203</v>
      </c>
    </row>
    <row r="801" spans="2:51" s="12" customFormat="1" ht="22.5">
      <c r="B801" s="194"/>
      <c r="C801" s="195"/>
      <c r="D801" s="196" t="s">
        <v>209</v>
      </c>
      <c r="E801" s="197" t="s">
        <v>1</v>
      </c>
      <c r="F801" s="198" t="s">
        <v>1190</v>
      </c>
      <c r="G801" s="195"/>
      <c r="H801" s="199">
        <v>130.13</v>
      </c>
      <c r="I801" s="200"/>
      <c r="J801" s="195"/>
      <c r="K801" s="195"/>
      <c r="L801" s="201"/>
      <c r="M801" s="202"/>
      <c r="N801" s="203"/>
      <c r="O801" s="203"/>
      <c r="P801" s="203"/>
      <c r="Q801" s="203"/>
      <c r="R801" s="203"/>
      <c r="S801" s="203"/>
      <c r="T801" s="204"/>
      <c r="AT801" s="205" t="s">
        <v>209</v>
      </c>
      <c r="AU801" s="205" t="s">
        <v>85</v>
      </c>
      <c r="AV801" s="12" t="s">
        <v>89</v>
      </c>
      <c r="AW801" s="12" t="s">
        <v>36</v>
      </c>
      <c r="AX801" s="12" t="s">
        <v>80</v>
      </c>
      <c r="AY801" s="205" t="s">
        <v>203</v>
      </c>
    </row>
    <row r="802" spans="2:51" s="12" customFormat="1" ht="12">
      <c r="B802" s="194"/>
      <c r="C802" s="195"/>
      <c r="D802" s="196" t="s">
        <v>209</v>
      </c>
      <c r="E802" s="197" t="s">
        <v>1</v>
      </c>
      <c r="F802" s="198" t="s">
        <v>1191</v>
      </c>
      <c r="G802" s="195"/>
      <c r="H802" s="199">
        <v>5370.82</v>
      </c>
      <c r="I802" s="200"/>
      <c r="J802" s="195"/>
      <c r="K802" s="195"/>
      <c r="L802" s="201"/>
      <c r="M802" s="202"/>
      <c r="N802" s="203"/>
      <c r="O802" s="203"/>
      <c r="P802" s="203"/>
      <c r="Q802" s="203"/>
      <c r="R802" s="203"/>
      <c r="S802" s="203"/>
      <c r="T802" s="204"/>
      <c r="AT802" s="205" t="s">
        <v>209</v>
      </c>
      <c r="AU802" s="205" t="s">
        <v>85</v>
      </c>
      <c r="AV802" s="12" t="s">
        <v>89</v>
      </c>
      <c r="AW802" s="12" t="s">
        <v>36</v>
      </c>
      <c r="AX802" s="12" t="s">
        <v>80</v>
      </c>
      <c r="AY802" s="205" t="s">
        <v>203</v>
      </c>
    </row>
    <row r="803" spans="2:51" s="13" customFormat="1" ht="12">
      <c r="B803" s="206"/>
      <c r="C803" s="207"/>
      <c r="D803" s="196" t="s">
        <v>209</v>
      </c>
      <c r="E803" s="208" t="s">
        <v>1</v>
      </c>
      <c r="F803" s="209" t="s">
        <v>211</v>
      </c>
      <c r="G803" s="207"/>
      <c r="H803" s="210">
        <v>16443.146</v>
      </c>
      <c r="I803" s="211"/>
      <c r="J803" s="207"/>
      <c r="K803" s="207"/>
      <c r="L803" s="212"/>
      <c r="M803" s="217"/>
      <c r="N803" s="218"/>
      <c r="O803" s="218"/>
      <c r="P803" s="218"/>
      <c r="Q803" s="218"/>
      <c r="R803" s="218"/>
      <c r="S803" s="218"/>
      <c r="T803" s="219"/>
      <c r="AT803" s="216" t="s">
        <v>209</v>
      </c>
      <c r="AU803" s="216" t="s">
        <v>85</v>
      </c>
      <c r="AV803" s="13" t="s">
        <v>98</v>
      </c>
      <c r="AW803" s="13" t="s">
        <v>36</v>
      </c>
      <c r="AX803" s="13" t="s">
        <v>85</v>
      </c>
      <c r="AY803" s="216" t="s">
        <v>203</v>
      </c>
    </row>
    <row r="804" spans="1:31" s="2" customFormat="1" ht="6.95" customHeight="1">
      <c r="A804" s="35"/>
      <c r="B804" s="55"/>
      <c r="C804" s="56"/>
      <c r="D804" s="56"/>
      <c r="E804" s="56"/>
      <c r="F804" s="56"/>
      <c r="G804" s="56"/>
      <c r="H804" s="56"/>
      <c r="I804" s="56"/>
      <c r="J804" s="56"/>
      <c r="K804" s="56"/>
      <c r="L804" s="40"/>
      <c r="M804" s="35"/>
      <c r="O804" s="35"/>
      <c r="P804" s="35"/>
      <c r="Q804" s="35"/>
      <c r="R804" s="35"/>
      <c r="S804" s="35"/>
      <c r="T804" s="35"/>
      <c r="U804" s="35"/>
      <c r="V804" s="35"/>
      <c r="W804" s="35"/>
      <c r="X804" s="35"/>
      <c r="Y804" s="35"/>
      <c r="Z804" s="35"/>
      <c r="AA804" s="35"/>
      <c r="AB804" s="35"/>
      <c r="AC804" s="35"/>
      <c r="AD804" s="35"/>
      <c r="AE804" s="35"/>
    </row>
  </sheetData>
  <sheetProtection algorithmName="SHA-512" hashValue="OsrFP8T1bQK54UHlWU4/xM8rV+BDcplZyQ9OQuf7sIJ3HF5GfdvkClIFpSFneGMyNWmdLKqioEHVYHksY+52BA==" saltValue="Tr/Ud4wFrys/Z/x7BO+DgLGdcxbNBmYHIzOlegUJRzAOdFyAeYzV1essTHzKCZNnInHsvmEi92Vttj0c/DyX4A==" spinCount="100000" sheet="1" objects="1" scenarios="1" formatColumns="0" formatRows="0" autoFilter="0"/>
  <autoFilter ref="C142:K803"/>
  <mergeCells count="9">
    <mergeCell ref="E87:H87"/>
    <mergeCell ref="E133:H133"/>
    <mergeCell ref="E135:H13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2:BM12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18" t="s">
        <v>141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154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155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5056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ROUND(J117,2)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ROUND((SUM(BE117:BE127)),2)</f>
        <v>0</v>
      </c>
      <c r="G33" s="35"/>
      <c r="H33" s="35"/>
      <c r="I33" s="125">
        <v>0.21</v>
      </c>
      <c r="J33" s="124">
        <f>ROUND(((SUM(BE117:BE127))*I33),2)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ROUND((SUM(BF117:BF127)),2)</f>
        <v>0</v>
      </c>
      <c r="G34" s="35"/>
      <c r="H34" s="35"/>
      <c r="I34" s="125">
        <v>0.15</v>
      </c>
      <c r="J34" s="124">
        <f>ROUND(((SUM(BF117:BF127))*I34),2)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ROUND((SUM(BG117:BG127)),2)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ROUND((SUM(BH117:BH127)),2)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ROUND((SUM(BI117:BI127)),2)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155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267" t="str">
        <f>E9</f>
        <v>v - Výtahy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158</v>
      </c>
      <c r="D94" s="145"/>
      <c r="E94" s="145"/>
      <c r="F94" s="145"/>
      <c r="G94" s="145"/>
      <c r="H94" s="145"/>
      <c r="I94" s="145"/>
      <c r="J94" s="146" t="s">
        <v>159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160</v>
      </c>
      <c r="D96" s="37"/>
      <c r="E96" s="37"/>
      <c r="F96" s="37"/>
      <c r="G96" s="37"/>
      <c r="H96" s="37"/>
      <c r="I96" s="37"/>
      <c r="J96" s="85">
        <f>J117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161</v>
      </c>
    </row>
    <row r="97" spans="2:12" s="9" customFormat="1" ht="24.95" customHeight="1" hidden="1">
      <c r="B97" s="148"/>
      <c r="C97" s="149"/>
      <c r="D97" s="150" t="s">
        <v>5057</v>
      </c>
      <c r="E97" s="151"/>
      <c r="F97" s="151"/>
      <c r="G97" s="151"/>
      <c r="H97" s="151"/>
      <c r="I97" s="151"/>
      <c r="J97" s="152">
        <f>J118</f>
        <v>0</v>
      </c>
      <c r="K97" s="149"/>
      <c r="L97" s="153"/>
    </row>
    <row r="98" spans="1:31" s="2" customFormat="1" ht="21.75" customHeight="1" hidden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 hidden="1">
      <c r="A99" s="35"/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ht="12" hidden="1"/>
    <row r="101" ht="12" hidden="1"/>
    <row r="102" ht="12" hidden="1"/>
    <row r="103" spans="1:31" s="2" customFormat="1" ht="6.95" customHeight="1">
      <c r="A103" s="35"/>
      <c r="B103" s="57"/>
      <c r="C103" s="58"/>
      <c r="D103" s="58"/>
      <c r="E103" s="58"/>
      <c r="F103" s="58"/>
      <c r="G103" s="58"/>
      <c r="H103" s="58"/>
      <c r="I103" s="58"/>
      <c r="J103" s="58"/>
      <c r="K103" s="58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5" customHeight="1">
      <c r="A104" s="35"/>
      <c r="B104" s="36"/>
      <c r="C104" s="24" t="s">
        <v>189</v>
      </c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30" t="s">
        <v>16</v>
      </c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6.5" customHeight="1">
      <c r="A107" s="35"/>
      <c r="B107" s="36"/>
      <c r="C107" s="37"/>
      <c r="D107" s="37"/>
      <c r="E107" s="308" t="str">
        <f>E7</f>
        <v>Revitalizace objektu kolejí Baarova 36, Plzeň (1)</v>
      </c>
      <c r="F107" s="309"/>
      <c r="G107" s="309"/>
      <c r="H107" s="309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155</v>
      </c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267" t="str">
        <f>E9</f>
        <v>v - Výtahy</v>
      </c>
      <c r="F109" s="307"/>
      <c r="G109" s="307"/>
      <c r="H109" s="30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20</v>
      </c>
      <c r="D111" s="37"/>
      <c r="E111" s="37"/>
      <c r="F111" s="28" t="str">
        <f>F12</f>
        <v>Baarova 36, Plzeň</v>
      </c>
      <c r="G111" s="37"/>
      <c r="H111" s="37"/>
      <c r="I111" s="30" t="s">
        <v>22</v>
      </c>
      <c r="J111" s="67" t="str">
        <f>IF(J12="","",J12)</f>
        <v>21. 8. 2023</v>
      </c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5.2" customHeight="1">
      <c r="A113" s="35"/>
      <c r="B113" s="36"/>
      <c r="C113" s="30" t="s">
        <v>24</v>
      </c>
      <c r="D113" s="37"/>
      <c r="E113" s="37"/>
      <c r="F113" s="28" t="str">
        <f>E15</f>
        <v>Západočeská univerzita v Plzni, Univerzitní 8</v>
      </c>
      <c r="G113" s="37"/>
      <c r="H113" s="37"/>
      <c r="I113" s="30" t="s">
        <v>32</v>
      </c>
      <c r="J113" s="33" t="str">
        <f>E21</f>
        <v>AREA group s.r.o.</v>
      </c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2" customHeight="1">
      <c r="A114" s="35"/>
      <c r="B114" s="36"/>
      <c r="C114" s="30" t="s">
        <v>30</v>
      </c>
      <c r="D114" s="37"/>
      <c r="E114" s="37"/>
      <c r="F114" s="28" t="str">
        <f>IF(E18="","",E18)</f>
        <v>Vyplň údaj</v>
      </c>
      <c r="G114" s="37"/>
      <c r="H114" s="37"/>
      <c r="I114" s="30" t="s">
        <v>37</v>
      </c>
      <c r="J114" s="33" t="str">
        <f>E24</f>
        <v xml:space="preserve"> 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0.3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10" customFormat="1" ht="29.25" customHeight="1">
      <c r="A116" s="154"/>
      <c r="B116" s="155"/>
      <c r="C116" s="156" t="s">
        <v>190</v>
      </c>
      <c r="D116" s="157" t="s">
        <v>65</v>
      </c>
      <c r="E116" s="157" t="s">
        <v>61</v>
      </c>
      <c r="F116" s="157" t="s">
        <v>62</v>
      </c>
      <c r="G116" s="157" t="s">
        <v>191</v>
      </c>
      <c r="H116" s="157" t="s">
        <v>192</v>
      </c>
      <c r="I116" s="157" t="s">
        <v>193</v>
      </c>
      <c r="J116" s="158" t="s">
        <v>159</v>
      </c>
      <c r="K116" s="159" t="s">
        <v>194</v>
      </c>
      <c r="L116" s="160"/>
      <c r="M116" s="76" t="s">
        <v>1</v>
      </c>
      <c r="N116" s="77" t="s">
        <v>44</v>
      </c>
      <c r="O116" s="77" t="s">
        <v>195</v>
      </c>
      <c r="P116" s="77" t="s">
        <v>196</v>
      </c>
      <c r="Q116" s="77" t="s">
        <v>197</v>
      </c>
      <c r="R116" s="77" t="s">
        <v>198</v>
      </c>
      <c r="S116" s="77" t="s">
        <v>199</v>
      </c>
      <c r="T116" s="78" t="s">
        <v>200</v>
      </c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</row>
    <row r="117" spans="1:63" s="2" customFormat="1" ht="22.9" customHeight="1">
      <c r="A117" s="35"/>
      <c r="B117" s="36"/>
      <c r="C117" s="83" t="s">
        <v>201</v>
      </c>
      <c r="D117" s="37"/>
      <c r="E117" s="37"/>
      <c r="F117" s="37"/>
      <c r="G117" s="37"/>
      <c r="H117" s="37"/>
      <c r="I117" s="37"/>
      <c r="J117" s="161">
        <f>BK117</f>
        <v>0</v>
      </c>
      <c r="K117" s="37"/>
      <c r="L117" s="40"/>
      <c r="M117" s="79"/>
      <c r="N117" s="162"/>
      <c r="O117" s="80"/>
      <c r="P117" s="163">
        <f>P118</f>
        <v>0</v>
      </c>
      <c r="Q117" s="80"/>
      <c r="R117" s="163">
        <f>R118</f>
        <v>0</v>
      </c>
      <c r="S117" s="80"/>
      <c r="T117" s="164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79</v>
      </c>
      <c r="AU117" s="18" t="s">
        <v>161</v>
      </c>
      <c r="BK117" s="165">
        <f>BK118</f>
        <v>0</v>
      </c>
    </row>
    <row r="118" spans="2:63" s="11" customFormat="1" ht="25.9" customHeight="1">
      <c r="B118" s="166"/>
      <c r="C118" s="167"/>
      <c r="D118" s="168" t="s">
        <v>79</v>
      </c>
      <c r="E118" s="169" t="s">
        <v>5058</v>
      </c>
      <c r="F118" s="169" t="s">
        <v>140</v>
      </c>
      <c r="G118" s="167"/>
      <c r="H118" s="167"/>
      <c r="I118" s="170"/>
      <c r="J118" s="171">
        <f>BK118</f>
        <v>0</v>
      </c>
      <c r="K118" s="167"/>
      <c r="L118" s="172"/>
      <c r="M118" s="173"/>
      <c r="N118" s="174"/>
      <c r="O118" s="174"/>
      <c r="P118" s="175">
        <f>SUM(P119:P127)</f>
        <v>0</v>
      </c>
      <c r="Q118" s="174"/>
      <c r="R118" s="175">
        <f>SUM(R119:R127)</f>
        <v>0</v>
      </c>
      <c r="S118" s="174"/>
      <c r="T118" s="176">
        <f>SUM(T119:T127)</f>
        <v>0</v>
      </c>
      <c r="AR118" s="177" t="s">
        <v>85</v>
      </c>
      <c r="AT118" s="178" t="s">
        <v>79</v>
      </c>
      <c r="AU118" s="178" t="s">
        <v>80</v>
      </c>
      <c r="AY118" s="177" t="s">
        <v>203</v>
      </c>
      <c r="BK118" s="179">
        <f>SUM(BK119:BK127)</f>
        <v>0</v>
      </c>
    </row>
    <row r="119" spans="1:65" s="2" customFormat="1" ht="76.35" customHeight="1">
      <c r="A119" s="35"/>
      <c r="B119" s="36"/>
      <c r="C119" s="180" t="s">
        <v>85</v>
      </c>
      <c r="D119" s="180" t="s">
        <v>204</v>
      </c>
      <c r="E119" s="181" t="s">
        <v>5059</v>
      </c>
      <c r="F119" s="182" t="s">
        <v>5060</v>
      </c>
      <c r="G119" s="183" t="s">
        <v>621</v>
      </c>
      <c r="H119" s="184">
        <v>2</v>
      </c>
      <c r="I119" s="185"/>
      <c r="J119" s="186">
        <f>ROUND(I119*H119,2)</f>
        <v>0</v>
      </c>
      <c r="K119" s="187"/>
      <c r="L119" s="40"/>
      <c r="M119" s="188" t="s">
        <v>1</v>
      </c>
      <c r="N119" s="189" t="s">
        <v>45</v>
      </c>
      <c r="O119" s="72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92" t="s">
        <v>98</v>
      </c>
      <c r="AT119" s="192" t="s">
        <v>204</v>
      </c>
      <c r="AU119" s="192" t="s">
        <v>85</v>
      </c>
      <c r="AY119" s="18" t="s">
        <v>203</v>
      </c>
      <c r="BE119" s="193">
        <f>IF(N119="základní",J119,0)</f>
        <v>0</v>
      </c>
      <c r="BF119" s="193">
        <f>IF(N119="snížená",J119,0)</f>
        <v>0</v>
      </c>
      <c r="BG119" s="193">
        <f>IF(N119="zákl. přenesená",J119,0)</f>
        <v>0</v>
      </c>
      <c r="BH119" s="193">
        <f>IF(N119="sníž. přenesená",J119,0)</f>
        <v>0</v>
      </c>
      <c r="BI119" s="193">
        <f>IF(N119="nulová",J119,0)</f>
        <v>0</v>
      </c>
      <c r="BJ119" s="18" t="s">
        <v>85</v>
      </c>
      <c r="BK119" s="193">
        <f>ROUND(I119*H119,2)</f>
        <v>0</v>
      </c>
      <c r="BL119" s="18" t="s">
        <v>98</v>
      </c>
      <c r="BM119" s="192" t="s">
        <v>5061</v>
      </c>
    </row>
    <row r="120" spans="2:51" s="12" customFormat="1" ht="12">
      <c r="B120" s="194"/>
      <c r="C120" s="195"/>
      <c r="D120" s="196" t="s">
        <v>209</v>
      </c>
      <c r="E120" s="197" t="s">
        <v>1</v>
      </c>
      <c r="F120" s="198" t="s">
        <v>2593</v>
      </c>
      <c r="G120" s="195"/>
      <c r="H120" s="199">
        <v>2</v>
      </c>
      <c r="I120" s="200"/>
      <c r="J120" s="195"/>
      <c r="K120" s="195"/>
      <c r="L120" s="201"/>
      <c r="M120" s="202"/>
      <c r="N120" s="203"/>
      <c r="O120" s="203"/>
      <c r="P120" s="203"/>
      <c r="Q120" s="203"/>
      <c r="R120" s="203"/>
      <c r="S120" s="203"/>
      <c r="T120" s="204"/>
      <c r="AT120" s="205" t="s">
        <v>209</v>
      </c>
      <c r="AU120" s="205" t="s">
        <v>85</v>
      </c>
      <c r="AV120" s="12" t="s">
        <v>89</v>
      </c>
      <c r="AW120" s="12" t="s">
        <v>36</v>
      </c>
      <c r="AX120" s="12" t="s">
        <v>80</v>
      </c>
      <c r="AY120" s="205" t="s">
        <v>203</v>
      </c>
    </row>
    <row r="121" spans="2:51" s="13" customFormat="1" ht="12">
      <c r="B121" s="206"/>
      <c r="C121" s="207"/>
      <c r="D121" s="196" t="s">
        <v>209</v>
      </c>
      <c r="E121" s="208" t="s">
        <v>1</v>
      </c>
      <c r="F121" s="209" t="s">
        <v>211</v>
      </c>
      <c r="G121" s="207"/>
      <c r="H121" s="210">
        <v>2</v>
      </c>
      <c r="I121" s="211"/>
      <c r="J121" s="207"/>
      <c r="K121" s="207"/>
      <c r="L121" s="212"/>
      <c r="M121" s="213"/>
      <c r="N121" s="214"/>
      <c r="O121" s="214"/>
      <c r="P121" s="214"/>
      <c r="Q121" s="214"/>
      <c r="R121" s="214"/>
      <c r="S121" s="214"/>
      <c r="T121" s="215"/>
      <c r="AT121" s="216" t="s">
        <v>209</v>
      </c>
      <c r="AU121" s="216" t="s">
        <v>85</v>
      </c>
      <c r="AV121" s="13" t="s">
        <v>98</v>
      </c>
      <c r="AW121" s="13" t="s">
        <v>36</v>
      </c>
      <c r="AX121" s="13" t="s">
        <v>85</v>
      </c>
      <c r="AY121" s="216" t="s">
        <v>203</v>
      </c>
    </row>
    <row r="122" spans="1:65" s="2" customFormat="1" ht="37.9" customHeight="1">
      <c r="A122" s="35"/>
      <c r="B122" s="36"/>
      <c r="C122" s="180" t="s">
        <v>89</v>
      </c>
      <c r="D122" s="180" t="s">
        <v>204</v>
      </c>
      <c r="E122" s="181" t="s">
        <v>5062</v>
      </c>
      <c r="F122" s="182" t="s">
        <v>5063</v>
      </c>
      <c r="G122" s="183" t="s">
        <v>621</v>
      </c>
      <c r="H122" s="184">
        <v>2</v>
      </c>
      <c r="I122" s="185"/>
      <c r="J122" s="186">
        <f>ROUND(I122*H122,2)</f>
        <v>0</v>
      </c>
      <c r="K122" s="187"/>
      <c r="L122" s="40"/>
      <c r="M122" s="188" t="s">
        <v>1</v>
      </c>
      <c r="N122" s="189" t="s">
        <v>45</v>
      </c>
      <c r="O122" s="72"/>
      <c r="P122" s="190">
        <f>O122*H122</f>
        <v>0</v>
      </c>
      <c r="Q122" s="190">
        <v>0</v>
      </c>
      <c r="R122" s="190">
        <f>Q122*H122</f>
        <v>0</v>
      </c>
      <c r="S122" s="190">
        <v>0</v>
      </c>
      <c r="T122" s="191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2" t="s">
        <v>98</v>
      </c>
      <c r="AT122" s="192" t="s">
        <v>204</v>
      </c>
      <c r="AU122" s="192" t="s">
        <v>85</v>
      </c>
      <c r="AY122" s="18" t="s">
        <v>203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18" t="s">
        <v>85</v>
      </c>
      <c r="BK122" s="193">
        <f>ROUND(I122*H122,2)</f>
        <v>0</v>
      </c>
      <c r="BL122" s="18" t="s">
        <v>98</v>
      </c>
      <c r="BM122" s="192" t="s">
        <v>5064</v>
      </c>
    </row>
    <row r="123" spans="2:51" s="12" customFormat="1" ht="12">
      <c r="B123" s="194"/>
      <c r="C123" s="195"/>
      <c r="D123" s="196" t="s">
        <v>209</v>
      </c>
      <c r="E123" s="197" t="s">
        <v>1</v>
      </c>
      <c r="F123" s="198" t="s">
        <v>2593</v>
      </c>
      <c r="G123" s="195"/>
      <c r="H123" s="199">
        <v>2</v>
      </c>
      <c r="I123" s="200"/>
      <c r="J123" s="195"/>
      <c r="K123" s="195"/>
      <c r="L123" s="201"/>
      <c r="M123" s="202"/>
      <c r="N123" s="203"/>
      <c r="O123" s="203"/>
      <c r="P123" s="203"/>
      <c r="Q123" s="203"/>
      <c r="R123" s="203"/>
      <c r="S123" s="203"/>
      <c r="T123" s="204"/>
      <c r="AT123" s="205" t="s">
        <v>209</v>
      </c>
      <c r="AU123" s="205" t="s">
        <v>85</v>
      </c>
      <c r="AV123" s="12" t="s">
        <v>89</v>
      </c>
      <c r="AW123" s="12" t="s">
        <v>36</v>
      </c>
      <c r="AX123" s="12" t="s">
        <v>80</v>
      </c>
      <c r="AY123" s="205" t="s">
        <v>203</v>
      </c>
    </row>
    <row r="124" spans="2:51" s="13" customFormat="1" ht="12">
      <c r="B124" s="206"/>
      <c r="C124" s="207"/>
      <c r="D124" s="196" t="s">
        <v>209</v>
      </c>
      <c r="E124" s="208" t="s">
        <v>1</v>
      </c>
      <c r="F124" s="209" t="s">
        <v>211</v>
      </c>
      <c r="G124" s="207"/>
      <c r="H124" s="210">
        <v>2</v>
      </c>
      <c r="I124" s="211"/>
      <c r="J124" s="207"/>
      <c r="K124" s="207"/>
      <c r="L124" s="212"/>
      <c r="M124" s="213"/>
      <c r="N124" s="214"/>
      <c r="O124" s="214"/>
      <c r="P124" s="214"/>
      <c r="Q124" s="214"/>
      <c r="R124" s="214"/>
      <c r="S124" s="214"/>
      <c r="T124" s="215"/>
      <c r="AT124" s="216" t="s">
        <v>209</v>
      </c>
      <c r="AU124" s="216" t="s">
        <v>85</v>
      </c>
      <c r="AV124" s="13" t="s">
        <v>98</v>
      </c>
      <c r="AW124" s="13" t="s">
        <v>36</v>
      </c>
      <c r="AX124" s="13" t="s">
        <v>85</v>
      </c>
      <c r="AY124" s="216" t="s">
        <v>203</v>
      </c>
    </row>
    <row r="125" spans="1:65" s="2" customFormat="1" ht="16.5" customHeight="1">
      <c r="A125" s="35"/>
      <c r="B125" s="36"/>
      <c r="C125" s="180" t="s">
        <v>95</v>
      </c>
      <c r="D125" s="180" t="s">
        <v>204</v>
      </c>
      <c r="E125" s="181" t="s">
        <v>5065</v>
      </c>
      <c r="F125" s="182" t="s">
        <v>5066</v>
      </c>
      <c r="G125" s="183" t="s">
        <v>621</v>
      </c>
      <c r="H125" s="184">
        <v>2</v>
      </c>
      <c r="I125" s="185"/>
      <c r="J125" s="186">
        <f>ROUND(I125*H125,2)</f>
        <v>0</v>
      </c>
      <c r="K125" s="187"/>
      <c r="L125" s="40"/>
      <c r="M125" s="188" t="s">
        <v>1</v>
      </c>
      <c r="N125" s="189" t="s">
        <v>45</v>
      </c>
      <c r="O125" s="72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2" t="s">
        <v>98</v>
      </c>
      <c r="AT125" s="192" t="s">
        <v>204</v>
      </c>
      <c r="AU125" s="192" t="s">
        <v>85</v>
      </c>
      <c r="AY125" s="18" t="s">
        <v>203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18" t="s">
        <v>85</v>
      </c>
      <c r="BK125" s="193">
        <f>ROUND(I125*H125,2)</f>
        <v>0</v>
      </c>
      <c r="BL125" s="18" t="s">
        <v>98</v>
      </c>
      <c r="BM125" s="192" t="s">
        <v>5067</v>
      </c>
    </row>
    <row r="126" spans="2:51" s="12" customFormat="1" ht="12">
      <c r="B126" s="194"/>
      <c r="C126" s="195"/>
      <c r="D126" s="196" t="s">
        <v>209</v>
      </c>
      <c r="E126" s="197" t="s">
        <v>1</v>
      </c>
      <c r="F126" s="198" t="s">
        <v>2593</v>
      </c>
      <c r="G126" s="195"/>
      <c r="H126" s="199">
        <v>2</v>
      </c>
      <c r="I126" s="200"/>
      <c r="J126" s="195"/>
      <c r="K126" s="195"/>
      <c r="L126" s="201"/>
      <c r="M126" s="202"/>
      <c r="N126" s="203"/>
      <c r="O126" s="203"/>
      <c r="P126" s="203"/>
      <c r="Q126" s="203"/>
      <c r="R126" s="203"/>
      <c r="S126" s="203"/>
      <c r="T126" s="204"/>
      <c r="AT126" s="205" t="s">
        <v>209</v>
      </c>
      <c r="AU126" s="205" t="s">
        <v>85</v>
      </c>
      <c r="AV126" s="12" t="s">
        <v>89</v>
      </c>
      <c r="AW126" s="12" t="s">
        <v>36</v>
      </c>
      <c r="AX126" s="12" t="s">
        <v>80</v>
      </c>
      <c r="AY126" s="205" t="s">
        <v>203</v>
      </c>
    </row>
    <row r="127" spans="2:51" s="13" customFormat="1" ht="12">
      <c r="B127" s="206"/>
      <c r="C127" s="207"/>
      <c r="D127" s="196" t="s">
        <v>209</v>
      </c>
      <c r="E127" s="208" t="s">
        <v>1</v>
      </c>
      <c r="F127" s="209" t="s">
        <v>211</v>
      </c>
      <c r="G127" s="207"/>
      <c r="H127" s="210">
        <v>2</v>
      </c>
      <c r="I127" s="211"/>
      <c r="J127" s="207"/>
      <c r="K127" s="207"/>
      <c r="L127" s="212"/>
      <c r="M127" s="217"/>
      <c r="N127" s="218"/>
      <c r="O127" s="218"/>
      <c r="P127" s="218"/>
      <c r="Q127" s="218"/>
      <c r="R127" s="218"/>
      <c r="S127" s="218"/>
      <c r="T127" s="219"/>
      <c r="AT127" s="216" t="s">
        <v>209</v>
      </c>
      <c r="AU127" s="216" t="s">
        <v>85</v>
      </c>
      <c r="AV127" s="13" t="s">
        <v>98</v>
      </c>
      <c r="AW127" s="13" t="s">
        <v>36</v>
      </c>
      <c r="AX127" s="13" t="s">
        <v>85</v>
      </c>
      <c r="AY127" s="216" t="s">
        <v>203</v>
      </c>
    </row>
    <row r="128" spans="1:31" s="2" customFormat="1" ht="6.95" customHeight="1">
      <c r="A128" s="35"/>
      <c r="B128" s="55"/>
      <c r="C128" s="56"/>
      <c r="D128" s="56"/>
      <c r="E128" s="56"/>
      <c r="F128" s="56"/>
      <c r="G128" s="56"/>
      <c r="H128" s="56"/>
      <c r="I128" s="56"/>
      <c r="J128" s="56"/>
      <c r="K128" s="56"/>
      <c r="L128" s="40"/>
      <c r="M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</sheetData>
  <sheetProtection algorithmName="SHA-512" hashValue="qTb3BIsS4ILcJM/OwEc1Ifg3ggIN2tEUGJXC1SqqRc1S7Rn5PDSXya/M9hsqYf/5CZNG78xnYAYpWLEKNo/wGQ==" saltValue="niMsBDEJ/PUmNTphCMRxYUlkapMF55a13mmtUvfk/S5hmjIF6+LFHMlyupjb4mmKaC+MnL0x29j012aRtvPeYQ==" spinCount="100000" sheet="1" objects="1" scenarios="1" formatColumns="0" formatRows="0" autoFilter="0"/>
  <autoFilter ref="C116:K127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2:BM142"/>
  <sheetViews>
    <sheetView showGridLines="0" tabSelected="1" workbookViewId="0" topLeftCell="A117">
      <selection activeCell="AB137" sqref="AB137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18" t="s">
        <v>144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154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155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5068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71.25" customHeight="1">
      <c r="A27" s="116"/>
      <c r="B27" s="117"/>
      <c r="C27" s="116"/>
      <c r="D27" s="116"/>
      <c r="E27" s="316" t="s">
        <v>5069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ROUND(J122,2)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ROUND((SUM(BE122:BE141)),2)</f>
        <v>0</v>
      </c>
      <c r="G33" s="35"/>
      <c r="H33" s="35"/>
      <c r="I33" s="125">
        <v>0.21</v>
      </c>
      <c r="J33" s="124">
        <f>ROUND(((SUM(BE122:BE141))*I33),2)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ROUND((SUM(BF122:BF141)),2)</f>
        <v>0</v>
      </c>
      <c r="G34" s="35"/>
      <c r="H34" s="35"/>
      <c r="I34" s="125">
        <v>0.15</v>
      </c>
      <c r="J34" s="124">
        <f>ROUND(((SUM(BF122:BF141))*I34),2)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ROUND((SUM(BG122:BG141)),2)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ROUND((SUM(BH122:BH141)),2)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ROUND((SUM(BI122:BI141)),2)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155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267" t="str">
        <f>E9</f>
        <v>D1 - Dodatek č.1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158</v>
      </c>
      <c r="D94" s="145"/>
      <c r="E94" s="145"/>
      <c r="F94" s="145"/>
      <c r="G94" s="145"/>
      <c r="H94" s="145"/>
      <c r="I94" s="145"/>
      <c r="J94" s="146" t="s">
        <v>159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160</v>
      </c>
      <c r="D96" s="37"/>
      <c r="E96" s="37"/>
      <c r="F96" s="37"/>
      <c r="G96" s="37"/>
      <c r="H96" s="37"/>
      <c r="I96" s="37"/>
      <c r="J96" s="85">
        <f>J122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161</v>
      </c>
    </row>
    <row r="97" spans="2:12" s="9" customFormat="1" ht="24.95" customHeight="1" hidden="1">
      <c r="B97" s="148"/>
      <c r="C97" s="149"/>
      <c r="D97" s="150" t="s">
        <v>176</v>
      </c>
      <c r="E97" s="151"/>
      <c r="F97" s="151"/>
      <c r="G97" s="151"/>
      <c r="H97" s="151"/>
      <c r="I97" s="151"/>
      <c r="J97" s="152">
        <f>J123</f>
        <v>0</v>
      </c>
      <c r="K97" s="149"/>
      <c r="L97" s="153"/>
    </row>
    <row r="98" spans="2:12" s="9" customFormat="1" ht="24.95" customHeight="1" hidden="1">
      <c r="B98" s="148"/>
      <c r="C98" s="149"/>
      <c r="D98" s="150" t="s">
        <v>177</v>
      </c>
      <c r="E98" s="151"/>
      <c r="F98" s="151"/>
      <c r="G98" s="151"/>
      <c r="H98" s="151"/>
      <c r="I98" s="151"/>
      <c r="J98" s="152">
        <f>J127</f>
        <v>0</v>
      </c>
      <c r="K98" s="149"/>
      <c r="L98" s="153"/>
    </row>
    <row r="99" spans="2:12" s="9" customFormat="1" ht="24.95" customHeight="1" hidden="1">
      <c r="B99" s="148"/>
      <c r="C99" s="149"/>
      <c r="D99" s="150" t="s">
        <v>182</v>
      </c>
      <c r="E99" s="151"/>
      <c r="F99" s="151"/>
      <c r="G99" s="151"/>
      <c r="H99" s="151"/>
      <c r="I99" s="151"/>
      <c r="J99" s="152">
        <f>J130</f>
        <v>0</v>
      </c>
      <c r="K99" s="149"/>
      <c r="L99" s="153"/>
    </row>
    <row r="100" spans="2:12" s="9" customFormat="1" ht="24.95" customHeight="1" hidden="1">
      <c r="B100" s="148"/>
      <c r="C100" s="149"/>
      <c r="D100" s="150" t="s">
        <v>3563</v>
      </c>
      <c r="E100" s="151"/>
      <c r="F100" s="151"/>
      <c r="G100" s="151"/>
      <c r="H100" s="151"/>
      <c r="I100" s="151"/>
      <c r="J100" s="152">
        <f>J132</f>
        <v>0</v>
      </c>
      <c r="K100" s="149"/>
      <c r="L100" s="153"/>
    </row>
    <row r="101" spans="2:12" s="14" customFormat="1" ht="19.9" customHeight="1" hidden="1">
      <c r="B101" s="220"/>
      <c r="C101" s="221"/>
      <c r="D101" s="222" t="s">
        <v>3570</v>
      </c>
      <c r="E101" s="223"/>
      <c r="F101" s="223"/>
      <c r="G101" s="223"/>
      <c r="H101" s="223"/>
      <c r="I101" s="223"/>
      <c r="J101" s="224">
        <f>J133</f>
        <v>0</v>
      </c>
      <c r="K101" s="221"/>
      <c r="L101" s="225"/>
    </row>
    <row r="102" spans="2:12" s="9" customFormat="1" ht="24.95" customHeight="1" hidden="1">
      <c r="B102" s="148"/>
      <c r="C102" s="149"/>
      <c r="D102" s="150" t="s">
        <v>4624</v>
      </c>
      <c r="E102" s="151"/>
      <c r="F102" s="151"/>
      <c r="G102" s="151"/>
      <c r="H102" s="151"/>
      <c r="I102" s="151"/>
      <c r="J102" s="152">
        <f>J139</f>
        <v>0</v>
      </c>
      <c r="K102" s="149"/>
      <c r="L102" s="153"/>
    </row>
    <row r="103" spans="1:31" s="2" customFormat="1" ht="21.75" customHeight="1" hidden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 hidden="1">
      <c r="A104" s="35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ht="12" hidden="1"/>
    <row r="106" ht="12" hidden="1"/>
    <row r="107" ht="12" hidden="1"/>
    <row r="108" spans="1:31" s="2" customFormat="1" ht="6.95" customHeight="1">
      <c r="A108" s="35"/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4" t="s">
        <v>189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16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08" t="str">
        <f>E7</f>
        <v>Revitalizace objektu kolejí Baarova 36, Plzeň (1)</v>
      </c>
      <c r="F112" s="309"/>
      <c r="G112" s="309"/>
      <c r="H112" s="309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155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267" t="str">
        <f>E9</f>
        <v>D1 - Dodatek č.1</v>
      </c>
      <c r="F114" s="307"/>
      <c r="G114" s="307"/>
      <c r="H114" s="30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20</v>
      </c>
      <c r="D116" s="37"/>
      <c r="E116" s="37"/>
      <c r="F116" s="28" t="str">
        <f>F12</f>
        <v>Baarova 36, Plzeň</v>
      </c>
      <c r="G116" s="37"/>
      <c r="H116" s="37"/>
      <c r="I116" s="30" t="s">
        <v>22</v>
      </c>
      <c r="J116" s="67" t="str">
        <f>IF(J12="","",J12)</f>
        <v>21. 8. 2023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2" customHeight="1">
      <c r="A118" s="35"/>
      <c r="B118" s="36"/>
      <c r="C118" s="30" t="s">
        <v>24</v>
      </c>
      <c r="D118" s="37"/>
      <c r="E118" s="37"/>
      <c r="F118" s="28" t="str">
        <f>E15</f>
        <v>Západočeská univerzita v Plzni, Univerzitní 8</v>
      </c>
      <c r="G118" s="37"/>
      <c r="H118" s="37"/>
      <c r="I118" s="30" t="s">
        <v>32</v>
      </c>
      <c r="J118" s="33" t="str">
        <f>E21</f>
        <v>AREA group s.r.o.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2" customHeight="1">
      <c r="A119" s="35"/>
      <c r="B119" s="36"/>
      <c r="C119" s="30" t="s">
        <v>30</v>
      </c>
      <c r="D119" s="37"/>
      <c r="E119" s="37"/>
      <c r="F119" s="28" t="str">
        <f>IF(E18="","",E18)</f>
        <v>Vyplň údaj</v>
      </c>
      <c r="G119" s="37"/>
      <c r="H119" s="37"/>
      <c r="I119" s="30" t="s">
        <v>37</v>
      </c>
      <c r="J119" s="33" t="str">
        <f>E24</f>
        <v xml:space="preserve"> 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0" customFormat="1" ht="29.25" customHeight="1">
      <c r="A121" s="154"/>
      <c r="B121" s="155"/>
      <c r="C121" s="156" t="s">
        <v>190</v>
      </c>
      <c r="D121" s="157" t="s">
        <v>65</v>
      </c>
      <c r="E121" s="157" t="s">
        <v>61</v>
      </c>
      <c r="F121" s="157" t="s">
        <v>62</v>
      </c>
      <c r="G121" s="157" t="s">
        <v>191</v>
      </c>
      <c r="H121" s="157" t="s">
        <v>192</v>
      </c>
      <c r="I121" s="157" t="s">
        <v>193</v>
      </c>
      <c r="J121" s="158" t="s">
        <v>159</v>
      </c>
      <c r="K121" s="159" t="s">
        <v>194</v>
      </c>
      <c r="L121" s="160"/>
      <c r="M121" s="76" t="s">
        <v>1</v>
      </c>
      <c r="N121" s="77" t="s">
        <v>44</v>
      </c>
      <c r="O121" s="77" t="s">
        <v>195</v>
      </c>
      <c r="P121" s="77" t="s">
        <v>196</v>
      </c>
      <c r="Q121" s="77" t="s">
        <v>197</v>
      </c>
      <c r="R121" s="77" t="s">
        <v>198</v>
      </c>
      <c r="S121" s="77" t="s">
        <v>199</v>
      </c>
      <c r="T121" s="78" t="s">
        <v>200</v>
      </c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</row>
    <row r="122" spans="1:63" s="2" customFormat="1" ht="22.9" customHeight="1">
      <c r="A122" s="35"/>
      <c r="B122" s="36"/>
      <c r="C122" s="83" t="s">
        <v>201</v>
      </c>
      <c r="D122" s="37"/>
      <c r="E122" s="37"/>
      <c r="F122" s="37"/>
      <c r="G122" s="37"/>
      <c r="H122" s="37"/>
      <c r="I122" s="37"/>
      <c r="J122" s="161">
        <f>BK122</f>
        <v>0</v>
      </c>
      <c r="K122" s="37"/>
      <c r="L122" s="40"/>
      <c r="M122" s="79"/>
      <c r="N122" s="162"/>
      <c r="O122" s="80"/>
      <c r="P122" s="163">
        <f>P123+P127+P130+P132+P139</f>
        <v>0</v>
      </c>
      <c r="Q122" s="80"/>
      <c r="R122" s="163">
        <f>R123+R127+R130+R132+R139</f>
        <v>0</v>
      </c>
      <c r="S122" s="80"/>
      <c r="T122" s="164">
        <f>T123+T127+T130+T132+T139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79</v>
      </c>
      <c r="AU122" s="18" t="s">
        <v>161</v>
      </c>
      <c r="BK122" s="165">
        <f>BK123+BK127+BK130+BK132+BK139</f>
        <v>0</v>
      </c>
    </row>
    <row r="123" spans="2:63" s="11" customFormat="1" ht="25.9" customHeight="1">
      <c r="B123" s="166"/>
      <c r="C123" s="167"/>
      <c r="D123" s="168" t="s">
        <v>79</v>
      </c>
      <c r="E123" s="169" t="s">
        <v>878</v>
      </c>
      <c r="F123" s="169" t="s">
        <v>879</v>
      </c>
      <c r="G123" s="167"/>
      <c r="H123" s="167"/>
      <c r="I123" s="170"/>
      <c r="J123" s="171">
        <f>BK123</f>
        <v>0</v>
      </c>
      <c r="K123" s="167"/>
      <c r="L123" s="172"/>
      <c r="M123" s="173"/>
      <c r="N123" s="174"/>
      <c r="O123" s="174"/>
      <c r="P123" s="175">
        <f>SUM(P124:P126)</f>
        <v>0</v>
      </c>
      <c r="Q123" s="174"/>
      <c r="R123" s="175">
        <f>SUM(R124:R126)</f>
        <v>0</v>
      </c>
      <c r="S123" s="174"/>
      <c r="T123" s="176">
        <f>SUM(T124:T126)</f>
        <v>0</v>
      </c>
      <c r="AR123" s="177" t="s">
        <v>85</v>
      </c>
      <c r="AT123" s="178" t="s">
        <v>79</v>
      </c>
      <c r="AU123" s="178" t="s">
        <v>80</v>
      </c>
      <c r="AY123" s="177" t="s">
        <v>203</v>
      </c>
      <c r="BK123" s="179">
        <f>SUM(BK124:BK126)</f>
        <v>0</v>
      </c>
    </row>
    <row r="124" spans="1:65" s="2" customFormat="1" ht="16.5" customHeight="1">
      <c r="A124" s="35"/>
      <c r="B124" s="36"/>
      <c r="C124" s="180" t="s">
        <v>85</v>
      </c>
      <c r="D124" s="180" t="s">
        <v>204</v>
      </c>
      <c r="E124" s="181" t="s">
        <v>881</v>
      </c>
      <c r="F124" s="182" t="s">
        <v>882</v>
      </c>
      <c r="G124" s="183" t="s">
        <v>832</v>
      </c>
      <c r="H124" s="184">
        <v>-1</v>
      </c>
      <c r="I124" s="185">
        <f>'1 - Bourací práce'!I591</f>
        <v>0</v>
      </c>
      <c r="J124" s="186">
        <f>ROUND(I124*H124,2)</f>
        <v>0</v>
      </c>
      <c r="K124" s="187"/>
      <c r="L124" s="40"/>
      <c r="M124" s="188" t="s">
        <v>1</v>
      </c>
      <c r="N124" s="189" t="s">
        <v>45</v>
      </c>
      <c r="O124" s="72"/>
      <c r="P124" s="190">
        <f>O124*H124</f>
        <v>0</v>
      </c>
      <c r="Q124" s="190">
        <v>0</v>
      </c>
      <c r="R124" s="190">
        <f>Q124*H124</f>
        <v>0</v>
      </c>
      <c r="S124" s="190">
        <v>0</v>
      </c>
      <c r="T124" s="191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2" t="s">
        <v>98</v>
      </c>
      <c r="AT124" s="192" t="s">
        <v>204</v>
      </c>
      <c r="AU124" s="192" t="s">
        <v>85</v>
      </c>
      <c r="AY124" s="18" t="s">
        <v>203</v>
      </c>
      <c r="BE124" s="193">
        <f>IF(N124="základní",J124,0)</f>
        <v>0</v>
      </c>
      <c r="BF124" s="193">
        <f>IF(N124="snížená",J124,0)</f>
        <v>0</v>
      </c>
      <c r="BG124" s="193">
        <f>IF(N124="zákl. přenesená",J124,0)</f>
        <v>0</v>
      </c>
      <c r="BH124" s="193">
        <f>IF(N124="sníž. přenesená",J124,0)</f>
        <v>0</v>
      </c>
      <c r="BI124" s="193">
        <f>IF(N124="nulová",J124,0)</f>
        <v>0</v>
      </c>
      <c r="BJ124" s="18" t="s">
        <v>85</v>
      </c>
      <c r="BK124" s="193">
        <f>ROUND(I124*H124,2)</f>
        <v>0</v>
      </c>
      <c r="BL124" s="18" t="s">
        <v>98</v>
      </c>
      <c r="BM124" s="192" t="s">
        <v>5070</v>
      </c>
    </row>
    <row r="125" spans="1:65" s="2" customFormat="1" ht="16.5" customHeight="1">
      <c r="A125" s="35"/>
      <c r="B125" s="36"/>
      <c r="C125" s="180" t="s">
        <v>89</v>
      </c>
      <c r="D125" s="180" t="s">
        <v>204</v>
      </c>
      <c r="E125" s="181" t="s">
        <v>5071</v>
      </c>
      <c r="F125" s="182" t="s">
        <v>882</v>
      </c>
      <c r="G125" s="183" t="s">
        <v>637</v>
      </c>
      <c r="H125" s="184">
        <v>40</v>
      </c>
      <c r="I125" s="185"/>
      <c r="J125" s="186">
        <f>ROUND(I125*H125,2)</f>
        <v>0</v>
      </c>
      <c r="K125" s="187"/>
      <c r="L125" s="40"/>
      <c r="M125" s="188" t="s">
        <v>1</v>
      </c>
      <c r="N125" s="189" t="s">
        <v>45</v>
      </c>
      <c r="O125" s="72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2" t="s">
        <v>98</v>
      </c>
      <c r="AT125" s="192" t="s">
        <v>204</v>
      </c>
      <c r="AU125" s="192" t="s">
        <v>85</v>
      </c>
      <c r="AY125" s="18" t="s">
        <v>203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18" t="s">
        <v>85</v>
      </c>
      <c r="BK125" s="193">
        <f>ROUND(I125*H125,2)</f>
        <v>0</v>
      </c>
      <c r="BL125" s="18" t="s">
        <v>98</v>
      </c>
      <c r="BM125" s="192" t="s">
        <v>5072</v>
      </c>
    </row>
    <row r="126" spans="2:51" s="12" customFormat="1" ht="12">
      <c r="B126" s="194"/>
      <c r="C126" s="195"/>
      <c r="D126" s="196" t="s">
        <v>209</v>
      </c>
      <c r="E126" s="197" t="s">
        <v>1</v>
      </c>
      <c r="F126" s="198" t="s">
        <v>523</v>
      </c>
      <c r="G126" s="195"/>
      <c r="H126" s="199">
        <v>40</v>
      </c>
      <c r="I126" s="200"/>
      <c r="J126" s="195"/>
      <c r="K126" s="195"/>
      <c r="L126" s="201"/>
      <c r="M126" s="202"/>
      <c r="N126" s="203"/>
      <c r="O126" s="203"/>
      <c r="P126" s="203"/>
      <c r="Q126" s="203"/>
      <c r="R126" s="203"/>
      <c r="S126" s="203"/>
      <c r="T126" s="204"/>
      <c r="AT126" s="205" t="s">
        <v>209</v>
      </c>
      <c r="AU126" s="205" t="s">
        <v>85</v>
      </c>
      <c r="AV126" s="12" t="s">
        <v>89</v>
      </c>
      <c r="AW126" s="12" t="s">
        <v>36</v>
      </c>
      <c r="AX126" s="12" t="s">
        <v>85</v>
      </c>
      <c r="AY126" s="205" t="s">
        <v>203</v>
      </c>
    </row>
    <row r="127" spans="2:63" s="11" customFormat="1" ht="25.9" customHeight="1">
      <c r="B127" s="166"/>
      <c r="C127" s="167"/>
      <c r="D127" s="168" t="s">
        <v>79</v>
      </c>
      <c r="E127" s="169" t="s">
        <v>888</v>
      </c>
      <c r="F127" s="169" t="s">
        <v>889</v>
      </c>
      <c r="G127" s="167"/>
      <c r="H127" s="167"/>
      <c r="I127" s="170"/>
      <c r="J127" s="171">
        <f>BK127</f>
        <v>0</v>
      </c>
      <c r="K127" s="167"/>
      <c r="L127" s="172"/>
      <c r="M127" s="173"/>
      <c r="N127" s="174"/>
      <c r="O127" s="174"/>
      <c r="P127" s="175">
        <f>SUM(P128:P129)</f>
        <v>0</v>
      </c>
      <c r="Q127" s="174"/>
      <c r="R127" s="175">
        <f>SUM(R128:R129)</f>
        <v>0</v>
      </c>
      <c r="S127" s="174"/>
      <c r="T127" s="176">
        <f>SUM(T128:T129)</f>
        <v>0</v>
      </c>
      <c r="AR127" s="177" t="s">
        <v>89</v>
      </c>
      <c r="AT127" s="178" t="s">
        <v>79</v>
      </c>
      <c r="AU127" s="178" t="s">
        <v>80</v>
      </c>
      <c r="AY127" s="177" t="s">
        <v>203</v>
      </c>
      <c r="BK127" s="179">
        <f>SUM(BK128:BK129)</f>
        <v>0</v>
      </c>
    </row>
    <row r="128" spans="1:65" s="2" customFormat="1" ht="24.2" customHeight="1">
      <c r="A128" s="35"/>
      <c r="B128" s="36"/>
      <c r="C128" s="180" t="s">
        <v>95</v>
      </c>
      <c r="D128" s="180" t="s">
        <v>204</v>
      </c>
      <c r="E128" s="181" t="s">
        <v>891</v>
      </c>
      <c r="F128" s="182" t="s">
        <v>892</v>
      </c>
      <c r="G128" s="183" t="s">
        <v>893</v>
      </c>
      <c r="H128" s="184">
        <v>-1</v>
      </c>
      <c r="I128" s="185">
        <f>'1 - Bourací práce'!I596</f>
        <v>0</v>
      </c>
      <c r="J128" s="186">
        <f>ROUND(I128*H128,2)</f>
        <v>0</v>
      </c>
      <c r="K128" s="187"/>
      <c r="L128" s="40"/>
      <c r="M128" s="188" t="s">
        <v>1</v>
      </c>
      <c r="N128" s="189" t="s">
        <v>45</v>
      </c>
      <c r="O128" s="72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2" t="s">
        <v>317</v>
      </c>
      <c r="AT128" s="192" t="s">
        <v>204</v>
      </c>
      <c r="AU128" s="192" t="s">
        <v>85</v>
      </c>
      <c r="AY128" s="18" t="s">
        <v>203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8" t="s">
        <v>85</v>
      </c>
      <c r="BK128" s="193">
        <f>ROUND(I128*H128,2)</f>
        <v>0</v>
      </c>
      <c r="BL128" s="18" t="s">
        <v>317</v>
      </c>
      <c r="BM128" s="192" t="s">
        <v>5073</v>
      </c>
    </row>
    <row r="129" spans="1:65" s="2" customFormat="1" ht="24.2" customHeight="1">
      <c r="A129" s="35"/>
      <c r="B129" s="36"/>
      <c r="C129" s="180" t="s">
        <v>98</v>
      </c>
      <c r="D129" s="180" t="s">
        <v>204</v>
      </c>
      <c r="E129" s="181" t="s">
        <v>5074</v>
      </c>
      <c r="F129" s="182" t="s">
        <v>892</v>
      </c>
      <c r="G129" s="183" t="s">
        <v>637</v>
      </c>
      <c r="H129" s="184">
        <v>200</v>
      </c>
      <c r="I129" s="185"/>
      <c r="J129" s="186">
        <f>ROUND(I129*H129,2)</f>
        <v>0</v>
      </c>
      <c r="K129" s="187"/>
      <c r="L129" s="40"/>
      <c r="M129" s="188" t="s">
        <v>1</v>
      </c>
      <c r="N129" s="189" t="s">
        <v>45</v>
      </c>
      <c r="O129" s="72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2" t="s">
        <v>317</v>
      </c>
      <c r="AT129" s="192" t="s">
        <v>204</v>
      </c>
      <c r="AU129" s="192" t="s">
        <v>85</v>
      </c>
      <c r="AY129" s="18" t="s">
        <v>203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18" t="s">
        <v>85</v>
      </c>
      <c r="BK129" s="193">
        <f>ROUND(I129*H129,2)</f>
        <v>0</v>
      </c>
      <c r="BL129" s="18" t="s">
        <v>317</v>
      </c>
      <c r="BM129" s="192" t="s">
        <v>5075</v>
      </c>
    </row>
    <row r="130" spans="2:63" s="11" customFormat="1" ht="25.9" customHeight="1">
      <c r="B130" s="166"/>
      <c r="C130" s="167"/>
      <c r="D130" s="168" t="s">
        <v>79</v>
      </c>
      <c r="E130" s="169" t="s">
        <v>1036</v>
      </c>
      <c r="F130" s="169" t="s">
        <v>1037</v>
      </c>
      <c r="G130" s="167"/>
      <c r="H130" s="167"/>
      <c r="I130" s="170"/>
      <c r="J130" s="171">
        <f>BK130</f>
        <v>0</v>
      </c>
      <c r="K130" s="167"/>
      <c r="L130" s="172"/>
      <c r="M130" s="173"/>
      <c r="N130" s="174"/>
      <c r="O130" s="174"/>
      <c r="P130" s="175">
        <f>P131</f>
        <v>0</v>
      </c>
      <c r="Q130" s="174"/>
      <c r="R130" s="175">
        <f>R131</f>
        <v>0</v>
      </c>
      <c r="S130" s="174"/>
      <c r="T130" s="176">
        <f>T131</f>
        <v>0</v>
      </c>
      <c r="AR130" s="177" t="s">
        <v>89</v>
      </c>
      <c r="AT130" s="178" t="s">
        <v>79</v>
      </c>
      <c r="AU130" s="178" t="s">
        <v>80</v>
      </c>
      <c r="AY130" s="177" t="s">
        <v>203</v>
      </c>
      <c r="BK130" s="179">
        <f>BK131</f>
        <v>0</v>
      </c>
    </row>
    <row r="131" spans="1:65" s="2" customFormat="1" ht="37.9" customHeight="1">
      <c r="A131" s="35"/>
      <c r="B131" s="36"/>
      <c r="C131" s="180" t="s">
        <v>101</v>
      </c>
      <c r="D131" s="180" t="s">
        <v>204</v>
      </c>
      <c r="E131" s="181" t="s">
        <v>2607</v>
      </c>
      <c r="F131" s="182" t="s">
        <v>2608</v>
      </c>
      <c r="G131" s="183" t="s">
        <v>621</v>
      </c>
      <c r="H131" s="184">
        <v>-2</v>
      </c>
      <c r="I131" s="185">
        <f>'2 - Architektonicko stave...'!I1115</f>
        <v>0</v>
      </c>
      <c r="J131" s="186">
        <f>ROUND(I131*H131,2)</f>
        <v>0</v>
      </c>
      <c r="K131" s="187"/>
      <c r="L131" s="40"/>
      <c r="M131" s="188" t="s">
        <v>1</v>
      </c>
      <c r="N131" s="189" t="s">
        <v>45</v>
      </c>
      <c r="O131" s="72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2" t="s">
        <v>317</v>
      </c>
      <c r="AT131" s="192" t="s">
        <v>204</v>
      </c>
      <c r="AU131" s="192" t="s">
        <v>85</v>
      </c>
      <c r="AY131" s="18" t="s">
        <v>203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8" t="s">
        <v>85</v>
      </c>
      <c r="BK131" s="193">
        <f>ROUND(I131*H131,2)</f>
        <v>0</v>
      </c>
      <c r="BL131" s="18" t="s">
        <v>317</v>
      </c>
      <c r="BM131" s="192" t="s">
        <v>5076</v>
      </c>
    </row>
    <row r="132" spans="2:63" s="11" customFormat="1" ht="25.9" customHeight="1">
      <c r="B132" s="166"/>
      <c r="C132" s="167"/>
      <c r="D132" s="168" t="s">
        <v>79</v>
      </c>
      <c r="E132" s="169" t="s">
        <v>3572</v>
      </c>
      <c r="F132" s="169" t="s">
        <v>99</v>
      </c>
      <c r="G132" s="167"/>
      <c r="H132" s="167"/>
      <c r="I132" s="170"/>
      <c r="J132" s="171">
        <f>BK132</f>
        <v>0</v>
      </c>
      <c r="K132" s="167"/>
      <c r="L132" s="172"/>
      <c r="M132" s="173"/>
      <c r="N132" s="174"/>
      <c r="O132" s="174"/>
      <c r="P132" s="175">
        <f>P133</f>
        <v>0</v>
      </c>
      <c r="Q132" s="174"/>
      <c r="R132" s="175">
        <f>R133</f>
        <v>0</v>
      </c>
      <c r="S132" s="174"/>
      <c r="T132" s="176">
        <f>T133</f>
        <v>0</v>
      </c>
      <c r="AR132" s="177" t="s">
        <v>85</v>
      </c>
      <c r="AT132" s="178" t="s">
        <v>79</v>
      </c>
      <c r="AU132" s="178" t="s">
        <v>80</v>
      </c>
      <c r="AY132" s="177" t="s">
        <v>203</v>
      </c>
      <c r="BK132" s="179">
        <f>BK133</f>
        <v>0</v>
      </c>
    </row>
    <row r="133" spans="2:63" s="11" customFormat="1" ht="22.9" customHeight="1">
      <c r="B133" s="166"/>
      <c r="C133" s="167"/>
      <c r="D133" s="168" t="s">
        <v>79</v>
      </c>
      <c r="E133" s="226" t="s">
        <v>3821</v>
      </c>
      <c r="F133" s="226" t="s">
        <v>3822</v>
      </c>
      <c r="G133" s="167"/>
      <c r="H133" s="167"/>
      <c r="I133" s="170"/>
      <c r="J133" s="227">
        <f>BK133</f>
        <v>0</v>
      </c>
      <c r="K133" s="167"/>
      <c r="L133" s="172"/>
      <c r="M133" s="173"/>
      <c r="N133" s="174"/>
      <c r="O133" s="174"/>
      <c r="P133" s="175">
        <f>SUM(P134:P138)</f>
        <v>0</v>
      </c>
      <c r="Q133" s="174"/>
      <c r="R133" s="175">
        <f>SUM(R134:R138)</f>
        <v>0</v>
      </c>
      <c r="S133" s="174"/>
      <c r="T133" s="176">
        <f>SUM(T134:T138)</f>
        <v>0</v>
      </c>
      <c r="AR133" s="177" t="s">
        <v>85</v>
      </c>
      <c r="AT133" s="178" t="s">
        <v>79</v>
      </c>
      <c r="AU133" s="178" t="s">
        <v>85</v>
      </c>
      <c r="AY133" s="177" t="s">
        <v>203</v>
      </c>
      <c r="BK133" s="179">
        <f>SUM(BK134:BK138)</f>
        <v>0</v>
      </c>
    </row>
    <row r="134" spans="1:65" s="2" customFormat="1" ht="21.75" customHeight="1">
      <c r="A134" s="35"/>
      <c r="B134" s="36"/>
      <c r="C134" s="180" t="s">
        <v>104</v>
      </c>
      <c r="D134" s="180" t="s">
        <v>204</v>
      </c>
      <c r="E134" s="181" t="s">
        <v>3823</v>
      </c>
      <c r="F134" s="182" t="s">
        <v>3824</v>
      </c>
      <c r="G134" s="183" t="s">
        <v>621</v>
      </c>
      <c r="H134" s="184">
        <v>-1</v>
      </c>
      <c r="I134" s="185">
        <f>'4 - Vzduchotechnika'!I227</f>
        <v>0</v>
      </c>
      <c r="J134" s="186">
        <f>ROUND(I134*H134,2)</f>
        <v>0</v>
      </c>
      <c r="K134" s="187"/>
      <c r="L134" s="40"/>
      <c r="M134" s="188" t="s">
        <v>1</v>
      </c>
      <c r="N134" s="189" t="s">
        <v>45</v>
      </c>
      <c r="O134" s="72"/>
      <c r="P134" s="190">
        <f>O134*H134</f>
        <v>0</v>
      </c>
      <c r="Q134" s="190">
        <v>0</v>
      </c>
      <c r="R134" s="190">
        <f>Q134*H134</f>
        <v>0</v>
      </c>
      <c r="S134" s="190">
        <v>0</v>
      </c>
      <c r="T134" s="191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2" t="s">
        <v>98</v>
      </c>
      <c r="AT134" s="192" t="s">
        <v>204</v>
      </c>
      <c r="AU134" s="192" t="s">
        <v>89</v>
      </c>
      <c r="AY134" s="18" t="s">
        <v>203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18" t="s">
        <v>85</v>
      </c>
      <c r="BK134" s="193">
        <f>ROUND(I134*H134,2)</f>
        <v>0</v>
      </c>
      <c r="BL134" s="18" t="s">
        <v>98</v>
      </c>
      <c r="BM134" s="192" t="s">
        <v>5077</v>
      </c>
    </row>
    <row r="135" spans="1:65" s="2" customFormat="1" ht="24.2" customHeight="1">
      <c r="A135" s="35"/>
      <c r="B135" s="36"/>
      <c r="C135" s="180" t="s">
        <v>110</v>
      </c>
      <c r="D135" s="180" t="s">
        <v>204</v>
      </c>
      <c r="E135" s="181" t="s">
        <v>4625</v>
      </c>
      <c r="F135" s="182" t="s">
        <v>5078</v>
      </c>
      <c r="G135" s="183" t="s">
        <v>621</v>
      </c>
      <c r="H135" s="184">
        <v>1</v>
      </c>
      <c r="I135" s="185"/>
      <c r="J135" s="186">
        <f>ROUND(I135*H135,2)</f>
        <v>0</v>
      </c>
      <c r="K135" s="187"/>
      <c r="L135" s="40"/>
      <c r="M135" s="188" t="s">
        <v>1</v>
      </c>
      <c r="N135" s="189" t="s">
        <v>45</v>
      </c>
      <c r="O135" s="72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2" t="s">
        <v>98</v>
      </c>
      <c r="AT135" s="192" t="s">
        <v>204</v>
      </c>
      <c r="AU135" s="192" t="s">
        <v>89</v>
      </c>
      <c r="AY135" s="18" t="s">
        <v>203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8" t="s">
        <v>85</v>
      </c>
      <c r="BK135" s="193">
        <f>ROUND(I135*H135,2)</f>
        <v>0</v>
      </c>
      <c r="BL135" s="18" t="s">
        <v>98</v>
      </c>
      <c r="BM135" s="192" t="s">
        <v>5079</v>
      </c>
    </row>
    <row r="136" spans="1:65" s="2" customFormat="1" ht="16.5" customHeight="1">
      <c r="A136" s="35"/>
      <c r="B136" s="36"/>
      <c r="C136" s="180" t="s">
        <v>122</v>
      </c>
      <c r="D136" s="180" t="s">
        <v>204</v>
      </c>
      <c r="E136" s="181" t="s">
        <v>4628</v>
      </c>
      <c r="F136" s="182" t="s">
        <v>5080</v>
      </c>
      <c r="G136" s="183" t="s">
        <v>621</v>
      </c>
      <c r="H136" s="184">
        <v>1</v>
      </c>
      <c r="I136" s="185"/>
      <c r="J136" s="186">
        <f>ROUND(I136*H136,2)</f>
        <v>0</v>
      </c>
      <c r="K136" s="187"/>
      <c r="L136" s="40"/>
      <c r="M136" s="188" t="s">
        <v>1</v>
      </c>
      <c r="N136" s="189" t="s">
        <v>45</v>
      </c>
      <c r="O136" s="72"/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2" t="s">
        <v>98</v>
      </c>
      <c r="AT136" s="192" t="s">
        <v>204</v>
      </c>
      <c r="AU136" s="192" t="s">
        <v>89</v>
      </c>
      <c r="AY136" s="18" t="s">
        <v>203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18" t="s">
        <v>85</v>
      </c>
      <c r="BK136" s="193">
        <f>ROUND(I136*H136,2)</f>
        <v>0</v>
      </c>
      <c r="BL136" s="18" t="s">
        <v>98</v>
      </c>
      <c r="BM136" s="192" t="s">
        <v>5081</v>
      </c>
    </row>
    <row r="137" spans="1:65" s="2" customFormat="1" ht="24.2" customHeight="1">
      <c r="A137" s="35"/>
      <c r="B137" s="36"/>
      <c r="C137" s="180" t="s">
        <v>125</v>
      </c>
      <c r="D137" s="180" t="s">
        <v>204</v>
      </c>
      <c r="E137" s="181" t="s">
        <v>4631</v>
      </c>
      <c r="F137" s="182" t="s">
        <v>5082</v>
      </c>
      <c r="G137" s="183" t="s">
        <v>621</v>
      </c>
      <c r="H137" s="184">
        <v>1</v>
      </c>
      <c r="I137" s="185"/>
      <c r="J137" s="186">
        <f>ROUND(I137*H137,2)</f>
        <v>0</v>
      </c>
      <c r="K137" s="187"/>
      <c r="L137" s="40"/>
      <c r="M137" s="188" t="s">
        <v>1</v>
      </c>
      <c r="N137" s="189" t="s">
        <v>45</v>
      </c>
      <c r="O137" s="72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2" t="s">
        <v>98</v>
      </c>
      <c r="AT137" s="192" t="s">
        <v>204</v>
      </c>
      <c r="AU137" s="192" t="s">
        <v>89</v>
      </c>
      <c r="AY137" s="18" t="s">
        <v>203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8" t="s">
        <v>85</v>
      </c>
      <c r="BK137" s="193">
        <f>ROUND(I137*H137,2)</f>
        <v>0</v>
      </c>
      <c r="BL137" s="18" t="s">
        <v>98</v>
      </c>
      <c r="BM137" s="192" t="s">
        <v>5083</v>
      </c>
    </row>
    <row r="138" spans="1:65" s="2" customFormat="1" ht="16.5" customHeight="1">
      <c r="A138" s="35"/>
      <c r="B138" s="36"/>
      <c r="C138" s="180" t="s">
        <v>128</v>
      </c>
      <c r="D138" s="180" t="s">
        <v>204</v>
      </c>
      <c r="E138" s="181" t="s">
        <v>4634</v>
      </c>
      <c r="F138" s="182" t="s">
        <v>5084</v>
      </c>
      <c r="G138" s="183" t="s">
        <v>621</v>
      </c>
      <c r="H138" s="184">
        <v>1</v>
      </c>
      <c r="I138" s="185"/>
      <c r="J138" s="186">
        <f>ROUND(I138*H138,2)</f>
        <v>0</v>
      </c>
      <c r="K138" s="187"/>
      <c r="L138" s="40"/>
      <c r="M138" s="188" t="s">
        <v>1</v>
      </c>
      <c r="N138" s="189" t="s">
        <v>45</v>
      </c>
      <c r="O138" s="72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2" t="s">
        <v>98</v>
      </c>
      <c r="AT138" s="192" t="s">
        <v>204</v>
      </c>
      <c r="AU138" s="192" t="s">
        <v>89</v>
      </c>
      <c r="AY138" s="18" t="s">
        <v>203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8" t="s">
        <v>85</v>
      </c>
      <c r="BK138" s="193">
        <f>ROUND(I138*H138,2)</f>
        <v>0</v>
      </c>
      <c r="BL138" s="18" t="s">
        <v>98</v>
      </c>
      <c r="BM138" s="192" t="s">
        <v>5085</v>
      </c>
    </row>
    <row r="139" spans="2:63" s="11" customFormat="1" ht="25.9" customHeight="1">
      <c r="B139" s="166"/>
      <c r="C139" s="167"/>
      <c r="D139" s="168" t="s">
        <v>79</v>
      </c>
      <c r="E139" s="169" t="s">
        <v>145</v>
      </c>
      <c r="F139" s="169" t="s">
        <v>4681</v>
      </c>
      <c r="G139" s="167"/>
      <c r="H139" s="167"/>
      <c r="I139" s="170"/>
      <c r="J139" s="171">
        <f>BK139</f>
        <v>0</v>
      </c>
      <c r="K139" s="167"/>
      <c r="L139" s="172"/>
      <c r="M139" s="173"/>
      <c r="N139" s="174"/>
      <c r="O139" s="174"/>
      <c r="P139" s="175">
        <f>SUM(P140:P141)</f>
        <v>0</v>
      </c>
      <c r="Q139" s="174"/>
      <c r="R139" s="175">
        <f>SUM(R140:R141)</f>
        <v>0</v>
      </c>
      <c r="S139" s="174"/>
      <c r="T139" s="176">
        <f>SUM(T140:T141)</f>
        <v>0</v>
      </c>
      <c r="AR139" s="177" t="s">
        <v>85</v>
      </c>
      <c r="AT139" s="178" t="s">
        <v>79</v>
      </c>
      <c r="AU139" s="178" t="s">
        <v>80</v>
      </c>
      <c r="AY139" s="177" t="s">
        <v>203</v>
      </c>
      <c r="BK139" s="179">
        <f>SUM(BK140:BK141)</f>
        <v>0</v>
      </c>
    </row>
    <row r="140" spans="1:65" s="2" customFormat="1" ht="16.5" customHeight="1">
      <c r="A140" s="35"/>
      <c r="B140" s="36"/>
      <c r="C140" s="180" t="s">
        <v>264</v>
      </c>
      <c r="D140" s="180" t="s">
        <v>204</v>
      </c>
      <c r="E140" s="181" t="s">
        <v>4682</v>
      </c>
      <c r="F140" s="182" t="s">
        <v>4683</v>
      </c>
      <c r="G140" s="183" t="s">
        <v>253</v>
      </c>
      <c r="H140" s="184">
        <v>-5680</v>
      </c>
      <c r="I140" s="185">
        <f>'8 - EPS'!I144</f>
        <v>0</v>
      </c>
      <c r="J140" s="186">
        <f>ROUND(I140*H140,2)</f>
        <v>0</v>
      </c>
      <c r="K140" s="187"/>
      <c r="L140" s="40"/>
      <c r="M140" s="188" t="s">
        <v>1</v>
      </c>
      <c r="N140" s="189" t="s">
        <v>45</v>
      </c>
      <c r="O140" s="72"/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2" t="s">
        <v>98</v>
      </c>
      <c r="AT140" s="192" t="s">
        <v>204</v>
      </c>
      <c r="AU140" s="192" t="s">
        <v>85</v>
      </c>
      <c r="AY140" s="18" t="s">
        <v>203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8" t="s">
        <v>85</v>
      </c>
      <c r="BK140" s="193">
        <f>ROUND(I140*H140,2)</f>
        <v>0</v>
      </c>
      <c r="BL140" s="18" t="s">
        <v>98</v>
      </c>
      <c r="BM140" s="192" t="s">
        <v>5086</v>
      </c>
    </row>
    <row r="141" spans="1:65" s="2" customFormat="1" ht="16.5" customHeight="1">
      <c r="A141" s="35"/>
      <c r="B141" s="36"/>
      <c r="C141" s="180" t="s">
        <v>291</v>
      </c>
      <c r="D141" s="180" t="s">
        <v>204</v>
      </c>
      <c r="E141" s="181" t="s">
        <v>5087</v>
      </c>
      <c r="F141" s="182" t="s">
        <v>4683</v>
      </c>
      <c r="G141" s="183" t="s">
        <v>253</v>
      </c>
      <c r="H141" s="184">
        <v>15350</v>
      </c>
      <c r="I141" s="185"/>
      <c r="J141" s="186">
        <f>ROUND(I141*H141,2)</f>
        <v>0</v>
      </c>
      <c r="K141" s="187"/>
      <c r="L141" s="40"/>
      <c r="M141" s="261" t="s">
        <v>1</v>
      </c>
      <c r="N141" s="262" t="s">
        <v>45</v>
      </c>
      <c r="O141" s="263"/>
      <c r="P141" s="264">
        <f>O141*H141</f>
        <v>0</v>
      </c>
      <c r="Q141" s="264">
        <v>0</v>
      </c>
      <c r="R141" s="264">
        <f>Q141*H141</f>
        <v>0</v>
      </c>
      <c r="S141" s="264">
        <v>0</v>
      </c>
      <c r="T141" s="265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2" t="s">
        <v>98</v>
      </c>
      <c r="AT141" s="192" t="s">
        <v>204</v>
      </c>
      <c r="AU141" s="192" t="s">
        <v>85</v>
      </c>
      <c r="AY141" s="18" t="s">
        <v>203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18" t="s">
        <v>85</v>
      </c>
      <c r="BK141" s="193">
        <f>ROUND(I141*H141,2)</f>
        <v>0</v>
      </c>
      <c r="BL141" s="18" t="s">
        <v>98</v>
      </c>
      <c r="BM141" s="192" t="s">
        <v>5088</v>
      </c>
    </row>
    <row r="142" spans="1:31" s="2" customFormat="1" ht="6.95" customHeight="1">
      <c r="A142" s="35"/>
      <c r="B142" s="55"/>
      <c r="C142" s="56"/>
      <c r="D142" s="56"/>
      <c r="E142" s="56"/>
      <c r="F142" s="56"/>
      <c r="G142" s="56"/>
      <c r="H142" s="56"/>
      <c r="I142" s="56"/>
      <c r="J142" s="56"/>
      <c r="K142" s="56"/>
      <c r="L142" s="40"/>
      <c r="M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</sheetData>
  <sheetProtection algorithmName="SHA-512" hashValue="bi9jDXkv+rN6GgK0Jh6YfRMPk3OuEkrVfpg+ugVHbsBeAe9Pmo8Vs+VYIFSjTuQENXfXdUvUQBcRHXYier3phw==" saltValue="mVU9L0NhuHPa7T45QRzbrjYTGYSbWkGDLhFSG+9AxShZGwwyvMeRqOr3+ijDoH20taBp/GjJamvb0Jl8X7lnpQ==" spinCount="100000" sheet="1" objects="1" scenarios="1" formatColumns="0" formatRows="0" autoFilter="0"/>
  <autoFilter ref="C121:K141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2:BM226"/>
  <sheetViews>
    <sheetView showGridLines="0" workbookViewId="0" topLeftCell="A212">
      <selection activeCell="I224" sqref="I224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18" t="s">
        <v>147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154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155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5089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ROUND(J131,2)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ROUND((SUM(BE131:BE225)),2)</f>
        <v>0</v>
      </c>
      <c r="G33" s="35"/>
      <c r="H33" s="35"/>
      <c r="I33" s="125">
        <v>0.21</v>
      </c>
      <c r="J33" s="124">
        <f>ROUND(((SUM(BE131:BE225))*I33),2)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ROUND((SUM(BF131:BF225)),2)</f>
        <v>0</v>
      </c>
      <c r="G34" s="35"/>
      <c r="H34" s="35"/>
      <c r="I34" s="125">
        <v>0.15</v>
      </c>
      <c r="J34" s="124">
        <f>ROUND(((SUM(BF131:BF225))*I34),2)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ROUND((SUM(BG131:BG225)),2)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ROUND((SUM(BH131:BH225)),2)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ROUND((SUM(BI131:BI225)),2)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155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267" t="str">
        <f>E9</f>
        <v>D2 - Dodatek č.2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158</v>
      </c>
      <c r="D94" s="145"/>
      <c r="E94" s="145"/>
      <c r="F94" s="145"/>
      <c r="G94" s="145"/>
      <c r="H94" s="145"/>
      <c r="I94" s="145"/>
      <c r="J94" s="146" t="s">
        <v>159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160</v>
      </c>
      <c r="D96" s="37"/>
      <c r="E96" s="37"/>
      <c r="F96" s="37"/>
      <c r="G96" s="37"/>
      <c r="H96" s="37"/>
      <c r="I96" s="37"/>
      <c r="J96" s="85">
        <f>J131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161</v>
      </c>
    </row>
    <row r="97" spans="2:12" s="9" customFormat="1" ht="24.95" customHeight="1" hidden="1">
      <c r="B97" s="148"/>
      <c r="C97" s="149"/>
      <c r="D97" s="150" t="s">
        <v>165</v>
      </c>
      <c r="E97" s="151"/>
      <c r="F97" s="151"/>
      <c r="G97" s="151"/>
      <c r="H97" s="151"/>
      <c r="I97" s="151"/>
      <c r="J97" s="152">
        <f>J132</f>
        <v>0</v>
      </c>
      <c r="K97" s="149"/>
      <c r="L97" s="153"/>
    </row>
    <row r="98" spans="2:12" s="9" customFormat="1" ht="24.95" customHeight="1" hidden="1">
      <c r="B98" s="148"/>
      <c r="C98" s="149"/>
      <c r="D98" s="150" t="s">
        <v>5090</v>
      </c>
      <c r="E98" s="151"/>
      <c r="F98" s="151"/>
      <c r="G98" s="151"/>
      <c r="H98" s="151"/>
      <c r="I98" s="151"/>
      <c r="J98" s="152">
        <f>J148</f>
        <v>0</v>
      </c>
      <c r="K98" s="149"/>
      <c r="L98" s="153"/>
    </row>
    <row r="99" spans="2:12" s="9" customFormat="1" ht="24.95" customHeight="1" hidden="1">
      <c r="B99" s="148"/>
      <c r="C99" s="149"/>
      <c r="D99" s="150" t="s">
        <v>1193</v>
      </c>
      <c r="E99" s="151"/>
      <c r="F99" s="151"/>
      <c r="G99" s="151"/>
      <c r="H99" s="151"/>
      <c r="I99" s="151"/>
      <c r="J99" s="152">
        <f>J155</f>
        <v>0</v>
      </c>
      <c r="K99" s="149"/>
      <c r="L99" s="153"/>
    </row>
    <row r="100" spans="2:12" s="9" customFormat="1" ht="24.95" customHeight="1" hidden="1">
      <c r="B100" s="148"/>
      <c r="C100" s="149"/>
      <c r="D100" s="150" t="s">
        <v>5091</v>
      </c>
      <c r="E100" s="151"/>
      <c r="F100" s="151"/>
      <c r="G100" s="151"/>
      <c r="H100" s="151"/>
      <c r="I100" s="151"/>
      <c r="J100" s="152">
        <f>J156</f>
        <v>0</v>
      </c>
      <c r="K100" s="149"/>
      <c r="L100" s="153"/>
    </row>
    <row r="101" spans="2:12" s="9" customFormat="1" ht="24.95" customHeight="1" hidden="1">
      <c r="B101" s="148"/>
      <c r="C101" s="149"/>
      <c r="D101" s="150" t="s">
        <v>182</v>
      </c>
      <c r="E101" s="151"/>
      <c r="F101" s="151"/>
      <c r="G101" s="151"/>
      <c r="H101" s="151"/>
      <c r="I101" s="151"/>
      <c r="J101" s="152">
        <f>J164</f>
        <v>0</v>
      </c>
      <c r="K101" s="149"/>
      <c r="L101" s="153"/>
    </row>
    <row r="102" spans="2:12" s="9" customFormat="1" ht="24.95" customHeight="1" hidden="1">
      <c r="B102" s="148"/>
      <c r="C102" s="149"/>
      <c r="D102" s="150" t="s">
        <v>178</v>
      </c>
      <c r="E102" s="151"/>
      <c r="F102" s="151"/>
      <c r="G102" s="151"/>
      <c r="H102" s="151"/>
      <c r="I102" s="151"/>
      <c r="J102" s="152">
        <f>J170</f>
        <v>0</v>
      </c>
      <c r="K102" s="149"/>
      <c r="L102" s="153"/>
    </row>
    <row r="103" spans="2:12" s="9" customFormat="1" ht="24.95" customHeight="1" hidden="1">
      <c r="B103" s="148"/>
      <c r="C103" s="149"/>
      <c r="D103" s="150" t="s">
        <v>4158</v>
      </c>
      <c r="E103" s="151"/>
      <c r="F103" s="151"/>
      <c r="G103" s="151"/>
      <c r="H103" s="151"/>
      <c r="I103" s="151"/>
      <c r="J103" s="152">
        <f>J181</f>
        <v>0</v>
      </c>
      <c r="K103" s="149"/>
      <c r="L103" s="153"/>
    </row>
    <row r="104" spans="2:12" s="9" customFormat="1" ht="24.95" customHeight="1" hidden="1">
      <c r="B104" s="148"/>
      <c r="C104" s="149"/>
      <c r="D104" s="150" t="s">
        <v>4161</v>
      </c>
      <c r="E104" s="151"/>
      <c r="F104" s="151"/>
      <c r="G104" s="151"/>
      <c r="H104" s="151"/>
      <c r="I104" s="151"/>
      <c r="J104" s="152">
        <f>J198</f>
        <v>0</v>
      </c>
      <c r="K104" s="149"/>
      <c r="L104" s="153"/>
    </row>
    <row r="105" spans="2:12" s="9" customFormat="1" ht="24.95" customHeight="1" hidden="1">
      <c r="B105" s="148"/>
      <c r="C105" s="149"/>
      <c r="D105" s="150" t="s">
        <v>5092</v>
      </c>
      <c r="E105" s="151"/>
      <c r="F105" s="151"/>
      <c r="G105" s="151"/>
      <c r="H105" s="151"/>
      <c r="I105" s="151"/>
      <c r="J105" s="152">
        <f>J200</f>
        <v>0</v>
      </c>
      <c r="K105" s="149"/>
      <c r="L105" s="153"/>
    </row>
    <row r="106" spans="2:12" s="9" customFormat="1" ht="24.95" customHeight="1" hidden="1">
      <c r="B106" s="148"/>
      <c r="C106" s="149"/>
      <c r="D106" s="150" t="s">
        <v>5093</v>
      </c>
      <c r="E106" s="151"/>
      <c r="F106" s="151"/>
      <c r="G106" s="151"/>
      <c r="H106" s="151"/>
      <c r="I106" s="151"/>
      <c r="J106" s="152">
        <f>J204</f>
        <v>0</v>
      </c>
      <c r="K106" s="149"/>
      <c r="L106" s="153"/>
    </row>
    <row r="107" spans="2:12" s="9" customFormat="1" ht="24.95" customHeight="1" hidden="1">
      <c r="B107" s="148"/>
      <c r="C107" s="149"/>
      <c r="D107" s="150" t="s">
        <v>5094</v>
      </c>
      <c r="E107" s="151"/>
      <c r="F107" s="151"/>
      <c r="G107" s="151"/>
      <c r="H107" s="151"/>
      <c r="I107" s="151"/>
      <c r="J107" s="152">
        <f>J206</f>
        <v>0</v>
      </c>
      <c r="K107" s="149"/>
      <c r="L107" s="153"/>
    </row>
    <row r="108" spans="2:12" s="9" customFormat="1" ht="24.95" customHeight="1" hidden="1">
      <c r="B108" s="148"/>
      <c r="C108" s="149"/>
      <c r="D108" s="150" t="s">
        <v>5095</v>
      </c>
      <c r="E108" s="151"/>
      <c r="F108" s="151"/>
      <c r="G108" s="151"/>
      <c r="H108" s="151"/>
      <c r="I108" s="151"/>
      <c r="J108" s="152">
        <f>J211</f>
        <v>0</v>
      </c>
      <c r="K108" s="149"/>
      <c r="L108" s="153"/>
    </row>
    <row r="109" spans="2:12" s="9" customFormat="1" ht="24.95" customHeight="1" hidden="1">
      <c r="B109" s="148"/>
      <c r="C109" s="149"/>
      <c r="D109" s="150" t="s">
        <v>5096</v>
      </c>
      <c r="E109" s="151"/>
      <c r="F109" s="151"/>
      <c r="G109" s="151"/>
      <c r="H109" s="151"/>
      <c r="I109" s="151"/>
      <c r="J109" s="152">
        <f>J217</f>
        <v>0</v>
      </c>
      <c r="K109" s="149"/>
      <c r="L109" s="153"/>
    </row>
    <row r="110" spans="2:12" s="9" customFormat="1" ht="24.95" customHeight="1" hidden="1">
      <c r="B110" s="148"/>
      <c r="C110" s="149"/>
      <c r="D110" s="150" t="s">
        <v>4594</v>
      </c>
      <c r="E110" s="151"/>
      <c r="F110" s="151"/>
      <c r="G110" s="151"/>
      <c r="H110" s="151"/>
      <c r="I110" s="151"/>
      <c r="J110" s="152">
        <f>J222</f>
        <v>0</v>
      </c>
      <c r="K110" s="149"/>
      <c r="L110" s="153"/>
    </row>
    <row r="111" spans="2:12" s="9" customFormat="1" ht="24.95" customHeight="1" hidden="1">
      <c r="B111" s="148"/>
      <c r="C111" s="149"/>
      <c r="D111" s="150" t="s">
        <v>5097</v>
      </c>
      <c r="E111" s="151"/>
      <c r="F111" s="151"/>
      <c r="G111" s="151"/>
      <c r="H111" s="151"/>
      <c r="I111" s="151"/>
      <c r="J111" s="152">
        <f>J224</f>
        <v>0</v>
      </c>
      <c r="K111" s="149"/>
      <c r="L111" s="153"/>
    </row>
    <row r="112" spans="1:31" s="2" customFormat="1" ht="21.75" customHeight="1" hidden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 hidden="1">
      <c r="A113" s="35"/>
      <c r="B113" s="55"/>
      <c r="C113" s="56"/>
      <c r="D113" s="56"/>
      <c r="E113" s="56"/>
      <c r="F113" s="56"/>
      <c r="G113" s="56"/>
      <c r="H113" s="56"/>
      <c r="I113" s="56"/>
      <c r="J113" s="56"/>
      <c r="K113" s="56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ht="12" hidden="1"/>
    <row r="115" ht="12" hidden="1"/>
    <row r="116" ht="12" hidden="1"/>
    <row r="117" spans="1:31" s="2" customFormat="1" ht="6.95" customHeight="1">
      <c r="A117" s="35"/>
      <c r="B117" s="57"/>
      <c r="C117" s="58"/>
      <c r="D117" s="58"/>
      <c r="E117" s="58"/>
      <c r="F117" s="58"/>
      <c r="G117" s="58"/>
      <c r="H117" s="58"/>
      <c r="I117" s="58"/>
      <c r="J117" s="58"/>
      <c r="K117" s="58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24.95" customHeight="1">
      <c r="A118" s="35"/>
      <c r="B118" s="36"/>
      <c r="C118" s="24" t="s">
        <v>189</v>
      </c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16</v>
      </c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6.5" customHeight="1">
      <c r="A121" s="35"/>
      <c r="B121" s="36"/>
      <c r="C121" s="37"/>
      <c r="D121" s="37"/>
      <c r="E121" s="308" t="str">
        <f>E7</f>
        <v>Revitalizace objektu kolejí Baarova 36, Plzeň (1)</v>
      </c>
      <c r="F121" s="309"/>
      <c r="G121" s="309"/>
      <c r="H121" s="309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2" customHeight="1">
      <c r="A122" s="35"/>
      <c r="B122" s="36"/>
      <c r="C122" s="30" t="s">
        <v>155</v>
      </c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6.5" customHeight="1">
      <c r="A123" s="35"/>
      <c r="B123" s="36"/>
      <c r="C123" s="37"/>
      <c r="D123" s="37"/>
      <c r="E123" s="267" t="str">
        <f>E9</f>
        <v>D2 - Dodatek č.2</v>
      </c>
      <c r="F123" s="307"/>
      <c r="G123" s="307"/>
      <c r="H123" s="30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6.9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2" customHeight="1">
      <c r="A125" s="35"/>
      <c r="B125" s="36"/>
      <c r="C125" s="30" t="s">
        <v>20</v>
      </c>
      <c r="D125" s="37"/>
      <c r="E125" s="37"/>
      <c r="F125" s="28" t="str">
        <f>F12</f>
        <v>Baarova 36, Plzeň</v>
      </c>
      <c r="G125" s="37"/>
      <c r="H125" s="37"/>
      <c r="I125" s="30" t="s">
        <v>22</v>
      </c>
      <c r="J125" s="67" t="str">
        <f>IF(J12="","",J12)</f>
        <v>21. 8. 2023</v>
      </c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6.95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15.2" customHeight="1">
      <c r="A127" s="35"/>
      <c r="B127" s="36"/>
      <c r="C127" s="30" t="s">
        <v>24</v>
      </c>
      <c r="D127" s="37"/>
      <c r="E127" s="37"/>
      <c r="F127" s="28" t="str">
        <f>E15</f>
        <v>Západočeská univerzita v Plzni, Univerzitní 8</v>
      </c>
      <c r="G127" s="37"/>
      <c r="H127" s="37"/>
      <c r="I127" s="30" t="s">
        <v>32</v>
      </c>
      <c r="J127" s="33" t="str">
        <f>E21</f>
        <v>AREA group s.r.o.</v>
      </c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5.2" customHeight="1">
      <c r="A128" s="35"/>
      <c r="B128" s="36"/>
      <c r="C128" s="30" t="s">
        <v>30</v>
      </c>
      <c r="D128" s="37"/>
      <c r="E128" s="37"/>
      <c r="F128" s="28" t="str">
        <f>IF(E18="","",E18)</f>
        <v>Vyplň údaj</v>
      </c>
      <c r="G128" s="37"/>
      <c r="H128" s="37"/>
      <c r="I128" s="30" t="s">
        <v>37</v>
      </c>
      <c r="J128" s="33" t="str">
        <f>E24</f>
        <v xml:space="preserve"> </v>
      </c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0.35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10" customFormat="1" ht="29.25" customHeight="1">
      <c r="A130" s="154"/>
      <c r="B130" s="155"/>
      <c r="C130" s="156" t="s">
        <v>190</v>
      </c>
      <c r="D130" s="157" t="s">
        <v>65</v>
      </c>
      <c r="E130" s="157" t="s">
        <v>61</v>
      </c>
      <c r="F130" s="157" t="s">
        <v>62</v>
      </c>
      <c r="G130" s="157" t="s">
        <v>191</v>
      </c>
      <c r="H130" s="157" t="s">
        <v>192</v>
      </c>
      <c r="I130" s="157" t="s">
        <v>193</v>
      </c>
      <c r="J130" s="158" t="s">
        <v>159</v>
      </c>
      <c r="K130" s="159" t="s">
        <v>194</v>
      </c>
      <c r="L130" s="160"/>
      <c r="M130" s="76" t="s">
        <v>1</v>
      </c>
      <c r="N130" s="77" t="s">
        <v>44</v>
      </c>
      <c r="O130" s="77" t="s">
        <v>195</v>
      </c>
      <c r="P130" s="77" t="s">
        <v>196</v>
      </c>
      <c r="Q130" s="77" t="s">
        <v>197</v>
      </c>
      <c r="R130" s="77" t="s">
        <v>198</v>
      </c>
      <c r="S130" s="77" t="s">
        <v>199</v>
      </c>
      <c r="T130" s="78" t="s">
        <v>200</v>
      </c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</row>
    <row r="131" spans="1:63" s="2" customFormat="1" ht="22.9" customHeight="1">
      <c r="A131" s="35"/>
      <c r="B131" s="36"/>
      <c r="C131" s="83" t="s">
        <v>201</v>
      </c>
      <c r="D131" s="37"/>
      <c r="E131" s="37"/>
      <c r="F131" s="37"/>
      <c r="G131" s="37"/>
      <c r="H131" s="37"/>
      <c r="I131" s="37"/>
      <c r="J131" s="161">
        <f>BK131</f>
        <v>0</v>
      </c>
      <c r="K131" s="37"/>
      <c r="L131" s="40"/>
      <c r="M131" s="79"/>
      <c r="N131" s="162"/>
      <c r="O131" s="80"/>
      <c r="P131" s="163">
        <f>P132+P148+P155+P156+P164+P170+P181+P198+P200+P204+P206+P211+P217+P222+P224</f>
        <v>0</v>
      </c>
      <c r="Q131" s="80"/>
      <c r="R131" s="163">
        <f>R132+R148+R155+R156+R164+R170+R181+R198+R200+R204+R206+R211+R217+R222+R224</f>
        <v>0.39163472</v>
      </c>
      <c r="S131" s="80"/>
      <c r="T131" s="164">
        <f>T132+T148+T155+T156+T164+T170+T181+T198+T200+T204+T206+T211+T217+T222+T224</f>
        <v>-0.10179999999999999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8" t="s">
        <v>79</v>
      </c>
      <c r="AU131" s="18" t="s">
        <v>161</v>
      </c>
      <c r="BK131" s="165">
        <f>BK132+BK148+BK155+BK156+BK164+BK170+BK181+BK198+BK200+BK204+BK206+BK211+BK217+BK222+BK224</f>
        <v>0</v>
      </c>
    </row>
    <row r="132" spans="2:63" s="11" customFormat="1" ht="25.9" customHeight="1">
      <c r="B132" s="166"/>
      <c r="C132" s="167"/>
      <c r="D132" s="168" t="s">
        <v>79</v>
      </c>
      <c r="E132" s="169" t="s">
        <v>104</v>
      </c>
      <c r="F132" s="169" t="s">
        <v>263</v>
      </c>
      <c r="G132" s="167"/>
      <c r="H132" s="167"/>
      <c r="I132" s="170"/>
      <c r="J132" s="171">
        <f>BK132</f>
        <v>0</v>
      </c>
      <c r="K132" s="167"/>
      <c r="L132" s="172"/>
      <c r="M132" s="173"/>
      <c r="N132" s="174"/>
      <c r="O132" s="174"/>
      <c r="P132" s="175">
        <f>SUM(P133:P147)</f>
        <v>0</v>
      </c>
      <c r="Q132" s="174"/>
      <c r="R132" s="175">
        <f>SUM(R133:R147)</f>
        <v>0.0290532</v>
      </c>
      <c r="S132" s="174"/>
      <c r="T132" s="176">
        <f>SUM(T133:T147)</f>
        <v>0</v>
      </c>
      <c r="AR132" s="177" t="s">
        <v>85</v>
      </c>
      <c r="AT132" s="178" t="s">
        <v>79</v>
      </c>
      <c r="AU132" s="178" t="s">
        <v>80</v>
      </c>
      <c r="AY132" s="177" t="s">
        <v>203</v>
      </c>
      <c r="BK132" s="179">
        <f>SUM(BK133:BK147)</f>
        <v>0</v>
      </c>
    </row>
    <row r="133" spans="1:65" s="2" customFormat="1" ht="24.2" customHeight="1">
      <c r="A133" s="35"/>
      <c r="B133" s="36"/>
      <c r="C133" s="180" t="s">
        <v>85</v>
      </c>
      <c r="D133" s="180" t="s">
        <v>204</v>
      </c>
      <c r="E133" s="181" t="s">
        <v>1621</v>
      </c>
      <c r="F133" s="182" t="s">
        <v>1622</v>
      </c>
      <c r="G133" s="183" t="s">
        <v>253</v>
      </c>
      <c r="H133" s="184">
        <v>-190.98</v>
      </c>
      <c r="I133" s="185">
        <f>'2 - Architektonicko stave...'!I516</f>
        <v>0</v>
      </c>
      <c r="J133" s="186">
        <f>ROUND(I133*H133,2)</f>
        <v>0</v>
      </c>
      <c r="K133" s="187"/>
      <c r="L133" s="40"/>
      <c r="M133" s="188" t="s">
        <v>1</v>
      </c>
      <c r="N133" s="189" t="s">
        <v>45</v>
      </c>
      <c r="O133" s="72"/>
      <c r="P133" s="190">
        <f>O133*H133</f>
        <v>0</v>
      </c>
      <c r="Q133" s="190">
        <v>3E-05</v>
      </c>
      <c r="R133" s="190">
        <f>Q133*H133</f>
        <v>-0.0057294</v>
      </c>
      <c r="S133" s="190">
        <v>0</v>
      </c>
      <c r="T133" s="191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2" t="s">
        <v>98</v>
      </c>
      <c r="AT133" s="192" t="s">
        <v>204</v>
      </c>
      <c r="AU133" s="192" t="s">
        <v>85</v>
      </c>
      <c r="AY133" s="18" t="s">
        <v>203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18" t="s">
        <v>85</v>
      </c>
      <c r="BK133" s="193">
        <f>ROUND(I133*H133,2)</f>
        <v>0</v>
      </c>
      <c r="BL133" s="18" t="s">
        <v>98</v>
      </c>
      <c r="BM133" s="192" t="s">
        <v>5098</v>
      </c>
    </row>
    <row r="134" spans="1:65" s="2" customFormat="1" ht="24.2" customHeight="1">
      <c r="A134" s="35"/>
      <c r="B134" s="36"/>
      <c r="C134" s="238" t="s">
        <v>89</v>
      </c>
      <c r="D134" s="238" t="s">
        <v>1363</v>
      </c>
      <c r="E134" s="239" t="s">
        <v>1625</v>
      </c>
      <c r="F134" s="240" t="s">
        <v>1626</v>
      </c>
      <c r="G134" s="241" t="s">
        <v>253</v>
      </c>
      <c r="H134" s="242">
        <v>-200.529</v>
      </c>
      <c r="I134" s="243">
        <f>'2 - Architektonicko stave...'!I519</f>
        <v>0</v>
      </c>
      <c r="J134" s="244">
        <f>ROUND(I134*H134,2)</f>
        <v>0</v>
      </c>
      <c r="K134" s="245"/>
      <c r="L134" s="246"/>
      <c r="M134" s="247" t="s">
        <v>1</v>
      </c>
      <c r="N134" s="248" t="s">
        <v>45</v>
      </c>
      <c r="O134" s="72"/>
      <c r="P134" s="190">
        <f>O134*H134</f>
        <v>0</v>
      </c>
      <c r="Q134" s="190">
        <v>0.0006</v>
      </c>
      <c r="R134" s="190">
        <f>Q134*H134</f>
        <v>-0.12031739999999999</v>
      </c>
      <c r="S134" s="190">
        <v>0</v>
      </c>
      <c r="T134" s="191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2" t="s">
        <v>122</v>
      </c>
      <c r="AT134" s="192" t="s">
        <v>1363</v>
      </c>
      <c r="AU134" s="192" t="s">
        <v>85</v>
      </c>
      <c r="AY134" s="18" t="s">
        <v>203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18" t="s">
        <v>85</v>
      </c>
      <c r="BK134" s="193">
        <f>ROUND(I134*H134,2)</f>
        <v>0</v>
      </c>
      <c r="BL134" s="18" t="s">
        <v>98</v>
      </c>
      <c r="BM134" s="192" t="s">
        <v>5099</v>
      </c>
    </row>
    <row r="135" spans="1:65" s="2" customFormat="1" ht="24.2" customHeight="1">
      <c r="A135" s="35"/>
      <c r="B135" s="36"/>
      <c r="C135" s="180" t="s">
        <v>95</v>
      </c>
      <c r="D135" s="180" t="s">
        <v>204</v>
      </c>
      <c r="E135" s="181" t="s">
        <v>1621</v>
      </c>
      <c r="F135" s="182" t="s">
        <v>1622</v>
      </c>
      <c r="G135" s="183" t="s">
        <v>253</v>
      </c>
      <c r="H135" s="184">
        <v>235</v>
      </c>
      <c r="I135" s="185"/>
      <c r="J135" s="186">
        <f>ROUND(I135*H135,2)</f>
        <v>0</v>
      </c>
      <c r="K135" s="187"/>
      <c r="L135" s="40"/>
      <c r="M135" s="188" t="s">
        <v>1</v>
      </c>
      <c r="N135" s="189" t="s">
        <v>45</v>
      </c>
      <c r="O135" s="72"/>
      <c r="P135" s="190">
        <f>O135*H135</f>
        <v>0</v>
      </c>
      <c r="Q135" s="190">
        <v>3E-05</v>
      </c>
      <c r="R135" s="190">
        <f>Q135*H135</f>
        <v>0.00705</v>
      </c>
      <c r="S135" s="190">
        <v>0</v>
      </c>
      <c r="T135" s="191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2" t="s">
        <v>98</v>
      </c>
      <c r="AT135" s="192" t="s">
        <v>204</v>
      </c>
      <c r="AU135" s="192" t="s">
        <v>85</v>
      </c>
      <c r="AY135" s="18" t="s">
        <v>203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8" t="s">
        <v>85</v>
      </c>
      <c r="BK135" s="193">
        <f>ROUND(I135*H135,2)</f>
        <v>0</v>
      </c>
      <c r="BL135" s="18" t="s">
        <v>98</v>
      </c>
      <c r="BM135" s="192" t="s">
        <v>5100</v>
      </c>
    </row>
    <row r="136" spans="2:51" s="12" customFormat="1" ht="12">
      <c r="B136" s="194"/>
      <c r="C136" s="195"/>
      <c r="D136" s="196" t="s">
        <v>209</v>
      </c>
      <c r="E136" s="197" t="s">
        <v>1</v>
      </c>
      <c r="F136" s="198" t="s">
        <v>5101</v>
      </c>
      <c r="G136" s="195"/>
      <c r="H136" s="199">
        <v>235</v>
      </c>
      <c r="I136" s="200"/>
      <c r="J136" s="195"/>
      <c r="K136" s="195"/>
      <c r="L136" s="201"/>
      <c r="M136" s="202"/>
      <c r="N136" s="203"/>
      <c r="O136" s="203"/>
      <c r="P136" s="203"/>
      <c r="Q136" s="203"/>
      <c r="R136" s="203"/>
      <c r="S136" s="203"/>
      <c r="T136" s="204"/>
      <c r="AT136" s="205" t="s">
        <v>209</v>
      </c>
      <c r="AU136" s="205" t="s">
        <v>85</v>
      </c>
      <c r="AV136" s="12" t="s">
        <v>89</v>
      </c>
      <c r="AW136" s="12" t="s">
        <v>36</v>
      </c>
      <c r="AX136" s="12" t="s">
        <v>80</v>
      </c>
      <c r="AY136" s="205" t="s">
        <v>203</v>
      </c>
    </row>
    <row r="137" spans="2:51" s="13" customFormat="1" ht="12">
      <c r="B137" s="206"/>
      <c r="C137" s="207"/>
      <c r="D137" s="196" t="s">
        <v>209</v>
      </c>
      <c r="E137" s="208" t="s">
        <v>1</v>
      </c>
      <c r="F137" s="209" t="s">
        <v>211</v>
      </c>
      <c r="G137" s="207"/>
      <c r="H137" s="210">
        <v>235</v>
      </c>
      <c r="I137" s="211"/>
      <c r="J137" s="207"/>
      <c r="K137" s="207"/>
      <c r="L137" s="212"/>
      <c r="M137" s="213"/>
      <c r="N137" s="214"/>
      <c r="O137" s="214"/>
      <c r="P137" s="214"/>
      <c r="Q137" s="214"/>
      <c r="R137" s="214"/>
      <c r="S137" s="214"/>
      <c r="T137" s="215"/>
      <c r="AT137" s="216" t="s">
        <v>209</v>
      </c>
      <c r="AU137" s="216" t="s">
        <v>85</v>
      </c>
      <c r="AV137" s="13" t="s">
        <v>98</v>
      </c>
      <c r="AW137" s="13" t="s">
        <v>36</v>
      </c>
      <c r="AX137" s="13" t="s">
        <v>85</v>
      </c>
      <c r="AY137" s="216" t="s">
        <v>203</v>
      </c>
    </row>
    <row r="138" spans="1:65" s="2" customFormat="1" ht="24.2" customHeight="1">
      <c r="A138" s="35"/>
      <c r="B138" s="36"/>
      <c r="C138" s="238" t="s">
        <v>98</v>
      </c>
      <c r="D138" s="238" t="s">
        <v>1363</v>
      </c>
      <c r="E138" s="239" t="s">
        <v>1625</v>
      </c>
      <c r="F138" s="240" t="s">
        <v>1626</v>
      </c>
      <c r="G138" s="241" t="s">
        <v>253</v>
      </c>
      <c r="H138" s="242">
        <v>246.75</v>
      </c>
      <c r="I138" s="243"/>
      <c r="J138" s="244">
        <f>ROUND(I138*H138,2)</f>
        <v>0</v>
      </c>
      <c r="K138" s="245"/>
      <c r="L138" s="246"/>
      <c r="M138" s="247" t="s">
        <v>1</v>
      </c>
      <c r="N138" s="248" t="s">
        <v>45</v>
      </c>
      <c r="O138" s="72"/>
      <c r="P138" s="190">
        <f>O138*H138</f>
        <v>0</v>
      </c>
      <c r="Q138" s="190">
        <v>0.0006</v>
      </c>
      <c r="R138" s="190">
        <f>Q138*H138</f>
        <v>0.14805</v>
      </c>
      <c r="S138" s="190">
        <v>0</v>
      </c>
      <c r="T138" s="191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2" t="s">
        <v>122</v>
      </c>
      <c r="AT138" s="192" t="s">
        <v>1363</v>
      </c>
      <c r="AU138" s="192" t="s">
        <v>85</v>
      </c>
      <c r="AY138" s="18" t="s">
        <v>203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8" t="s">
        <v>85</v>
      </c>
      <c r="BK138" s="193">
        <f>ROUND(I138*H138,2)</f>
        <v>0</v>
      </c>
      <c r="BL138" s="18" t="s">
        <v>98</v>
      </c>
      <c r="BM138" s="192" t="s">
        <v>5102</v>
      </c>
    </row>
    <row r="139" spans="2:51" s="12" customFormat="1" ht="12">
      <c r="B139" s="194"/>
      <c r="C139" s="195"/>
      <c r="D139" s="196" t="s">
        <v>209</v>
      </c>
      <c r="E139" s="197" t="s">
        <v>1</v>
      </c>
      <c r="F139" s="198" t="s">
        <v>5101</v>
      </c>
      <c r="G139" s="195"/>
      <c r="H139" s="199">
        <v>235</v>
      </c>
      <c r="I139" s="200"/>
      <c r="J139" s="195"/>
      <c r="K139" s="195"/>
      <c r="L139" s="201"/>
      <c r="M139" s="202"/>
      <c r="N139" s="203"/>
      <c r="O139" s="203"/>
      <c r="P139" s="203"/>
      <c r="Q139" s="203"/>
      <c r="R139" s="203"/>
      <c r="S139" s="203"/>
      <c r="T139" s="204"/>
      <c r="AT139" s="205" t="s">
        <v>209</v>
      </c>
      <c r="AU139" s="205" t="s">
        <v>85</v>
      </c>
      <c r="AV139" s="12" t="s">
        <v>89</v>
      </c>
      <c r="AW139" s="12" t="s">
        <v>36</v>
      </c>
      <c r="AX139" s="12" t="s">
        <v>80</v>
      </c>
      <c r="AY139" s="205" t="s">
        <v>203</v>
      </c>
    </row>
    <row r="140" spans="2:51" s="12" customFormat="1" ht="12">
      <c r="B140" s="194"/>
      <c r="C140" s="195"/>
      <c r="D140" s="196" t="s">
        <v>209</v>
      </c>
      <c r="E140" s="197" t="s">
        <v>1</v>
      </c>
      <c r="F140" s="198" t="s">
        <v>5103</v>
      </c>
      <c r="G140" s="195"/>
      <c r="H140" s="199">
        <v>246.75</v>
      </c>
      <c r="I140" s="200"/>
      <c r="J140" s="195"/>
      <c r="K140" s="195"/>
      <c r="L140" s="201"/>
      <c r="M140" s="202"/>
      <c r="N140" s="203"/>
      <c r="O140" s="203"/>
      <c r="P140" s="203"/>
      <c r="Q140" s="203"/>
      <c r="R140" s="203"/>
      <c r="S140" s="203"/>
      <c r="T140" s="204"/>
      <c r="AT140" s="205" t="s">
        <v>209</v>
      </c>
      <c r="AU140" s="205" t="s">
        <v>85</v>
      </c>
      <c r="AV140" s="12" t="s">
        <v>89</v>
      </c>
      <c r="AW140" s="12" t="s">
        <v>36</v>
      </c>
      <c r="AX140" s="12" t="s">
        <v>85</v>
      </c>
      <c r="AY140" s="205" t="s">
        <v>203</v>
      </c>
    </row>
    <row r="141" spans="1:65" s="2" customFormat="1" ht="16.5" customHeight="1">
      <c r="A141" s="35"/>
      <c r="B141" s="36"/>
      <c r="C141" s="180" t="s">
        <v>101</v>
      </c>
      <c r="D141" s="180" t="s">
        <v>204</v>
      </c>
      <c r="E141" s="181" t="s">
        <v>312</v>
      </c>
      <c r="F141" s="182" t="s">
        <v>313</v>
      </c>
      <c r="G141" s="183" t="s">
        <v>207</v>
      </c>
      <c r="H141" s="184">
        <v>-3182.61</v>
      </c>
      <c r="I141" s="185">
        <f>'1 - Bourací práce'!I227</f>
        <v>0</v>
      </c>
      <c r="J141" s="186">
        <f>ROUND(I141*H141,2)</f>
        <v>0</v>
      </c>
      <c r="K141" s="187"/>
      <c r="L141" s="40"/>
      <c r="M141" s="188" t="s">
        <v>1</v>
      </c>
      <c r="N141" s="189" t="s">
        <v>45</v>
      </c>
      <c r="O141" s="72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2" t="s">
        <v>98</v>
      </c>
      <c r="AT141" s="192" t="s">
        <v>204</v>
      </c>
      <c r="AU141" s="192" t="s">
        <v>85</v>
      </c>
      <c r="AY141" s="18" t="s">
        <v>203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18" t="s">
        <v>85</v>
      </c>
      <c r="BK141" s="193">
        <f>ROUND(I141*H141,2)</f>
        <v>0</v>
      </c>
      <c r="BL141" s="18" t="s">
        <v>98</v>
      </c>
      <c r="BM141" s="192" t="s">
        <v>5104</v>
      </c>
    </row>
    <row r="142" spans="2:51" s="12" customFormat="1" ht="12">
      <c r="B142" s="194"/>
      <c r="C142" s="195"/>
      <c r="D142" s="196" t="s">
        <v>209</v>
      </c>
      <c r="E142" s="197" t="s">
        <v>1</v>
      </c>
      <c r="F142" s="198" t="s">
        <v>295</v>
      </c>
      <c r="G142" s="195"/>
      <c r="H142" s="199">
        <v>86.62</v>
      </c>
      <c r="I142" s="200"/>
      <c r="J142" s="195"/>
      <c r="K142" s="195"/>
      <c r="L142" s="201"/>
      <c r="M142" s="202"/>
      <c r="N142" s="203"/>
      <c r="O142" s="203"/>
      <c r="P142" s="203"/>
      <c r="Q142" s="203"/>
      <c r="R142" s="203"/>
      <c r="S142" s="203"/>
      <c r="T142" s="204"/>
      <c r="AT142" s="205" t="s">
        <v>209</v>
      </c>
      <c r="AU142" s="205" t="s">
        <v>85</v>
      </c>
      <c r="AV142" s="12" t="s">
        <v>89</v>
      </c>
      <c r="AW142" s="12" t="s">
        <v>36</v>
      </c>
      <c r="AX142" s="12" t="s">
        <v>80</v>
      </c>
      <c r="AY142" s="205" t="s">
        <v>203</v>
      </c>
    </row>
    <row r="143" spans="2:51" s="12" customFormat="1" ht="12">
      <c r="B143" s="194"/>
      <c r="C143" s="195"/>
      <c r="D143" s="196" t="s">
        <v>209</v>
      </c>
      <c r="E143" s="197" t="s">
        <v>1</v>
      </c>
      <c r="F143" s="198" t="s">
        <v>315</v>
      </c>
      <c r="G143" s="195"/>
      <c r="H143" s="199">
        <v>4128.5</v>
      </c>
      <c r="I143" s="200"/>
      <c r="J143" s="195"/>
      <c r="K143" s="195"/>
      <c r="L143" s="201"/>
      <c r="M143" s="202"/>
      <c r="N143" s="203"/>
      <c r="O143" s="203"/>
      <c r="P143" s="203"/>
      <c r="Q143" s="203"/>
      <c r="R143" s="203"/>
      <c r="S143" s="203"/>
      <c r="T143" s="204"/>
      <c r="AT143" s="205" t="s">
        <v>209</v>
      </c>
      <c r="AU143" s="205" t="s">
        <v>85</v>
      </c>
      <c r="AV143" s="12" t="s">
        <v>89</v>
      </c>
      <c r="AW143" s="12" t="s">
        <v>36</v>
      </c>
      <c r="AX143" s="12" t="s">
        <v>80</v>
      </c>
      <c r="AY143" s="205" t="s">
        <v>203</v>
      </c>
    </row>
    <row r="144" spans="2:51" s="12" customFormat="1" ht="12">
      <c r="B144" s="194"/>
      <c r="C144" s="195"/>
      <c r="D144" s="196" t="s">
        <v>209</v>
      </c>
      <c r="E144" s="197" t="s">
        <v>1</v>
      </c>
      <c r="F144" s="198" t="s">
        <v>297</v>
      </c>
      <c r="G144" s="195"/>
      <c r="H144" s="199">
        <v>-132.31</v>
      </c>
      <c r="I144" s="200"/>
      <c r="J144" s="195"/>
      <c r="K144" s="195"/>
      <c r="L144" s="201"/>
      <c r="M144" s="202"/>
      <c r="N144" s="203"/>
      <c r="O144" s="203"/>
      <c r="P144" s="203"/>
      <c r="Q144" s="203"/>
      <c r="R144" s="203"/>
      <c r="S144" s="203"/>
      <c r="T144" s="204"/>
      <c r="AT144" s="205" t="s">
        <v>209</v>
      </c>
      <c r="AU144" s="205" t="s">
        <v>85</v>
      </c>
      <c r="AV144" s="12" t="s">
        <v>89</v>
      </c>
      <c r="AW144" s="12" t="s">
        <v>36</v>
      </c>
      <c r="AX144" s="12" t="s">
        <v>80</v>
      </c>
      <c r="AY144" s="205" t="s">
        <v>203</v>
      </c>
    </row>
    <row r="145" spans="2:51" s="12" customFormat="1" ht="22.5">
      <c r="B145" s="194"/>
      <c r="C145" s="195"/>
      <c r="D145" s="196" t="s">
        <v>209</v>
      </c>
      <c r="E145" s="197" t="s">
        <v>1</v>
      </c>
      <c r="F145" s="198" t="s">
        <v>298</v>
      </c>
      <c r="G145" s="195"/>
      <c r="H145" s="199">
        <v>-900.2</v>
      </c>
      <c r="I145" s="200"/>
      <c r="J145" s="195"/>
      <c r="K145" s="195"/>
      <c r="L145" s="201"/>
      <c r="M145" s="202"/>
      <c r="N145" s="203"/>
      <c r="O145" s="203"/>
      <c r="P145" s="203"/>
      <c r="Q145" s="203"/>
      <c r="R145" s="203"/>
      <c r="S145" s="203"/>
      <c r="T145" s="204"/>
      <c r="AT145" s="205" t="s">
        <v>209</v>
      </c>
      <c r="AU145" s="205" t="s">
        <v>85</v>
      </c>
      <c r="AV145" s="12" t="s">
        <v>89</v>
      </c>
      <c r="AW145" s="12" t="s">
        <v>36</v>
      </c>
      <c r="AX145" s="12" t="s">
        <v>80</v>
      </c>
      <c r="AY145" s="205" t="s">
        <v>203</v>
      </c>
    </row>
    <row r="146" spans="2:51" s="13" customFormat="1" ht="12">
      <c r="B146" s="206"/>
      <c r="C146" s="207"/>
      <c r="D146" s="196" t="s">
        <v>209</v>
      </c>
      <c r="E146" s="208" t="s">
        <v>1</v>
      </c>
      <c r="F146" s="209" t="s">
        <v>211</v>
      </c>
      <c r="G146" s="207"/>
      <c r="H146" s="210">
        <v>3182.6099999999997</v>
      </c>
      <c r="I146" s="211"/>
      <c r="J146" s="207"/>
      <c r="K146" s="207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209</v>
      </c>
      <c r="AU146" s="216" t="s">
        <v>85</v>
      </c>
      <c r="AV146" s="13" t="s">
        <v>98</v>
      </c>
      <c r="AW146" s="13" t="s">
        <v>36</v>
      </c>
      <c r="AX146" s="13" t="s">
        <v>80</v>
      </c>
      <c r="AY146" s="216" t="s">
        <v>203</v>
      </c>
    </row>
    <row r="147" spans="2:51" s="12" customFormat="1" ht="12">
      <c r="B147" s="194"/>
      <c r="C147" s="195"/>
      <c r="D147" s="196" t="s">
        <v>209</v>
      </c>
      <c r="E147" s="197" t="s">
        <v>1</v>
      </c>
      <c r="F147" s="198" t="s">
        <v>5105</v>
      </c>
      <c r="G147" s="195"/>
      <c r="H147" s="199">
        <v>-3182.61</v>
      </c>
      <c r="I147" s="200"/>
      <c r="J147" s="195"/>
      <c r="K147" s="195"/>
      <c r="L147" s="201"/>
      <c r="M147" s="202"/>
      <c r="N147" s="203"/>
      <c r="O147" s="203"/>
      <c r="P147" s="203"/>
      <c r="Q147" s="203"/>
      <c r="R147" s="203"/>
      <c r="S147" s="203"/>
      <c r="T147" s="204"/>
      <c r="AT147" s="205" t="s">
        <v>209</v>
      </c>
      <c r="AU147" s="205" t="s">
        <v>85</v>
      </c>
      <c r="AV147" s="12" t="s">
        <v>89</v>
      </c>
      <c r="AW147" s="12" t="s">
        <v>36</v>
      </c>
      <c r="AX147" s="12" t="s">
        <v>85</v>
      </c>
      <c r="AY147" s="205" t="s">
        <v>203</v>
      </c>
    </row>
    <row r="148" spans="2:63" s="11" customFormat="1" ht="25.9" customHeight="1">
      <c r="B148" s="166"/>
      <c r="C148" s="167"/>
      <c r="D148" s="168" t="s">
        <v>79</v>
      </c>
      <c r="E148" s="169" t="s">
        <v>2324</v>
      </c>
      <c r="F148" s="169" t="s">
        <v>5106</v>
      </c>
      <c r="G148" s="167"/>
      <c r="H148" s="167"/>
      <c r="I148" s="170"/>
      <c r="J148" s="171">
        <f>BK148</f>
        <v>0</v>
      </c>
      <c r="K148" s="167"/>
      <c r="L148" s="172"/>
      <c r="M148" s="173"/>
      <c r="N148" s="174"/>
      <c r="O148" s="174"/>
      <c r="P148" s="175">
        <f>SUM(P149:P154)</f>
        <v>0</v>
      </c>
      <c r="Q148" s="174"/>
      <c r="R148" s="175">
        <f>SUM(R149:R154)</f>
        <v>0.37166151999999997</v>
      </c>
      <c r="S148" s="174"/>
      <c r="T148" s="176">
        <f>SUM(T149:T154)</f>
        <v>0</v>
      </c>
      <c r="AR148" s="177" t="s">
        <v>85</v>
      </c>
      <c r="AT148" s="178" t="s">
        <v>79</v>
      </c>
      <c r="AU148" s="178" t="s">
        <v>80</v>
      </c>
      <c r="AY148" s="177" t="s">
        <v>203</v>
      </c>
      <c r="BK148" s="179">
        <f>SUM(BK149:BK154)</f>
        <v>0</v>
      </c>
    </row>
    <row r="149" spans="1:65" s="2" customFormat="1" ht="62.65" customHeight="1">
      <c r="A149" s="35"/>
      <c r="B149" s="36"/>
      <c r="C149" s="180" t="s">
        <v>104</v>
      </c>
      <c r="D149" s="180" t="s">
        <v>204</v>
      </c>
      <c r="E149" s="181" t="s">
        <v>2345</v>
      </c>
      <c r="F149" s="182" t="s">
        <v>2346</v>
      </c>
      <c r="G149" s="183" t="s">
        <v>207</v>
      </c>
      <c r="H149" s="184">
        <v>140.544</v>
      </c>
      <c r="I149" s="185"/>
      <c r="J149" s="186">
        <f>ROUND(I149*H149,2)</f>
        <v>0</v>
      </c>
      <c r="K149" s="187"/>
      <c r="L149" s="40"/>
      <c r="M149" s="188" t="s">
        <v>1</v>
      </c>
      <c r="N149" s="189" t="s">
        <v>45</v>
      </c>
      <c r="O149" s="72"/>
      <c r="P149" s="190">
        <f>O149*H149</f>
        <v>0</v>
      </c>
      <c r="Q149" s="190">
        <v>0.00043</v>
      </c>
      <c r="R149" s="190">
        <f>Q149*H149</f>
        <v>0.06043392</v>
      </c>
      <c r="S149" s="190">
        <v>0</v>
      </c>
      <c r="T149" s="191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2" t="s">
        <v>98</v>
      </c>
      <c r="AT149" s="192" t="s">
        <v>204</v>
      </c>
      <c r="AU149" s="192" t="s">
        <v>85</v>
      </c>
      <c r="AY149" s="18" t="s">
        <v>203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18" t="s">
        <v>85</v>
      </c>
      <c r="BK149" s="193">
        <f>ROUND(I149*H149,2)</f>
        <v>0</v>
      </c>
      <c r="BL149" s="18" t="s">
        <v>98</v>
      </c>
      <c r="BM149" s="192" t="s">
        <v>5107</v>
      </c>
    </row>
    <row r="150" spans="2:51" s="12" customFormat="1" ht="22.5">
      <c r="B150" s="194"/>
      <c r="C150" s="195"/>
      <c r="D150" s="196" t="s">
        <v>209</v>
      </c>
      <c r="E150" s="197" t="s">
        <v>1</v>
      </c>
      <c r="F150" s="198" t="s">
        <v>5108</v>
      </c>
      <c r="G150" s="195"/>
      <c r="H150" s="199">
        <v>134.49</v>
      </c>
      <c r="I150" s="200"/>
      <c r="J150" s="195"/>
      <c r="K150" s="195"/>
      <c r="L150" s="201"/>
      <c r="M150" s="202"/>
      <c r="N150" s="203"/>
      <c r="O150" s="203"/>
      <c r="P150" s="203"/>
      <c r="Q150" s="203"/>
      <c r="R150" s="203"/>
      <c r="S150" s="203"/>
      <c r="T150" s="204"/>
      <c r="AT150" s="205" t="s">
        <v>209</v>
      </c>
      <c r="AU150" s="205" t="s">
        <v>85</v>
      </c>
      <c r="AV150" s="12" t="s">
        <v>89</v>
      </c>
      <c r="AW150" s="12" t="s">
        <v>36</v>
      </c>
      <c r="AX150" s="12" t="s">
        <v>80</v>
      </c>
      <c r="AY150" s="205" t="s">
        <v>203</v>
      </c>
    </row>
    <row r="151" spans="2:51" s="12" customFormat="1" ht="33.75">
      <c r="B151" s="194"/>
      <c r="C151" s="195"/>
      <c r="D151" s="196" t="s">
        <v>209</v>
      </c>
      <c r="E151" s="197" t="s">
        <v>1</v>
      </c>
      <c r="F151" s="198" t="s">
        <v>5109</v>
      </c>
      <c r="G151" s="195"/>
      <c r="H151" s="199">
        <v>6.054</v>
      </c>
      <c r="I151" s="200"/>
      <c r="J151" s="195"/>
      <c r="K151" s="195"/>
      <c r="L151" s="201"/>
      <c r="M151" s="202"/>
      <c r="N151" s="203"/>
      <c r="O151" s="203"/>
      <c r="P151" s="203"/>
      <c r="Q151" s="203"/>
      <c r="R151" s="203"/>
      <c r="S151" s="203"/>
      <c r="T151" s="204"/>
      <c r="AT151" s="205" t="s">
        <v>209</v>
      </c>
      <c r="AU151" s="205" t="s">
        <v>85</v>
      </c>
      <c r="AV151" s="12" t="s">
        <v>89</v>
      </c>
      <c r="AW151" s="12" t="s">
        <v>36</v>
      </c>
      <c r="AX151" s="12" t="s">
        <v>80</v>
      </c>
      <c r="AY151" s="205" t="s">
        <v>203</v>
      </c>
    </row>
    <row r="152" spans="2:51" s="13" customFormat="1" ht="12">
      <c r="B152" s="206"/>
      <c r="C152" s="207"/>
      <c r="D152" s="196" t="s">
        <v>209</v>
      </c>
      <c r="E152" s="208" t="s">
        <v>1</v>
      </c>
      <c r="F152" s="209" t="s">
        <v>211</v>
      </c>
      <c r="G152" s="207"/>
      <c r="H152" s="210">
        <v>140.544</v>
      </c>
      <c r="I152" s="211"/>
      <c r="J152" s="207"/>
      <c r="K152" s="207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209</v>
      </c>
      <c r="AU152" s="216" t="s">
        <v>85</v>
      </c>
      <c r="AV152" s="13" t="s">
        <v>98</v>
      </c>
      <c r="AW152" s="13" t="s">
        <v>36</v>
      </c>
      <c r="AX152" s="13" t="s">
        <v>85</v>
      </c>
      <c r="AY152" s="216" t="s">
        <v>203</v>
      </c>
    </row>
    <row r="153" spans="1:65" s="2" customFormat="1" ht="24.2" customHeight="1">
      <c r="A153" s="35"/>
      <c r="B153" s="36"/>
      <c r="C153" s="238" t="s">
        <v>110</v>
      </c>
      <c r="D153" s="238" t="s">
        <v>1363</v>
      </c>
      <c r="E153" s="239" t="s">
        <v>1841</v>
      </c>
      <c r="F153" s="240" t="s">
        <v>1842</v>
      </c>
      <c r="G153" s="241" t="s">
        <v>207</v>
      </c>
      <c r="H153" s="242">
        <v>163.804</v>
      </c>
      <c r="I153" s="243"/>
      <c r="J153" s="244">
        <f>ROUND(I153*H153,2)</f>
        <v>0</v>
      </c>
      <c r="K153" s="245"/>
      <c r="L153" s="246"/>
      <c r="M153" s="247" t="s">
        <v>1</v>
      </c>
      <c r="N153" s="248" t="s">
        <v>45</v>
      </c>
      <c r="O153" s="72"/>
      <c r="P153" s="190">
        <f>O153*H153</f>
        <v>0</v>
      </c>
      <c r="Q153" s="190">
        <v>0.0019</v>
      </c>
      <c r="R153" s="190">
        <f>Q153*H153</f>
        <v>0.3112276</v>
      </c>
      <c r="S153" s="190">
        <v>0</v>
      </c>
      <c r="T153" s="191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2" t="s">
        <v>122</v>
      </c>
      <c r="AT153" s="192" t="s">
        <v>1363</v>
      </c>
      <c r="AU153" s="192" t="s">
        <v>85</v>
      </c>
      <c r="AY153" s="18" t="s">
        <v>203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8" t="s">
        <v>85</v>
      </c>
      <c r="BK153" s="193">
        <f>ROUND(I153*H153,2)</f>
        <v>0</v>
      </c>
      <c r="BL153" s="18" t="s">
        <v>98</v>
      </c>
      <c r="BM153" s="192" t="s">
        <v>5110</v>
      </c>
    </row>
    <row r="154" spans="2:51" s="12" customFormat="1" ht="12">
      <c r="B154" s="194"/>
      <c r="C154" s="195"/>
      <c r="D154" s="196" t="s">
        <v>209</v>
      </c>
      <c r="E154" s="197" t="s">
        <v>1</v>
      </c>
      <c r="F154" s="198" t="s">
        <v>5111</v>
      </c>
      <c r="G154" s="195"/>
      <c r="H154" s="199">
        <v>163.804</v>
      </c>
      <c r="I154" s="200"/>
      <c r="J154" s="195"/>
      <c r="K154" s="195"/>
      <c r="L154" s="201"/>
      <c r="M154" s="202"/>
      <c r="N154" s="203"/>
      <c r="O154" s="203"/>
      <c r="P154" s="203"/>
      <c r="Q154" s="203"/>
      <c r="R154" s="203"/>
      <c r="S154" s="203"/>
      <c r="T154" s="204"/>
      <c r="AT154" s="205" t="s">
        <v>209</v>
      </c>
      <c r="AU154" s="205" t="s">
        <v>85</v>
      </c>
      <c r="AV154" s="12" t="s">
        <v>89</v>
      </c>
      <c r="AW154" s="12" t="s">
        <v>36</v>
      </c>
      <c r="AX154" s="12" t="s">
        <v>85</v>
      </c>
      <c r="AY154" s="205" t="s">
        <v>203</v>
      </c>
    </row>
    <row r="155" spans="2:63" s="11" customFormat="1" ht="25.9" customHeight="1">
      <c r="B155" s="166"/>
      <c r="C155" s="167"/>
      <c r="D155" s="168" t="s">
        <v>79</v>
      </c>
      <c r="E155" s="169" t="s">
        <v>1228</v>
      </c>
      <c r="F155" s="169" t="s">
        <v>1229</v>
      </c>
      <c r="G155" s="167"/>
      <c r="H155" s="167"/>
      <c r="I155" s="170"/>
      <c r="J155" s="171">
        <f>BK155</f>
        <v>0</v>
      </c>
      <c r="K155" s="167"/>
      <c r="L155" s="172"/>
      <c r="M155" s="173"/>
      <c r="N155" s="174"/>
      <c r="O155" s="174"/>
      <c r="P155" s="175">
        <v>0</v>
      </c>
      <c r="Q155" s="174"/>
      <c r="R155" s="175">
        <v>0</v>
      </c>
      <c r="S155" s="174"/>
      <c r="T155" s="176">
        <v>0</v>
      </c>
      <c r="AR155" s="177" t="s">
        <v>85</v>
      </c>
      <c r="AT155" s="178" t="s">
        <v>79</v>
      </c>
      <c r="AU155" s="178" t="s">
        <v>80</v>
      </c>
      <c r="AY155" s="177" t="s">
        <v>203</v>
      </c>
      <c r="BK155" s="179">
        <v>0</v>
      </c>
    </row>
    <row r="156" spans="2:63" s="11" customFormat="1" ht="25.9" customHeight="1">
      <c r="B156" s="166"/>
      <c r="C156" s="167"/>
      <c r="D156" s="168" t="s">
        <v>79</v>
      </c>
      <c r="E156" s="169" t="s">
        <v>2634</v>
      </c>
      <c r="F156" s="169" t="s">
        <v>2635</v>
      </c>
      <c r="G156" s="167"/>
      <c r="H156" s="167"/>
      <c r="I156" s="170"/>
      <c r="J156" s="171">
        <f>BK156</f>
        <v>0</v>
      </c>
      <c r="K156" s="167"/>
      <c r="L156" s="172"/>
      <c r="M156" s="173"/>
      <c r="N156" s="174"/>
      <c r="O156" s="174"/>
      <c r="P156" s="175">
        <f>SUM(P157:P163)</f>
        <v>0</v>
      </c>
      <c r="Q156" s="174"/>
      <c r="R156" s="175">
        <f>SUM(R157:R163)</f>
        <v>0.01992</v>
      </c>
      <c r="S156" s="174"/>
      <c r="T156" s="176">
        <f>SUM(T157:T163)</f>
        <v>0</v>
      </c>
      <c r="AR156" s="177" t="s">
        <v>89</v>
      </c>
      <c r="AT156" s="178" t="s">
        <v>79</v>
      </c>
      <c r="AU156" s="178" t="s">
        <v>80</v>
      </c>
      <c r="AY156" s="177" t="s">
        <v>203</v>
      </c>
      <c r="BK156" s="179">
        <f>SUM(BK157:BK163)</f>
        <v>0</v>
      </c>
    </row>
    <row r="157" spans="1:65" s="2" customFormat="1" ht="24.2" customHeight="1">
      <c r="A157" s="35"/>
      <c r="B157" s="36"/>
      <c r="C157" s="238" t="s">
        <v>122</v>
      </c>
      <c r="D157" s="238" t="s">
        <v>1363</v>
      </c>
      <c r="E157" s="239" t="s">
        <v>2650</v>
      </c>
      <c r="F157" s="240" t="s">
        <v>2651</v>
      </c>
      <c r="G157" s="241" t="s">
        <v>221</v>
      </c>
      <c r="H157" s="242">
        <v>-23</v>
      </c>
      <c r="I157" s="243">
        <f>'2 - Architektonicko stave...'!I1130</f>
        <v>0</v>
      </c>
      <c r="J157" s="244">
        <f>ROUND(I157*H157,2)</f>
        <v>0</v>
      </c>
      <c r="K157" s="245"/>
      <c r="L157" s="246"/>
      <c r="M157" s="247" t="s">
        <v>1</v>
      </c>
      <c r="N157" s="248" t="s">
        <v>45</v>
      </c>
      <c r="O157" s="72"/>
      <c r="P157" s="190">
        <f>O157*H157</f>
        <v>0</v>
      </c>
      <c r="Q157" s="190">
        <v>0.0041</v>
      </c>
      <c r="R157" s="190">
        <f>Q157*H157</f>
        <v>-0.09430000000000001</v>
      </c>
      <c r="S157" s="190">
        <v>0</v>
      </c>
      <c r="T157" s="191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2" t="s">
        <v>465</v>
      </c>
      <c r="AT157" s="192" t="s">
        <v>1363</v>
      </c>
      <c r="AU157" s="192" t="s">
        <v>85</v>
      </c>
      <c r="AY157" s="18" t="s">
        <v>203</v>
      </c>
      <c r="BE157" s="193">
        <f>IF(N157="základní",J157,0)</f>
        <v>0</v>
      </c>
      <c r="BF157" s="193">
        <f>IF(N157="snížená",J157,0)</f>
        <v>0</v>
      </c>
      <c r="BG157" s="193">
        <f>IF(N157="zákl. přenesená",J157,0)</f>
        <v>0</v>
      </c>
      <c r="BH157" s="193">
        <f>IF(N157="sníž. přenesená",J157,0)</f>
        <v>0</v>
      </c>
      <c r="BI157" s="193">
        <f>IF(N157="nulová",J157,0)</f>
        <v>0</v>
      </c>
      <c r="BJ157" s="18" t="s">
        <v>85</v>
      </c>
      <c r="BK157" s="193">
        <f>ROUND(I157*H157,2)</f>
        <v>0</v>
      </c>
      <c r="BL157" s="18" t="s">
        <v>317</v>
      </c>
      <c r="BM157" s="192" t="s">
        <v>5112</v>
      </c>
    </row>
    <row r="158" spans="2:51" s="12" customFormat="1" ht="12">
      <c r="B158" s="194"/>
      <c r="C158" s="195"/>
      <c r="D158" s="196" t="s">
        <v>209</v>
      </c>
      <c r="E158" s="197" t="s">
        <v>1</v>
      </c>
      <c r="F158" s="198" t="s">
        <v>5113</v>
      </c>
      <c r="G158" s="195"/>
      <c r="H158" s="199">
        <v>-23</v>
      </c>
      <c r="I158" s="200"/>
      <c r="J158" s="195"/>
      <c r="K158" s="195"/>
      <c r="L158" s="201"/>
      <c r="M158" s="202"/>
      <c r="N158" s="203"/>
      <c r="O158" s="203"/>
      <c r="P158" s="203"/>
      <c r="Q158" s="203"/>
      <c r="R158" s="203"/>
      <c r="S158" s="203"/>
      <c r="T158" s="204"/>
      <c r="AT158" s="205" t="s">
        <v>209</v>
      </c>
      <c r="AU158" s="205" t="s">
        <v>85</v>
      </c>
      <c r="AV158" s="12" t="s">
        <v>89</v>
      </c>
      <c r="AW158" s="12" t="s">
        <v>36</v>
      </c>
      <c r="AX158" s="12" t="s">
        <v>85</v>
      </c>
      <c r="AY158" s="205" t="s">
        <v>203</v>
      </c>
    </row>
    <row r="159" spans="1:65" s="2" customFormat="1" ht="24.2" customHeight="1">
      <c r="A159" s="35"/>
      <c r="B159" s="36"/>
      <c r="C159" s="238" t="s">
        <v>125</v>
      </c>
      <c r="D159" s="238" t="s">
        <v>1363</v>
      </c>
      <c r="E159" s="239" t="s">
        <v>5114</v>
      </c>
      <c r="F159" s="240" t="s">
        <v>5115</v>
      </c>
      <c r="G159" s="241" t="s">
        <v>221</v>
      </c>
      <c r="H159" s="242">
        <v>23</v>
      </c>
      <c r="I159" s="243"/>
      <c r="J159" s="244">
        <f>ROUND(I159*H159,2)</f>
        <v>0</v>
      </c>
      <c r="K159" s="245"/>
      <c r="L159" s="246"/>
      <c r="M159" s="247" t="s">
        <v>1</v>
      </c>
      <c r="N159" s="248" t="s">
        <v>45</v>
      </c>
      <c r="O159" s="72"/>
      <c r="P159" s="190">
        <f>O159*H159</f>
        <v>0</v>
      </c>
      <c r="Q159" s="190">
        <v>0.0041</v>
      </c>
      <c r="R159" s="190">
        <f>Q159*H159</f>
        <v>0.09430000000000001</v>
      </c>
      <c r="S159" s="190">
        <v>0</v>
      </c>
      <c r="T159" s="191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2" t="s">
        <v>465</v>
      </c>
      <c r="AT159" s="192" t="s">
        <v>1363</v>
      </c>
      <c r="AU159" s="192" t="s">
        <v>85</v>
      </c>
      <c r="AY159" s="18" t="s">
        <v>203</v>
      </c>
      <c r="BE159" s="193">
        <f>IF(N159="základní",J159,0)</f>
        <v>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18" t="s">
        <v>85</v>
      </c>
      <c r="BK159" s="193">
        <f>ROUND(I159*H159,2)</f>
        <v>0</v>
      </c>
      <c r="BL159" s="18" t="s">
        <v>317</v>
      </c>
      <c r="BM159" s="192" t="s">
        <v>5116</v>
      </c>
    </row>
    <row r="160" spans="1:65" s="2" customFormat="1" ht="33" customHeight="1">
      <c r="A160" s="35"/>
      <c r="B160" s="36"/>
      <c r="C160" s="238" t="s">
        <v>128</v>
      </c>
      <c r="D160" s="238" t="s">
        <v>1363</v>
      </c>
      <c r="E160" s="239" t="s">
        <v>2658</v>
      </c>
      <c r="F160" s="240" t="s">
        <v>2659</v>
      </c>
      <c r="G160" s="241" t="s">
        <v>253</v>
      </c>
      <c r="H160" s="242">
        <v>-83</v>
      </c>
      <c r="I160" s="243">
        <f>'2 - Architektonicko stave...'!I1132</f>
        <v>0</v>
      </c>
      <c r="J160" s="244">
        <f>ROUND(I160*H160,2)</f>
        <v>0</v>
      </c>
      <c r="K160" s="245"/>
      <c r="L160" s="246"/>
      <c r="M160" s="247" t="s">
        <v>1</v>
      </c>
      <c r="N160" s="248" t="s">
        <v>45</v>
      </c>
      <c r="O160" s="72"/>
      <c r="P160" s="190">
        <f>O160*H160</f>
        <v>0</v>
      </c>
      <c r="Q160" s="190">
        <v>0.00024</v>
      </c>
      <c r="R160" s="190">
        <f>Q160*H160</f>
        <v>-0.01992</v>
      </c>
      <c r="S160" s="190">
        <v>0</v>
      </c>
      <c r="T160" s="191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2" t="s">
        <v>465</v>
      </c>
      <c r="AT160" s="192" t="s">
        <v>1363</v>
      </c>
      <c r="AU160" s="192" t="s">
        <v>85</v>
      </c>
      <c r="AY160" s="18" t="s">
        <v>203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18" t="s">
        <v>85</v>
      </c>
      <c r="BK160" s="193">
        <f>ROUND(I160*H160,2)</f>
        <v>0</v>
      </c>
      <c r="BL160" s="18" t="s">
        <v>317</v>
      </c>
      <c r="BM160" s="192" t="s">
        <v>5117</v>
      </c>
    </row>
    <row r="161" spans="2:51" s="12" customFormat="1" ht="12">
      <c r="B161" s="194"/>
      <c r="C161" s="195"/>
      <c r="D161" s="196" t="s">
        <v>209</v>
      </c>
      <c r="E161" s="197" t="s">
        <v>1</v>
      </c>
      <c r="F161" s="198" t="s">
        <v>5118</v>
      </c>
      <c r="G161" s="195"/>
      <c r="H161" s="199">
        <v>-83</v>
      </c>
      <c r="I161" s="200"/>
      <c r="J161" s="195"/>
      <c r="K161" s="195"/>
      <c r="L161" s="201"/>
      <c r="M161" s="202"/>
      <c r="N161" s="203"/>
      <c r="O161" s="203"/>
      <c r="P161" s="203"/>
      <c r="Q161" s="203"/>
      <c r="R161" s="203"/>
      <c r="S161" s="203"/>
      <c r="T161" s="204"/>
      <c r="AT161" s="205" t="s">
        <v>209</v>
      </c>
      <c r="AU161" s="205" t="s">
        <v>85</v>
      </c>
      <c r="AV161" s="12" t="s">
        <v>89</v>
      </c>
      <c r="AW161" s="12" t="s">
        <v>36</v>
      </c>
      <c r="AX161" s="12" t="s">
        <v>85</v>
      </c>
      <c r="AY161" s="205" t="s">
        <v>203</v>
      </c>
    </row>
    <row r="162" spans="1:65" s="2" customFormat="1" ht="33" customHeight="1">
      <c r="A162" s="35"/>
      <c r="B162" s="36"/>
      <c r="C162" s="238" t="s">
        <v>264</v>
      </c>
      <c r="D162" s="238" t="s">
        <v>1363</v>
      </c>
      <c r="E162" s="239" t="s">
        <v>2658</v>
      </c>
      <c r="F162" s="240" t="s">
        <v>2659</v>
      </c>
      <c r="G162" s="241" t="s">
        <v>253</v>
      </c>
      <c r="H162" s="242">
        <v>166</v>
      </c>
      <c r="I162" s="243"/>
      <c r="J162" s="244">
        <f>ROUND(I162*H162,2)</f>
        <v>0</v>
      </c>
      <c r="K162" s="245"/>
      <c r="L162" s="246"/>
      <c r="M162" s="247" t="s">
        <v>1</v>
      </c>
      <c r="N162" s="248" t="s">
        <v>45</v>
      </c>
      <c r="O162" s="72"/>
      <c r="P162" s="190">
        <f>O162*H162</f>
        <v>0</v>
      </c>
      <c r="Q162" s="190">
        <v>0.00024</v>
      </c>
      <c r="R162" s="190">
        <f>Q162*H162</f>
        <v>0.03984</v>
      </c>
      <c r="S162" s="190">
        <v>0</v>
      </c>
      <c r="T162" s="191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2" t="s">
        <v>465</v>
      </c>
      <c r="AT162" s="192" t="s">
        <v>1363</v>
      </c>
      <c r="AU162" s="192" t="s">
        <v>85</v>
      </c>
      <c r="AY162" s="18" t="s">
        <v>203</v>
      </c>
      <c r="BE162" s="193">
        <f>IF(N162="základní",J162,0)</f>
        <v>0</v>
      </c>
      <c r="BF162" s="193">
        <f>IF(N162="snížená",J162,0)</f>
        <v>0</v>
      </c>
      <c r="BG162" s="193">
        <f>IF(N162="zákl. přenesená",J162,0)</f>
        <v>0</v>
      </c>
      <c r="BH162" s="193">
        <f>IF(N162="sníž. přenesená",J162,0)</f>
        <v>0</v>
      </c>
      <c r="BI162" s="193">
        <f>IF(N162="nulová",J162,0)</f>
        <v>0</v>
      </c>
      <c r="BJ162" s="18" t="s">
        <v>85</v>
      </c>
      <c r="BK162" s="193">
        <f>ROUND(I162*H162,2)</f>
        <v>0</v>
      </c>
      <c r="BL162" s="18" t="s">
        <v>317</v>
      </c>
      <c r="BM162" s="192" t="s">
        <v>5119</v>
      </c>
    </row>
    <row r="163" spans="2:51" s="12" customFormat="1" ht="12">
      <c r="B163" s="194"/>
      <c r="C163" s="195"/>
      <c r="D163" s="196" t="s">
        <v>209</v>
      </c>
      <c r="E163" s="197" t="s">
        <v>1</v>
      </c>
      <c r="F163" s="198" t="s">
        <v>1935</v>
      </c>
      <c r="G163" s="195"/>
      <c r="H163" s="199">
        <v>166</v>
      </c>
      <c r="I163" s="200"/>
      <c r="J163" s="195"/>
      <c r="K163" s="195"/>
      <c r="L163" s="201"/>
      <c r="M163" s="202"/>
      <c r="N163" s="203"/>
      <c r="O163" s="203"/>
      <c r="P163" s="203"/>
      <c r="Q163" s="203"/>
      <c r="R163" s="203"/>
      <c r="S163" s="203"/>
      <c r="T163" s="204"/>
      <c r="AT163" s="205" t="s">
        <v>209</v>
      </c>
      <c r="AU163" s="205" t="s">
        <v>85</v>
      </c>
      <c r="AV163" s="12" t="s">
        <v>89</v>
      </c>
      <c r="AW163" s="12" t="s">
        <v>36</v>
      </c>
      <c r="AX163" s="12" t="s">
        <v>85</v>
      </c>
      <c r="AY163" s="205" t="s">
        <v>203</v>
      </c>
    </row>
    <row r="164" spans="2:63" s="11" customFormat="1" ht="25.9" customHeight="1">
      <c r="B164" s="166"/>
      <c r="C164" s="167"/>
      <c r="D164" s="168" t="s">
        <v>79</v>
      </c>
      <c r="E164" s="169" t="s">
        <v>1036</v>
      </c>
      <c r="F164" s="169" t="s">
        <v>1037</v>
      </c>
      <c r="G164" s="167"/>
      <c r="H164" s="167"/>
      <c r="I164" s="170"/>
      <c r="J164" s="171">
        <f>BK164</f>
        <v>0</v>
      </c>
      <c r="K164" s="167"/>
      <c r="L164" s="172"/>
      <c r="M164" s="173"/>
      <c r="N164" s="174"/>
      <c r="O164" s="174"/>
      <c r="P164" s="175">
        <f>SUM(P165:P169)</f>
        <v>0</v>
      </c>
      <c r="Q164" s="174"/>
      <c r="R164" s="175">
        <f>SUM(R165:R169)</f>
        <v>-0.028999999999999998</v>
      </c>
      <c r="S164" s="174"/>
      <c r="T164" s="176">
        <f>SUM(T165:T169)</f>
        <v>0</v>
      </c>
      <c r="AR164" s="177" t="s">
        <v>89</v>
      </c>
      <c r="AT164" s="178" t="s">
        <v>79</v>
      </c>
      <c r="AU164" s="178" t="s">
        <v>80</v>
      </c>
      <c r="AY164" s="177" t="s">
        <v>203</v>
      </c>
      <c r="BK164" s="179">
        <f>SUM(BK165:BK169)</f>
        <v>0</v>
      </c>
    </row>
    <row r="165" spans="1:65" s="2" customFormat="1" ht="24.2" customHeight="1">
      <c r="A165" s="35"/>
      <c r="B165" s="36"/>
      <c r="C165" s="180" t="s">
        <v>291</v>
      </c>
      <c r="D165" s="180" t="s">
        <v>204</v>
      </c>
      <c r="E165" s="181" t="s">
        <v>4110</v>
      </c>
      <c r="F165" s="182" t="s">
        <v>4111</v>
      </c>
      <c r="G165" s="183" t="s">
        <v>1076</v>
      </c>
      <c r="H165" s="184">
        <v>-1100</v>
      </c>
      <c r="I165" s="185">
        <f>'5 - Vytápění'!I223</f>
        <v>0</v>
      </c>
      <c r="J165" s="186">
        <f>ROUND(I165*H165,2)</f>
        <v>0</v>
      </c>
      <c r="K165" s="187"/>
      <c r="L165" s="40"/>
      <c r="M165" s="188" t="s">
        <v>1</v>
      </c>
      <c r="N165" s="189" t="s">
        <v>45</v>
      </c>
      <c r="O165" s="72"/>
      <c r="P165" s="190">
        <f>O165*H165</f>
        <v>0</v>
      </c>
      <c r="Q165" s="190">
        <v>5E-05</v>
      </c>
      <c r="R165" s="190">
        <f>Q165*H165</f>
        <v>-0.055</v>
      </c>
      <c r="S165" s="190">
        <v>0</v>
      </c>
      <c r="T165" s="191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2" t="s">
        <v>317</v>
      </c>
      <c r="AT165" s="192" t="s">
        <v>204</v>
      </c>
      <c r="AU165" s="192" t="s">
        <v>85</v>
      </c>
      <c r="AY165" s="18" t="s">
        <v>203</v>
      </c>
      <c r="BE165" s="193">
        <f>IF(N165="základní",J165,0)</f>
        <v>0</v>
      </c>
      <c r="BF165" s="193">
        <f>IF(N165="snížená",J165,0)</f>
        <v>0</v>
      </c>
      <c r="BG165" s="193">
        <f>IF(N165="zákl. přenesená",J165,0)</f>
        <v>0</v>
      </c>
      <c r="BH165" s="193">
        <f>IF(N165="sníž. přenesená",J165,0)</f>
        <v>0</v>
      </c>
      <c r="BI165" s="193">
        <f>IF(N165="nulová",J165,0)</f>
        <v>0</v>
      </c>
      <c r="BJ165" s="18" t="s">
        <v>85</v>
      </c>
      <c r="BK165" s="193">
        <f>ROUND(I165*H165,2)</f>
        <v>0</v>
      </c>
      <c r="BL165" s="18" t="s">
        <v>317</v>
      </c>
      <c r="BM165" s="192" t="s">
        <v>5120</v>
      </c>
    </row>
    <row r="166" spans="2:51" s="12" customFormat="1" ht="12">
      <c r="B166" s="194"/>
      <c r="C166" s="195"/>
      <c r="D166" s="196" t="s">
        <v>209</v>
      </c>
      <c r="E166" s="197" t="s">
        <v>1</v>
      </c>
      <c r="F166" s="198" t="s">
        <v>4113</v>
      </c>
      <c r="G166" s="195"/>
      <c r="H166" s="199">
        <v>1100</v>
      </c>
      <c r="I166" s="200"/>
      <c r="J166" s="195"/>
      <c r="K166" s="195"/>
      <c r="L166" s="201"/>
      <c r="M166" s="202"/>
      <c r="N166" s="203"/>
      <c r="O166" s="203"/>
      <c r="P166" s="203"/>
      <c r="Q166" s="203"/>
      <c r="R166" s="203"/>
      <c r="S166" s="203"/>
      <c r="T166" s="204"/>
      <c r="AT166" s="205" t="s">
        <v>209</v>
      </c>
      <c r="AU166" s="205" t="s">
        <v>85</v>
      </c>
      <c r="AV166" s="12" t="s">
        <v>89</v>
      </c>
      <c r="AW166" s="12" t="s">
        <v>36</v>
      </c>
      <c r="AX166" s="12" t="s">
        <v>80</v>
      </c>
      <c r="AY166" s="205" t="s">
        <v>203</v>
      </c>
    </row>
    <row r="167" spans="2:51" s="12" customFormat="1" ht="12">
      <c r="B167" s="194"/>
      <c r="C167" s="195"/>
      <c r="D167" s="196" t="s">
        <v>209</v>
      </c>
      <c r="E167" s="197" t="s">
        <v>1</v>
      </c>
      <c r="F167" s="198" t="s">
        <v>5121</v>
      </c>
      <c r="G167" s="195"/>
      <c r="H167" s="199">
        <v>-1100</v>
      </c>
      <c r="I167" s="200"/>
      <c r="J167" s="195"/>
      <c r="K167" s="195"/>
      <c r="L167" s="201"/>
      <c r="M167" s="202"/>
      <c r="N167" s="203"/>
      <c r="O167" s="203"/>
      <c r="P167" s="203"/>
      <c r="Q167" s="203"/>
      <c r="R167" s="203"/>
      <c r="S167" s="203"/>
      <c r="T167" s="204"/>
      <c r="AT167" s="205" t="s">
        <v>209</v>
      </c>
      <c r="AU167" s="205" t="s">
        <v>85</v>
      </c>
      <c r="AV167" s="12" t="s">
        <v>89</v>
      </c>
      <c r="AW167" s="12" t="s">
        <v>36</v>
      </c>
      <c r="AX167" s="12" t="s">
        <v>85</v>
      </c>
      <c r="AY167" s="205" t="s">
        <v>203</v>
      </c>
    </row>
    <row r="168" spans="1:65" s="2" customFormat="1" ht="24.2" customHeight="1">
      <c r="A168" s="35"/>
      <c r="B168" s="36"/>
      <c r="C168" s="180" t="s">
        <v>299</v>
      </c>
      <c r="D168" s="180" t="s">
        <v>204</v>
      </c>
      <c r="E168" s="181" t="s">
        <v>4110</v>
      </c>
      <c r="F168" s="182" t="s">
        <v>4111</v>
      </c>
      <c r="G168" s="183" t="s">
        <v>1076</v>
      </c>
      <c r="H168" s="184">
        <v>520</v>
      </c>
      <c r="I168" s="185"/>
      <c r="J168" s="186">
        <f>ROUND(I168*H168,2)</f>
        <v>0</v>
      </c>
      <c r="K168" s="187"/>
      <c r="L168" s="40"/>
      <c r="M168" s="188" t="s">
        <v>1</v>
      </c>
      <c r="N168" s="189" t="s">
        <v>45</v>
      </c>
      <c r="O168" s="72"/>
      <c r="P168" s="190">
        <f>O168*H168</f>
        <v>0</v>
      </c>
      <c r="Q168" s="190">
        <v>5E-05</v>
      </c>
      <c r="R168" s="190">
        <f>Q168*H168</f>
        <v>0.026000000000000002</v>
      </c>
      <c r="S168" s="190">
        <v>0</v>
      </c>
      <c r="T168" s="191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2" t="s">
        <v>317</v>
      </c>
      <c r="AT168" s="192" t="s">
        <v>204</v>
      </c>
      <c r="AU168" s="192" t="s">
        <v>85</v>
      </c>
      <c r="AY168" s="18" t="s">
        <v>203</v>
      </c>
      <c r="BE168" s="193">
        <f>IF(N168="základní",J168,0)</f>
        <v>0</v>
      </c>
      <c r="BF168" s="193">
        <f>IF(N168="snížená",J168,0)</f>
        <v>0</v>
      </c>
      <c r="BG168" s="193">
        <f>IF(N168="zákl. přenesená",J168,0)</f>
        <v>0</v>
      </c>
      <c r="BH168" s="193">
        <f>IF(N168="sníž. přenesená",J168,0)</f>
        <v>0</v>
      </c>
      <c r="BI168" s="193">
        <f>IF(N168="nulová",J168,0)</f>
        <v>0</v>
      </c>
      <c r="BJ168" s="18" t="s">
        <v>85</v>
      </c>
      <c r="BK168" s="193">
        <f>ROUND(I168*H168,2)</f>
        <v>0</v>
      </c>
      <c r="BL168" s="18" t="s">
        <v>317</v>
      </c>
      <c r="BM168" s="192" t="s">
        <v>5122</v>
      </c>
    </row>
    <row r="169" spans="2:51" s="12" customFormat="1" ht="12">
      <c r="B169" s="194"/>
      <c r="C169" s="195"/>
      <c r="D169" s="196" t="s">
        <v>209</v>
      </c>
      <c r="E169" s="197" t="s">
        <v>1</v>
      </c>
      <c r="F169" s="198" t="s">
        <v>5123</v>
      </c>
      <c r="G169" s="195"/>
      <c r="H169" s="199">
        <v>520</v>
      </c>
      <c r="I169" s="200"/>
      <c r="J169" s="195"/>
      <c r="K169" s="195"/>
      <c r="L169" s="201"/>
      <c r="M169" s="202"/>
      <c r="N169" s="203"/>
      <c r="O169" s="203"/>
      <c r="P169" s="203"/>
      <c r="Q169" s="203"/>
      <c r="R169" s="203"/>
      <c r="S169" s="203"/>
      <c r="T169" s="204"/>
      <c r="AT169" s="205" t="s">
        <v>209</v>
      </c>
      <c r="AU169" s="205" t="s">
        <v>85</v>
      </c>
      <c r="AV169" s="12" t="s">
        <v>89</v>
      </c>
      <c r="AW169" s="12" t="s">
        <v>36</v>
      </c>
      <c r="AX169" s="12" t="s">
        <v>85</v>
      </c>
      <c r="AY169" s="205" t="s">
        <v>203</v>
      </c>
    </row>
    <row r="170" spans="2:63" s="11" customFormat="1" ht="25.9" customHeight="1">
      <c r="B170" s="166"/>
      <c r="C170" s="167"/>
      <c r="D170" s="168" t="s">
        <v>79</v>
      </c>
      <c r="E170" s="169" t="s">
        <v>895</v>
      </c>
      <c r="F170" s="169" t="s">
        <v>99</v>
      </c>
      <c r="G170" s="167"/>
      <c r="H170" s="167"/>
      <c r="I170" s="170"/>
      <c r="J170" s="171">
        <f>BK170</f>
        <v>0</v>
      </c>
      <c r="K170" s="167"/>
      <c r="L170" s="172"/>
      <c r="M170" s="173"/>
      <c r="N170" s="174"/>
      <c r="O170" s="174"/>
      <c r="P170" s="175">
        <f>SUM(P171:P180)</f>
        <v>0</v>
      </c>
      <c r="Q170" s="174"/>
      <c r="R170" s="175">
        <f>SUM(R171:R180)</f>
        <v>0</v>
      </c>
      <c r="S170" s="174"/>
      <c r="T170" s="176">
        <f>SUM(T171:T180)</f>
        <v>-0.10179999999999999</v>
      </c>
      <c r="AR170" s="177" t="s">
        <v>89</v>
      </c>
      <c r="AT170" s="178" t="s">
        <v>79</v>
      </c>
      <c r="AU170" s="178" t="s">
        <v>80</v>
      </c>
      <c r="AY170" s="177" t="s">
        <v>203</v>
      </c>
      <c r="BK170" s="179">
        <f>SUM(BK171:BK180)</f>
        <v>0</v>
      </c>
    </row>
    <row r="171" spans="1:65" s="2" customFormat="1" ht="37.9" customHeight="1">
      <c r="A171" s="35"/>
      <c r="B171" s="36"/>
      <c r="C171" s="180" t="s">
        <v>308</v>
      </c>
      <c r="D171" s="180" t="s">
        <v>204</v>
      </c>
      <c r="E171" s="181" t="s">
        <v>897</v>
      </c>
      <c r="F171" s="182" t="s">
        <v>898</v>
      </c>
      <c r="G171" s="183" t="s">
        <v>221</v>
      </c>
      <c r="H171" s="184">
        <v>-4</v>
      </c>
      <c r="I171" s="185">
        <f>'1 - Bourací práce'!I598</f>
        <v>0</v>
      </c>
      <c r="J171" s="186">
        <f>ROUND(I171*H171,2)</f>
        <v>0</v>
      </c>
      <c r="K171" s="187"/>
      <c r="L171" s="40"/>
      <c r="M171" s="188" t="s">
        <v>1</v>
      </c>
      <c r="N171" s="189" t="s">
        <v>45</v>
      </c>
      <c r="O171" s="72"/>
      <c r="P171" s="190">
        <f>O171*H171</f>
        <v>0</v>
      </c>
      <c r="Q171" s="190">
        <v>0</v>
      </c>
      <c r="R171" s="190">
        <f>Q171*H171</f>
        <v>0</v>
      </c>
      <c r="S171" s="190">
        <v>0.0006</v>
      </c>
      <c r="T171" s="191">
        <f>S171*H171</f>
        <v>-0.0024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2" t="s">
        <v>317</v>
      </c>
      <c r="AT171" s="192" t="s">
        <v>204</v>
      </c>
      <c r="AU171" s="192" t="s">
        <v>85</v>
      </c>
      <c r="AY171" s="18" t="s">
        <v>203</v>
      </c>
      <c r="BE171" s="193">
        <f>IF(N171="základní",J171,0)</f>
        <v>0</v>
      </c>
      <c r="BF171" s="193">
        <f>IF(N171="snížená",J171,0)</f>
        <v>0</v>
      </c>
      <c r="BG171" s="193">
        <f>IF(N171="zákl. přenesená",J171,0)</f>
        <v>0</v>
      </c>
      <c r="BH171" s="193">
        <f>IF(N171="sníž. přenesená",J171,0)</f>
        <v>0</v>
      </c>
      <c r="BI171" s="193">
        <f>IF(N171="nulová",J171,0)</f>
        <v>0</v>
      </c>
      <c r="BJ171" s="18" t="s">
        <v>85</v>
      </c>
      <c r="BK171" s="193">
        <f>ROUND(I171*H171,2)</f>
        <v>0</v>
      </c>
      <c r="BL171" s="18" t="s">
        <v>317</v>
      </c>
      <c r="BM171" s="192" t="s">
        <v>5124</v>
      </c>
    </row>
    <row r="172" spans="2:51" s="12" customFormat="1" ht="12">
      <c r="B172" s="194"/>
      <c r="C172" s="195"/>
      <c r="D172" s="196" t="s">
        <v>209</v>
      </c>
      <c r="E172" s="197" t="s">
        <v>1</v>
      </c>
      <c r="F172" s="198" t="s">
        <v>231</v>
      </c>
      <c r="G172" s="195"/>
      <c r="H172" s="199">
        <v>4</v>
      </c>
      <c r="I172" s="200"/>
      <c r="J172" s="195"/>
      <c r="K172" s="195"/>
      <c r="L172" s="201"/>
      <c r="M172" s="202"/>
      <c r="N172" s="203"/>
      <c r="O172" s="203"/>
      <c r="P172" s="203"/>
      <c r="Q172" s="203"/>
      <c r="R172" s="203"/>
      <c r="S172" s="203"/>
      <c r="T172" s="204"/>
      <c r="AT172" s="205" t="s">
        <v>209</v>
      </c>
      <c r="AU172" s="205" t="s">
        <v>85</v>
      </c>
      <c r="AV172" s="12" t="s">
        <v>89</v>
      </c>
      <c r="AW172" s="12" t="s">
        <v>36</v>
      </c>
      <c r="AX172" s="12" t="s">
        <v>80</v>
      </c>
      <c r="AY172" s="205" t="s">
        <v>203</v>
      </c>
    </row>
    <row r="173" spans="2:51" s="12" customFormat="1" ht="12">
      <c r="B173" s="194"/>
      <c r="C173" s="195"/>
      <c r="D173" s="196" t="s">
        <v>209</v>
      </c>
      <c r="E173" s="197" t="s">
        <v>1</v>
      </c>
      <c r="F173" s="198" t="s">
        <v>5125</v>
      </c>
      <c r="G173" s="195"/>
      <c r="H173" s="199">
        <v>-4</v>
      </c>
      <c r="I173" s="200"/>
      <c r="J173" s="195"/>
      <c r="K173" s="195"/>
      <c r="L173" s="201"/>
      <c r="M173" s="202"/>
      <c r="N173" s="203"/>
      <c r="O173" s="203"/>
      <c r="P173" s="203"/>
      <c r="Q173" s="203"/>
      <c r="R173" s="203"/>
      <c r="S173" s="203"/>
      <c r="T173" s="204"/>
      <c r="AT173" s="205" t="s">
        <v>209</v>
      </c>
      <c r="AU173" s="205" t="s">
        <v>85</v>
      </c>
      <c r="AV173" s="12" t="s">
        <v>89</v>
      </c>
      <c r="AW173" s="12" t="s">
        <v>36</v>
      </c>
      <c r="AX173" s="12" t="s">
        <v>85</v>
      </c>
      <c r="AY173" s="205" t="s">
        <v>203</v>
      </c>
    </row>
    <row r="174" spans="1:65" s="2" customFormat="1" ht="37.9" customHeight="1">
      <c r="A174" s="35"/>
      <c r="B174" s="36"/>
      <c r="C174" s="180" t="s">
        <v>8</v>
      </c>
      <c r="D174" s="180" t="s">
        <v>204</v>
      </c>
      <c r="E174" s="181" t="s">
        <v>901</v>
      </c>
      <c r="F174" s="182" t="s">
        <v>902</v>
      </c>
      <c r="G174" s="183" t="s">
        <v>221</v>
      </c>
      <c r="H174" s="184">
        <v>-4</v>
      </c>
      <c r="I174" s="185">
        <f>'1 - Bourací práce'!I601</f>
        <v>0</v>
      </c>
      <c r="J174" s="186">
        <f>ROUND(I174*H174,2)</f>
        <v>0</v>
      </c>
      <c r="K174" s="187"/>
      <c r="L174" s="40"/>
      <c r="M174" s="188" t="s">
        <v>1</v>
      </c>
      <c r="N174" s="189" t="s">
        <v>45</v>
      </c>
      <c r="O174" s="72"/>
      <c r="P174" s="190">
        <f>O174*H174</f>
        <v>0</v>
      </c>
      <c r="Q174" s="190">
        <v>0</v>
      </c>
      <c r="R174" s="190">
        <f>Q174*H174</f>
        <v>0</v>
      </c>
      <c r="S174" s="190">
        <v>0.0025</v>
      </c>
      <c r="T174" s="191">
        <f>S174*H174</f>
        <v>-0.01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2" t="s">
        <v>317</v>
      </c>
      <c r="AT174" s="192" t="s">
        <v>204</v>
      </c>
      <c r="AU174" s="192" t="s">
        <v>85</v>
      </c>
      <c r="AY174" s="18" t="s">
        <v>203</v>
      </c>
      <c r="BE174" s="193">
        <f>IF(N174="základní",J174,0)</f>
        <v>0</v>
      </c>
      <c r="BF174" s="193">
        <f>IF(N174="snížená",J174,0)</f>
        <v>0</v>
      </c>
      <c r="BG174" s="193">
        <f>IF(N174="zákl. přenesená",J174,0)</f>
        <v>0</v>
      </c>
      <c r="BH174" s="193">
        <f>IF(N174="sníž. přenesená",J174,0)</f>
        <v>0</v>
      </c>
      <c r="BI174" s="193">
        <f>IF(N174="nulová",J174,0)</f>
        <v>0</v>
      </c>
      <c r="BJ174" s="18" t="s">
        <v>85</v>
      </c>
      <c r="BK174" s="193">
        <f>ROUND(I174*H174,2)</f>
        <v>0</v>
      </c>
      <c r="BL174" s="18" t="s">
        <v>317</v>
      </c>
      <c r="BM174" s="192" t="s">
        <v>5126</v>
      </c>
    </row>
    <row r="175" spans="2:51" s="12" customFormat="1" ht="12">
      <c r="B175" s="194"/>
      <c r="C175" s="195"/>
      <c r="D175" s="196" t="s">
        <v>209</v>
      </c>
      <c r="E175" s="197" t="s">
        <v>1</v>
      </c>
      <c r="F175" s="198" t="s">
        <v>5127</v>
      </c>
      <c r="G175" s="195"/>
      <c r="H175" s="199">
        <v>-3</v>
      </c>
      <c r="I175" s="200"/>
      <c r="J175" s="195"/>
      <c r="K175" s="195"/>
      <c r="L175" s="201"/>
      <c r="M175" s="202"/>
      <c r="N175" s="203"/>
      <c r="O175" s="203"/>
      <c r="P175" s="203"/>
      <c r="Q175" s="203"/>
      <c r="R175" s="203"/>
      <c r="S175" s="203"/>
      <c r="T175" s="204"/>
      <c r="AT175" s="205" t="s">
        <v>209</v>
      </c>
      <c r="AU175" s="205" t="s">
        <v>85</v>
      </c>
      <c r="AV175" s="12" t="s">
        <v>89</v>
      </c>
      <c r="AW175" s="12" t="s">
        <v>36</v>
      </c>
      <c r="AX175" s="12" t="s">
        <v>80</v>
      </c>
      <c r="AY175" s="205" t="s">
        <v>203</v>
      </c>
    </row>
    <row r="176" spans="2:51" s="12" customFormat="1" ht="12">
      <c r="B176" s="194"/>
      <c r="C176" s="195"/>
      <c r="D176" s="196" t="s">
        <v>209</v>
      </c>
      <c r="E176" s="197" t="s">
        <v>1</v>
      </c>
      <c r="F176" s="198" t="s">
        <v>5128</v>
      </c>
      <c r="G176" s="195"/>
      <c r="H176" s="199">
        <v>-1</v>
      </c>
      <c r="I176" s="200"/>
      <c r="J176" s="195"/>
      <c r="K176" s="195"/>
      <c r="L176" s="201"/>
      <c r="M176" s="202"/>
      <c r="N176" s="203"/>
      <c r="O176" s="203"/>
      <c r="P176" s="203"/>
      <c r="Q176" s="203"/>
      <c r="R176" s="203"/>
      <c r="S176" s="203"/>
      <c r="T176" s="204"/>
      <c r="AT176" s="205" t="s">
        <v>209</v>
      </c>
      <c r="AU176" s="205" t="s">
        <v>85</v>
      </c>
      <c r="AV176" s="12" t="s">
        <v>89</v>
      </c>
      <c r="AW176" s="12" t="s">
        <v>36</v>
      </c>
      <c r="AX176" s="12" t="s">
        <v>80</v>
      </c>
      <c r="AY176" s="205" t="s">
        <v>203</v>
      </c>
    </row>
    <row r="177" spans="2:51" s="13" customFormat="1" ht="12">
      <c r="B177" s="206"/>
      <c r="C177" s="207"/>
      <c r="D177" s="196" t="s">
        <v>209</v>
      </c>
      <c r="E177" s="208" t="s">
        <v>1</v>
      </c>
      <c r="F177" s="209" t="s">
        <v>211</v>
      </c>
      <c r="G177" s="207"/>
      <c r="H177" s="210">
        <v>-4</v>
      </c>
      <c r="I177" s="211"/>
      <c r="J177" s="207"/>
      <c r="K177" s="207"/>
      <c r="L177" s="212"/>
      <c r="M177" s="213"/>
      <c r="N177" s="214"/>
      <c r="O177" s="214"/>
      <c r="P177" s="214"/>
      <c r="Q177" s="214"/>
      <c r="R177" s="214"/>
      <c r="S177" s="214"/>
      <c r="T177" s="215"/>
      <c r="AT177" s="216" t="s">
        <v>209</v>
      </c>
      <c r="AU177" s="216" t="s">
        <v>85</v>
      </c>
      <c r="AV177" s="13" t="s">
        <v>98</v>
      </c>
      <c r="AW177" s="13" t="s">
        <v>36</v>
      </c>
      <c r="AX177" s="13" t="s">
        <v>85</v>
      </c>
      <c r="AY177" s="216" t="s">
        <v>203</v>
      </c>
    </row>
    <row r="178" spans="1:65" s="2" customFormat="1" ht="24.2" customHeight="1">
      <c r="A178" s="35"/>
      <c r="B178" s="36"/>
      <c r="C178" s="180" t="s">
        <v>317</v>
      </c>
      <c r="D178" s="180" t="s">
        <v>204</v>
      </c>
      <c r="E178" s="181" t="s">
        <v>908</v>
      </c>
      <c r="F178" s="182" t="s">
        <v>909</v>
      </c>
      <c r="G178" s="183" t="s">
        <v>221</v>
      </c>
      <c r="H178" s="184">
        <v>-149</v>
      </c>
      <c r="I178" s="185">
        <f>'1 - Bourací práce'!I606</f>
        <v>0</v>
      </c>
      <c r="J178" s="186">
        <f>ROUND(I178*H178,2)</f>
        <v>0</v>
      </c>
      <c r="K178" s="187"/>
      <c r="L178" s="40"/>
      <c r="M178" s="188" t="s">
        <v>1</v>
      </c>
      <c r="N178" s="189" t="s">
        <v>45</v>
      </c>
      <c r="O178" s="72"/>
      <c r="P178" s="190">
        <f>O178*H178</f>
        <v>0</v>
      </c>
      <c r="Q178" s="190">
        <v>0</v>
      </c>
      <c r="R178" s="190">
        <f>Q178*H178</f>
        <v>0</v>
      </c>
      <c r="S178" s="190">
        <v>0.0006</v>
      </c>
      <c r="T178" s="191">
        <f>S178*H178</f>
        <v>-0.0894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2" t="s">
        <v>317</v>
      </c>
      <c r="AT178" s="192" t="s">
        <v>204</v>
      </c>
      <c r="AU178" s="192" t="s">
        <v>85</v>
      </c>
      <c r="AY178" s="18" t="s">
        <v>203</v>
      </c>
      <c r="BE178" s="193">
        <f>IF(N178="základní",J178,0)</f>
        <v>0</v>
      </c>
      <c r="BF178" s="193">
        <f>IF(N178="snížená",J178,0)</f>
        <v>0</v>
      </c>
      <c r="BG178" s="193">
        <f>IF(N178="zákl. přenesená",J178,0)</f>
        <v>0</v>
      </c>
      <c r="BH178" s="193">
        <f>IF(N178="sníž. přenesená",J178,0)</f>
        <v>0</v>
      </c>
      <c r="BI178" s="193">
        <f>IF(N178="nulová",J178,0)</f>
        <v>0</v>
      </c>
      <c r="BJ178" s="18" t="s">
        <v>85</v>
      </c>
      <c r="BK178" s="193">
        <f>ROUND(I178*H178,2)</f>
        <v>0</v>
      </c>
      <c r="BL178" s="18" t="s">
        <v>317</v>
      </c>
      <c r="BM178" s="192" t="s">
        <v>5129</v>
      </c>
    </row>
    <row r="179" spans="2:51" s="12" customFormat="1" ht="12">
      <c r="B179" s="194"/>
      <c r="C179" s="195"/>
      <c r="D179" s="196" t="s">
        <v>209</v>
      </c>
      <c r="E179" s="197" t="s">
        <v>1</v>
      </c>
      <c r="F179" s="198" t="s">
        <v>911</v>
      </c>
      <c r="G179" s="195"/>
      <c r="H179" s="199">
        <v>149</v>
      </c>
      <c r="I179" s="200"/>
      <c r="J179" s="195"/>
      <c r="K179" s="195"/>
      <c r="L179" s="201"/>
      <c r="M179" s="202"/>
      <c r="N179" s="203"/>
      <c r="O179" s="203"/>
      <c r="P179" s="203"/>
      <c r="Q179" s="203"/>
      <c r="R179" s="203"/>
      <c r="S179" s="203"/>
      <c r="T179" s="204"/>
      <c r="AT179" s="205" t="s">
        <v>209</v>
      </c>
      <c r="AU179" s="205" t="s">
        <v>85</v>
      </c>
      <c r="AV179" s="12" t="s">
        <v>89</v>
      </c>
      <c r="AW179" s="12" t="s">
        <v>36</v>
      </c>
      <c r="AX179" s="12" t="s">
        <v>80</v>
      </c>
      <c r="AY179" s="205" t="s">
        <v>203</v>
      </c>
    </row>
    <row r="180" spans="2:51" s="12" customFormat="1" ht="12">
      <c r="B180" s="194"/>
      <c r="C180" s="195"/>
      <c r="D180" s="196" t="s">
        <v>209</v>
      </c>
      <c r="E180" s="197" t="s">
        <v>1</v>
      </c>
      <c r="F180" s="198" t="s">
        <v>5130</v>
      </c>
      <c r="G180" s="195"/>
      <c r="H180" s="199">
        <v>-149</v>
      </c>
      <c r="I180" s="200"/>
      <c r="J180" s="195"/>
      <c r="K180" s="195"/>
      <c r="L180" s="201"/>
      <c r="M180" s="202"/>
      <c r="N180" s="203"/>
      <c r="O180" s="203"/>
      <c r="P180" s="203"/>
      <c r="Q180" s="203"/>
      <c r="R180" s="203"/>
      <c r="S180" s="203"/>
      <c r="T180" s="204"/>
      <c r="AT180" s="205" t="s">
        <v>209</v>
      </c>
      <c r="AU180" s="205" t="s">
        <v>85</v>
      </c>
      <c r="AV180" s="12" t="s">
        <v>89</v>
      </c>
      <c r="AW180" s="12" t="s">
        <v>36</v>
      </c>
      <c r="AX180" s="12" t="s">
        <v>85</v>
      </c>
      <c r="AY180" s="205" t="s">
        <v>203</v>
      </c>
    </row>
    <row r="181" spans="2:63" s="11" customFormat="1" ht="25.9" customHeight="1">
      <c r="B181" s="166"/>
      <c r="C181" s="167"/>
      <c r="D181" s="168" t="s">
        <v>79</v>
      </c>
      <c r="E181" s="169" t="s">
        <v>142</v>
      </c>
      <c r="F181" s="169" t="s">
        <v>4164</v>
      </c>
      <c r="G181" s="167"/>
      <c r="H181" s="167"/>
      <c r="I181" s="170"/>
      <c r="J181" s="171">
        <f>BK181</f>
        <v>0</v>
      </c>
      <c r="K181" s="167"/>
      <c r="L181" s="172"/>
      <c r="M181" s="173"/>
      <c r="N181" s="174"/>
      <c r="O181" s="174"/>
      <c r="P181" s="175">
        <f>SUM(P182:P197)</f>
        <v>0</v>
      </c>
      <c r="Q181" s="174"/>
      <c r="R181" s="175">
        <f>SUM(R182:R197)</f>
        <v>0</v>
      </c>
      <c r="S181" s="174"/>
      <c r="T181" s="176">
        <f>SUM(T182:T197)</f>
        <v>0</v>
      </c>
      <c r="AR181" s="177" t="s">
        <v>85</v>
      </c>
      <c r="AT181" s="178" t="s">
        <v>79</v>
      </c>
      <c r="AU181" s="178" t="s">
        <v>80</v>
      </c>
      <c r="AY181" s="177" t="s">
        <v>203</v>
      </c>
      <c r="BK181" s="179">
        <f>SUM(BK182:BK197)</f>
        <v>0</v>
      </c>
    </row>
    <row r="182" spans="1:65" s="2" customFormat="1" ht="24.2" customHeight="1">
      <c r="A182" s="35"/>
      <c r="B182" s="36"/>
      <c r="C182" s="180" t="s">
        <v>341</v>
      </c>
      <c r="D182" s="180" t="s">
        <v>204</v>
      </c>
      <c r="E182" s="181" t="s">
        <v>4186</v>
      </c>
      <c r="F182" s="182" t="s">
        <v>4187</v>
      </c>
      <c r="G182" s="183" t="s">
        <v>621</v>
      </c>
      <c r="H182" s="184">
        <v>-8</v>
      </c>
      <c r="I182" s="185">
        <f>'6 - Silnoproudá elektroin...'!I131</f>
        <v>0</v>
      </c>
      <c r="J182" s="186">
        <f aca="true" t="shared" si="0" ref="J182:J197">ROUND(I182*H182,2)</f>
        <v>0</v>
      </c>
      <c r="K182" s="187"/>
      <c r="L182" s="40"/>
      <c r="M182" s="188" t="s">
        <v>1</v>
      </c>
      <c r="N182" s="189" t="s">
        <v>45</v>
      </c>
      <c r="O182" s="72"/>
      <c r="P182" s="190">
        <f aca="true" t="shared" si="1" ref="P182:P197">O182*H182</f>
        <v>0</v>
      </c>
      <c r="Q182" s="190">
        <v>0</v>
      </c>
      <c r="R182" s="190">
        <f aca="true" t="shared" si="2" ref="R182:R197">Q182*H182</f>
        <v>0</v>
      </c>
      <c r="S182" s="190">
        <v>0</v>
      </c>
      <c r="T182" s="191">
        <f aca="true" t="shared" si="3" ref="T182:T197"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2" t="s">
        <v>98</v>
      </c>
      <c r="AT182" s="192" t="s">
        <v>204</v>
      </c>
      <c r="AU182" s="192" t="s">
        <v>85</v>
      </c>
      <c r="AY182" s="18" t="s">
        <v>203</v>
      </c>
      <c r="BE182" s="193">
        <f aca="true" t="shared" si="4" ref="BE182:BE197">IF(N182="základní",J182,0)</f>
        <v>0</v>
      </c>
      <c r="BF182" s="193">
        <f aca="true" t="shared" si="5" ref="BF182:BF197">IF(N182="snížená",J182,0)</f>
        <v>0</v>
      </c>
      <c r="BG182" s="193">
        <f aca="true" t="shared" si="6" ref="BG182:BG197">IF(N182="zákl. přenesená",J182,0)</f>
        <v>0</v>
      </c>
      <c r="BH182" s="193">
        <f aca="true" t="shared" si="7" ref="BH182:BH197">IF(N182="sníž. přenesená",J182,0)</f>
        <v>0</v>
      </c>
      <c r="BI182" s="193">
        <f aca="true" t="shared" si="8" ref="BI182:BI197">IF(N182="nulová",J182,0)</f>
        <v>0</v>
      </c>
      <c r="BJ182" s="18" t="s">
        <v>85</v>
      </c>
      <c r="BK182" s="193">
        <f aca="true" t="shared" si="9" ref="BK182:BK197">ROUND(I182*H182,2)</f>
        <v>0</v>
      </c>
      <c r="BL182" s="18" t="s">
        <v>98</v>
      </c>
      <c r="BM182" s="192" t="s">
        <v>5131</v>
      </c>
    </row>
    <row r="183" spans="1:65" s="2" customFormat="1" ht="24.2" customHeight="1">
      <c r="A183" s="35"/>
      <c r="B183" s="36"/>
      <c r="C183" s="180" t="s">
        <v>346</v>
      </c>
      <c r="D183" s="180" t="s">
        <v>204</v>
      </c>
      <c r="E183" s="181" t="s">
        <v>4189</v>
      </c>
      <c r="F183" s="182" t="s">
        <v>4190</v>
      </c>
      <c r="G183" s="183" t="s">
        <v>621</v>
      </c>
      <c r="H183" s="184">
        <v>-157</v>
      </c>
      <c r="I183" s="185">
        <f>'6 - Silnoproudá elektroin...'!I132</f>
        <v>0</v>
      </c>
      <c r="J183" s="186">
        <f t="shared" si="0"/>
        <v>0</v>
      </c>
      <c r="K183" s="187"/>
      <c r="L183" s="40"/>
      <c r="M183" s="188" t="s">
        <v>1</v>
      </c>
      <c r="N183" s="189" t="s">
        <v>45</v>
      </c>
      <c r="O183" s="72"/>
      <c r="P183" s="190">
        <f t="shared" si="1"/>
        <v>0</v>
      </c>
      <c r="Q183" s="190">
        <v>0</v>
      </c>
      <c r="R183" s="190">
        <f t="shared" si="2"/>
        <v>0</v>
      </c>
      <c r="S183" s="190">
        <v>0</v>
      </c>
      <c r="T183" s="191">
        <f t="shared" si="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2" t="s">
        <v>98</v>
      </c>
      <c r="AT183" s="192" t="s">
        <v>204</v>
      </c>
      <c r="AU183" s="192" t="s">
        <v>85</v>
      </c>
      <c r="AY183" s="18" t="s">
        <v>203</v>
      </c>
      <c r="BE183" s="193">
        <f t="shared" si="4"/>
        <v>0</v>
      </c>
      <c r="BF183" s="193">
        <f t="shared" si="5"/>
        <v>0</v>
      </c>
      <c r="BG183" s="193">
        <f t="shared" si="6"/>
        <v>0</v>
      </c>
      <c r="BH183" s="193">
        <f t="shared" si="7"/>
        <v>0</v>
      </c>
      <c r="BI183" s="193">
        <f t="shared" si="8"/>
        <v>0</v>
      </c>
      <c r="BJ183" s="18" t="s">
        <v>85</v>
      </c>
      <c r="BK183" s="193">
        <f t="shared" si="9"/>
        <v>0</v>
      </c>
      <c r="BL183" s="18" t="s">
        <v>98</v>
      </c>
      <c r="BM183" s="192" t="s">
        <v>5132</v>
      </c>
    </row>
    <row r="184" spans="1:65" s="2" customFormat="1" ht="24.2" customHeight="1">
      <c r="A184" s="35"/>
      <c r="B184" s="36"/>
      <c r="C184" s="180" t="s">
        <v>356</v>
      </c>
      <c r="D184" s="180" t="s">
        <v>204</v>
      </c>
      <c r="E184" s="181" t="s">
        <v>4625</v>
      </c>
      <c r="F184" s="182" t="s">
        <v>5133</v>
      </c>
      <c r="G184" s="183" t="s">
        <v>621</v>
      </c>
      <c r="H184" s="184">
        <v>149</v>
      </c>
      <c r="I184" s="185"/>
      <c r="J184" s="186">
        <f t="shared" si="0"/>
        <v>0</v>
      </c>
      <c r="K184" s="187"/>
      <c r="L184" s="40"/>
      <c r="M184" s="188" t="s">
        <v>1</v>
      </c>
      <c r="N184" s="189" t="s">
        <v>45</v>
      </c>
      <c r="O184" s="72"/>
      <c r="P184" s="190">
        <f t="shared" si="1"/>
        <v>0</v>
      </c>
      <c r="Q184" s="190">
        <v>0</v>
      </c>
      <c r="R184" s="190">
        <f t="shared" si="2"/>
        <v>0</v>
      </c>
      <c r="S184" s="190">
        <v>0</v>
      </c>
      <c r="T184" s="191">
        <f t="shared" si="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2" t="s">
        <v>98</v>
      </c>
      <c r="AT184" s="192" t="s">
        <v>204</v>
      </c>
      <c r="AU184" s="192" t="s">
        <v>85</v>
      </c>
      <c r="AY184" s="18" t="s">
        <v>203</v>
      </c>
      <c r="BE184" s="193">
        <f t="shared" si="4"/>
        <v>0</v>
      </c>
      <c r="BF184" s="193">
        <f t="shared" si="5"/>
        <v>0</v>
      </c>
      <c r="BG184" s="193">
        <f t="shared" si="6"/>
        <v>0</v>
      </c>
      <c r="BH184" s="193">
        <f t="shared" si="7"/>
        <v>0</v>
      </c>
      <c r="BI184" s="193">
        <f t="shared" si="8"/>
        <v>0</v>
      </c>
      <c r="BJ184" s="18" t="s">
        <v>85</v>
      </c>
      <c r="BK184" s="193">
        <f t="shared" si="9"/>
        <v>0</v>
      </c>
      <c r="BL184" s="18" t="s">
        <v>98</v>
      </c>
      <c r="BM184" s="192" t="s">
        <v>5134</v>
      </c>
    </row>
    <row r="185" spans="1:65" s="2" customFormat="1" ht="24.2" customHeight="1">
      <c r="A185" s="35"/>
      <c r="B185" s="36"/>
      <c r="C185" s="180" t="s">
        <v>92</v>
      </c>
      <c r="D185" s="180" t="s">
        <v>204</v>
      </c>
      <c r="E185" s="181" t="s">
        <v>4192</v>
      </c>
      <c r="F185" s="182" t="s">
        <v>4193</v>
      </c>
      <c r="G185" s="183" t="s">
        <v>621</v>
      </c>
      <c r="H185" s="184">
        <v>-392</v>
      </c>
      <c r="I185" s="185">
        <f>'6 - Silnoproudá elektroin...'!I133</f>
        <v>0</v>
      </c>
      <c r="J185" s="186">
        <f t="shared" si="0"/>
        <v>0</v>
      </c>
      <c r="K185" s="187"/>
      <c r="L185" s="40"/>
      <c r="M185" s="188" t="s">
        <v>1</v>
      </c>
      <c r="N185" s="189" t="s">
        <v>45</v>
      </c>
      <c r="O185" s="72"/>
      <c r="P185" s="190">
        <f t="shared" si="1"/>
        <v>0</v>
      </c>
      <c r="Q185" s="190">
        <v>0</v>
      </c>
      <c r="R185" s="190">
        <f t="shared" si="2"/>
        <v>0</v>
      </c>
      <c r="S185" s="190">
        <v>0</v>
      </c>
      <c r="T185" s="191">
        <f t="shared" si="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2" t="s">
        <v>98</v>
      </c>
      <c r="AT185" s="192" t="s">
        <v>204</v>
      </c>
      <c r="AU185" s="192" t="s">
        <v>85</v>
      </c>
      <c r="AY185" s="18" t="s">
        <v>203</v>
      </c>
      <c r="BE185" s="193">
        <f t="shared" si="4"/>
        <v>0</v>
      </c>
      <c r="BF185" s="193">
        <f t="shared" si="5"/>
        <v>0</v>
      </c>
      <c r="BG185" s="193">
        <f t="shared" si="6"/>
        <v>0</v>
      </c>
      <c r="BH185" s="193">
        <f t="shared" si="7"/>
        <v>0</v>
      </c>
      <c r="BI185" s="193">
        <f t="shared" si="8"/>
        <v>0</v>
      </c>
      <c r="BJ185" s="18" t="s">
        <v>85</v>
      </c>
      <c r="BK185" s="193">
        <f t="shared" si="9"/>
        <v>0</v>
      </c>
      <c r="BL185" s="18" t="s">
        <v>98</v>
      </c>
      <c r="BM185" s="192" t="s">
        <v>5135</v>
      </c>
    </row>
    <row r="186" spans="1:65" s="2" customFormat="1" ht="24.2" customHeight="1">
      <c r="A186" s="35"/>
      <c r="B186" s="36"/>
      <c r="C186" s="180" t="s">
        <v>7</v>
      </c>
      <c r="D186" s="180" t="s">
        <v>204</v>
      </c>
      <c r="E186" s="181" t="s">
        <v>4628</v>
      </c>
      <c r="F186" s="182" t="s">
        <v>5136</v>
      </c>
      <c r="G186" s="183" t="s">
        <v>621</v>
      </c>
      <c r="H186" s="184">
        <v>385</v>
      </c>
      <c r="I186" s="185"/>
      <c r="J186" s="186">
        <f t="shared" si="0"/>
        <v>0</v>
      </c>
      <c r="K186" s="187"/>
      <c r="L186" s="40"/>
      <c r="M186" s="188" t="s">
        <v>1</v>
      </c>
      <c r="N186" s="189" t="s">
        <v>45</v>
      </c>
      <c r="O186" s="72"/>
      <c r="P186" s="190">
        <f t="shared" si="1"/>
        <v>0</v>
      </c>
      <c r="Q186" s="190">
        <v>0</v>
      </c>
      <c r="R186" s="190">
        <f t="shared" si="2"/>
        <v>0</v>
      </c>
      <c r="S186" s="190">
        <v>0</v>
      </c>
      <c r="T186" s="191">
        <f t="shared" si="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2" t="s">
        <v>98</v>
      </c>
      <c r="AT186" s="192" t="s">
        <v>204</v>
      </c>
      <c r="AU186" s="192" t="s">
        <v>85</v>
      </c>
      <c r="AY186" s="18" t="s">
        <v>203</v>
      </c>
      <c r="BE186" s="193">
        <f t="shared" si="4"/>
        <v>0</v>
      </c>
      <c r="BF186" s="193">
        <f t="shared" si="5"/>
        <v>0</v>
      </c>
      <c r="BG186" s="193">
        <f t="shared" si="6"/>
        <v>0</v>
      </c>
      <c r="BH186" s="193">
        <f t="shared" si="7"/>
        <v>0</v>
      </c>
      <c r="BI186" s="193">
        <f t="shared" si="8"/>
        <v>0</v>
      </c>
      <c r="BJ186" s="18" t="s">
        <v>85</v>
      </c>
      <c r="BK186" s="193">
        <f t="shared" si="9"/>
        <v>0</v>
      </c>
      <c r="BL186" s="18" t="s">
        <v>98</v>
      </c>
      <c r="BM186" s="192" t="s">
        <v>5137</v>
      </c>
    </row>
    <row r="187" spans="1:65" s="2" customFormat="1" ht="24.2" customHeight="1">
      <c r="A187" s="35"/>
      <c r="B187" s="36"/>
      <c r="C187" s="180" t="s">
        <v>397</v>
      </c>
      <c r="D187" s="180" t="s">
        <v>204</v>
      </c>
      <c r="E187" s="181" t="s">
        <v>4195</v>
      </c>
      <c r="F187" s="182" t="s">
        <v>4196</v>
      </c>
      <c r="G187" s="183" t="s">
        <v>621</v>
      </c>
      <c r="H187" s="184">
        <v>-44</v>
      </c>
      <c r="I187" s="185">
        <f>'6 - Silnoproudá elektroin...'!I134</f>
        <v>0</v>
      </c>
      <c r="J187" s="186">
        <f t="shared" si="0"/>
        <v>0</v>
      </c>
      <c r="K187" s="187"/>
      <c r="L187" s="40"/>
      <c r="M187" s="188" t="s">
        <v>1</v>
      </c>
      <c r="N187" s="189" t="s">
        <v>45</v>
      </c>
      <c r="O187" s="72"/>
      <c r="P187" s="190">
        <f t="shared" si="1"/>
        <v>0</v>
      </c>
      <c r="Q187" s="190">
        <v>0</v>
      </c>
      <c r="R187" s="190">
        <f t="shared" si="2"/>
        <v>0</v>
      </c>
      <c r="S187" s="190">
        <v>0</v>
      </c>
      <c r="T187" s="191">
        <f t="shared" si="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2" t="s">
        <v>98</v>
      </c>
      <c r="AT187" s="192" t="s">
        <v>204</v>
      </c>
      <c r="AU187" s="192" t="s">
        <v>85</v>
      </c>
      <c r="AY187" s="18" t="s">
        <v>203</v>
      </c>
      <c r="BE187" s="193">
        <f t="shared" si="4"/>
        <v>0</v>
      </c>
      <c r="BF187" s="193">
        <f t="shared" si="5"/>
        <v>0</v>
      </c>
      <c r="BG187" s="193">
        <f t="shared" si="6"/>
        <v>0</v>
      </c>
      <c r="BH187" s="193">
        <f t="shared" si="7"/>
        <v>0</v>
      </c>
      <c r="BI187" s="193">
        <f t="shared" si="8"/>
        <v>0</v>
      </c>
      <c r="BJ187" s="18" t="s">
        <v>85</v>
      </c>
      <c r="BK187" s="193">
        <f t="shared" si="9"/>
        <v>0</v>
      </c>
      <c r="BL187" s="18" t="s">
        <v>98</v>
      </c>
      <c r="BM187" s="192" t="s">
        <v>5138</v>
      </c>
    </row>
    <row r="188" spans="1:65" s="2" customFormat="1" ht="24.2" customHeight="1">
      <c r="A188" s="35"/>
      <c r="B188" s="36"/>
      <c r="C188" s="180" t="s">
        <v>403</v>
      </c>
      <c r="D188" s="180" t="s">
        <v>204</v>
      </c>
      <c r="E188" s="181" t="s">
        <v>4198</v>
      </c>
      <c r="F188" s="182" t="s">
        <v>4199</v>
      </c>
      <c r="G188" s="183" t="s">
        <v>621</v>
      </c>
      <c r="H188" s="184">
        <v>-45</v>
      </c>
      <c r="I188" s="185">
        <f>'6 - Silnoproudá elektroin...'!I135</f>
        <v>0</v>
      </c>
      <c r="J188" s="186">
        <f t="shared" si="0"/>
        <v>0</v>
      </c>
      <c r="K188" s="187"/>
      <c r="L188" s="40"/>
      <c r="M188" s="188" t="s">
        <v>1</v>
      </c>
      <c r="N188" s="189" t="s">
        <v>45</v>
      </c>
      <c r="O188" s="72"/>
      <c r="P188" s="190">
        <f t="shared" si="1"/>
        <v>0</v>
      </c>
      <c r="Q188" s="190">
        <v>0</v>
      </c>
      <c r="R188" s="190">
        <f t="shared" si="2"/>
        <v>0</v>
      </c>
      <c r="S188" s="190">
        <v>0</v>
      </c>
      <c r="T188" s="191">
        <f t="shared" si="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2" t="s">
        <v>98</v>
      </c>
      <c r="AT188" s="192" t="s">
        <v>204</v>
      </c>
      <c r="AU188" s="192" t="s">
        <v>85</v>
      </c>
      <c r="AY188" s="18" t="s">
        <v>203</v>
      </c>
      <c r="BE188" s="193">
        <f t="shared" si="4"/>
        <v>0</v>
      </c>
      <c r="BF188" s="193">
        <f t="shared" si="5"/>
        <v>0</v>
      </c>
      <c r="BG188" s="193">
        <f t="shared" si="6"/>
        <v>0</v>
      </c>
      <c r="BH188" s="193">
        <f t="shared" si="7"/>
        <v>0</v>
      </c>
      <c r="BI188" s="193">
        <f t="shared" si="8"/>
        <v>0</v>
      </c>
      <c r="BJ188" s="18" t="s">
        <v>85</v>
      </c>
      <c r="BK188" s="193">
        <f t="shared" si="9"/>
        <v>0</v>
      </c>
      <c r="BL188" s="18" t="s">
        <v>98</v>
      </c>
      <c r="BM188" s="192" t="s">
        <v>5139</v>
      </c>
    </row>
    <row r="189" spans="1:65" s="2" customFormat="1" ht="37.9" customHeight="1">
      <c r="A189" s="35"/>
      <c r="B189" s="36"/>
      <c r="C189" s="180" t="s">
        <v>409</v>
      </c>
      <c r="D189" s="180" t="s">
        <v>204</v>
      </c>
      <c r="E189" s="181" t="s">
        <v>4631</v>
      </c>
      <c r="F189" s="182" t="s">
        <v>5140</v>
      </c>
      <c r="G189" s="183" t="s">
        <v>621</v>
      </c>
      <c r="H189" s="184">
        <v>50</v>
      </c>
      <c r="I189" s="185"/>
      <c r="J189" s="186">
        <f t="shared" si="0"/>
        <v>0</v>
      </c>
      <c r="K189" s="187"/>
      <c r="L189" s="40"/>
      <c r="M189" s="188" t="s">
        <v>1</v>
      </c>
      <c r="N189" s="189" t="s">
        <v>45</v>
      </c>
      <c r="O189" s="72"/>
      <c r="P189" s="190">
        <f t="shared" si="1"/>
        <v>0</v>
      </c>
      <c r="Q189" s="190">
        <v>0</v>
      </c>
      <c r="R189" s="190">
        <f t="shared" si="2"/>
        <v>0</v>
      </c>
      <c r="S189" s="190">
        <v>0</v>
      </c>
      <c r="T189" s="191">
        <f t="shared" si="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2" t="s">
        <v>98</v>
      </c>
      <c r="AT189" s="192" t="s">
        <v>204</v>
      </c>
      <c r="AU189" s="192" t="s">
        <v>85</v>
      </c>
      <c r="AY189" s="18" t="s">
        <v>203</v>
      </c>
      <c r="BE189" s="193">
        <f t="shared" si="4"/>
        <v>0</v>
      </c>
      <c r="BF189" s="193">
        <f t="shared" si="5"/>
        <v>0</v>
      </c>
      <c r="BG189" s="193">
        <f t="shared" si="6"/>
        <v>0</v>
      </c>
      <c r="BH189" s="193">
        <f t="shared" si="7"/>
        <v>0</v>
      </c>
      <c r="BI189" s="193">
        <f t="shared" si="8"/>
        <v>0</v>
      </c>
      <c r="BJ189" s="18" t="s">
        <v>85</v>
      </c>
      <c r="BK189" s="193">
        <f t="shared" si="9"/>
        <v>0</v>
      </c>
      <c r="BL189" s="18" t="s">
        <v>98</v>
      </c>
      <c r="BM189" s="192" t="s">
        <v>5141</v>
      </c>
    </row>
    <row r="190" spans="1:65" s="2" customFormat="1" ht="21.75" customHeight="1">
      <c r="A190" s="35"/>
      <c r="B190" s="36"/>
      <c r="C190" s="180" t="s">
        <v>415</v>
      </c>
      <c r="D190" s="180" t="s">
        <v>204</v>
      </c>
      <c r="E190" s="181" t="s">
        <v>4201</v>
      </c>
      <c r="F190" s="182" t="s">
        <v>4202</v>
      </c>
      <c r="G190" s="183" t="s">
        <v>621</v>
      </c>
      <c r="H190" s="184">
        <v>-197</v>
      </c>
      <c r="I190" s="185">
        <f>'6 - Silnoproudá elektroin...'!I136</f>
        <v>0</v>
      </c>
      <c r="J190" s="186">
        <f t="shared" si="0"/>
        <v>0</v>
      </c>
      <c r="K190" s="187"/>
      <c r="L190" s="40"/>
      <c r="M190" s="188" t="s">
        <v>1</v>
      </c>
      <c r="N190" s="189" t="s">
        <v>45</v>
      </c>
      <c r="O190" s="72"/>
      <c r="P190" s="190">
        <f t="shared" si="1"/>
        <v>0</v>
      </c>
      <c r="Q190" s="190">
        <v>0</v>
      </c>
      <c r="R190" s="190">
        <f t="shared" si="2"/>
        <v>0</v>
      </c>
      <c r="S190" s="190">
        <v>0</v>
      </c>
      <c r="T190" s="191">
        <f t="shared" si="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92" t="s">
        <v>98</v>
      </c>
      <c r="AT190" s="192" t="s">
        <v>204</v>
      </c>
      <c r="AU190" s="192" t="s">
        <v>85</v>
      </c>
      <c r="AY190" s="18" t="s">
        <v>203</v>
      </c>
      <c r="BE190" s="193">
        <f t="shared" si="4"/>
        <v>0</v>
      </c>
      <c r="BF190" s="193">
        <f t="shared" si="5"/>
        <v>0</v>
      </c>
      <c r="BG190" s="193">
        <f t="shared" si="6"/>
        <v>0</v>
      </c>
      <c r="BH190" s="193">
        <f t="shared" si="7"/>
        <v>0</v>
      </c>
      <c r="BI190" s="193">
        <f t="shared" si="8"/>
        <v>0</v>
      </c>
      <c r="BJ190" s="18" t="s">
        <v>85</v>
      </c>
      <c r="BK190" s="193">
        <f t="shared" si="9"/>
        <v>0</v>
      </c>
      <c r="BL190" s="18" t="s">
        <v>98</v>
      </c>
      <c r="BM190" s="192" t="s">
        <v>5142</v>
      </c>
    </row>
    <row r="191" spans="1:65" s="2" customFormat="1" ht="24.2" customHeight="1">
      <c r="A191" s="35"/>
      <c r="B191" s="36"/>
      <c r="C191" s="180" t="s">
        <v>423</v>
      </c>
      <c r="D191" s="180" t="s">
        <v>204</v>
      </c>
      <c r="E191" s="181" t="s">
        <v>4634</v>
      </c>
      <c r="F191" s="182" t="s">
        <v>5143</v>
      </c>
      <c r="G191" s="183" t="s">
        <v>621</v>
      </c>
      <c r="H191" s="184">
        <v>31</v>
      </c>
      <c r="I191" s="185"/>
      <c r="J191" s="186">
        <f t="shared" si="0"/>
        <v>0</v>
      </c>
      <c r="K191" s="187"/>
      <c r="L191" s="40"/>
      <c r="M191" s="188" t="s">
        <v>1</v>
      </c>
      <c r="N191" s="189" t="s">
        <v>45</v>
      </c>
      <c r="O191" s="72"/>
      <c r="P191" s="190">
        <f t="shared" si="1"/>
        <v>0</v>
      </c>
      <c r="Q191" s="190">
        <v>0</v>
      </c>
      <c r="R191" s="190">
        <f t="shared" si="2"/>
        <v>0</v>
      </c>
      <c r="S191" s="190">
        <v>0</v>
      </c>
      <c r="T191" s="191">
        <f t="shared" si="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2" t="s">
        <v>98</v>
      </c>
      <c r="AT191" s="192" t="s">
        <v>204</v>
      </c>
      <c r="AU191" s="192" t="s">
        <v>85</v>
      </c>
      <c r="AY191" s="18" t="s">
        <v>203</v>
      </c>
      <c r="BE191" s="193">
        <f t="shared" si="4"/>
        <v>0</v>
      </c>
      <c r="BF191" s="193">
        <f t="shared" si="5"/>
        <v>0</v>
      </c>
      <c r="BG191" s="193">
        <f t="shared" si="6"/>
        <v>0</v>
      </c>
      <c r="BH191" s="193">
        <f t="shared" si="7"/>
        <v>0</v>
      </c>
      <c r="BI191" s="193">
        <f t="shared" si="8"/>
        <v>0</v>
      </c>
      <c r="BJ191" s="18" t="s">
        <v>85</v>
      </c>
      <c r="BK191" s="193">
        <f t="shared" si="9"/>
        <v>0</v>
      </c>
      <c r="BL191" s="18" t="s">
        <v>98</v>
      </c>
      <c r="BM191" s="192" t="s">
        <v>5144</v>
      </c>
    </row>
    <row r="192" spans="1:65" s="2" customFormat="1" ht="24.2" customHeight="1">
      <c r="A192" s="35"/>
      <c r="B192" s="36"/>
      <c r="C192" s="180" t="s">
        <v>428</v>
      </c>
      <c r="D192" s="180" t="s">
        <v>204</v>
      </c>
      <c r="E192" s="181" t="s">
        <v>4204</v>
      </c>
      <c r="F192" s="182" t="s">
        <v>4205</v>
      </c>
      <c r="G192" s="183" t="s">
        <v>621</v>
      </c>
      <c r="H192" s="184">
        <v>-220</v>
      </c>
      <c r="I192" s="185">
        <f>'6 - Silnoproudá elektroin...'!I137</f>
        <v>0</v>
      </c>
      <c r="J192" s="186">
        <f t="shared" si="0"/>
        <v>0</v>
      </c>
      <c r="K192" s="187"/>
      <c r="L192" s="40"/>
      <c r="M192" s="188" t="s">
        <v>1</v>
      </c>
      <c r="N192" s="189" t="s">
        <v>45</v>
      </c>
      <c r="O192" s="72"/>
      <c r="P192" s="190">
        <f t="shared" si="1"/>
        <v>0</v>
      </c>
      <c r="Q192" s="190">
        <v>0</v>
      </c>
      <c r="R192" s="190">
        <f t="shared" si="2"/>
        <v>0</v>
      </c>
      <c r="S192" s="190">
        <v>0</v>
      </c>
      <c r="T192" s="191">
        <f t="shared" si="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92" t="s">
        <v>98</v>
      </c>
      <c r="AT192" s="192" t="s">
        <v>204</v>
      </c>
      <c r="AU192" s="192" t="s">
        <v>85</v>
      </c>
      <c r="AY192" s="18" t="s">
        <v>203</v>
      </c>
      <c r="BE192" s="193">
        <f t="shared" si="4"/>
        <v>0</v>
      </c>
      <c r="BF192" s="193">
        <f t="shared" si="5"/>
        <v>0</v>
      </c>
      <c r="BG192" s="193">
        <f t="shared" si="6"/>
        <v>0</v>
      </c>
      <c r="BH192" s="193">
        <f t="shared" si="7"/>
        <v>0</v>
      </c>
      <c r="BI192" s="193">
        <f t="shared" si="8"/>
        <v>0</v>
      </c>
      <c r="BJ192" s="18" t="s">
        <v>85</v>
      </c>
      <c r="BK192" s="193">
        <f t="shared" si="9"/>
        <v>0</v>
      </c>
      <c r="BL192" s="18" t="s">
        <v>98</v>
      </c>
      <c r="BM192" s="192" t="s">
        <v>5145</v>
      </c>
    </row>
    <row r="193" spans="1:65" s="2" customFormat="1" ht="24.2" customHeight="1">
      <c r="A193" s="35"/>
      <c r="B193" s="36"/>
      <c r="C193" s="180" t="s">
        <v>440</v>
      </c>
      <c r="D193" s="180" t="s">
        <v>204</v>
      </c>
      <c r="E193" s="181" t="s">
        <v>4637</v>
      </c>
      <c r="F193" s="182" t="s">
        <v>5146</v>
      </c>
      <c r="G193" s="183" t="s">
        <v>621</v>
      </c>
      <c r="H193" s="184">
        <v>356</v>
      </c>
      <c r="I193" s="185"/>
      <c r="J193" s="186">
        <f t="shared" si="0"/>
        <v>0</v>
      </c>
      <c r="K193" s="187"/>
      <c r="L193" s="40"/>
      <c r="M193" s="188" t="s">
        <v>1</v>
      </c>
      <c r="N193" s="189" t="s">
        <v>45</v>
      </c>
      <c r="O193" s="72"/>
      <c r="P193" s="190">
        <f t="shared" si="1"/>
        <v>0</v>
      </c>
      <c r="Q193" s="190">
        <v>0</v>
      </c>
      <c r="R193" s="190">
        <f t="shared" si="2"/>
        <v>0</v>
      </c>
      <c r="S193" s="190">
        <v>0</v>
      </c>
      <c r="T193" s="191">
        <f t="shared" si="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2" t="s">
        <v>98</v>
      </c>
      <c r="AT193" s="192" t="s">
        <v>204</v>
      </c>
      <c r="AU193" s="192" t="s">
        <v>85</v>
      </c>
      <c r="AY193" s="18" t="s">
        <v>203</v>
      </c>
      <c r="BE193" s="193">
        <f t="shared" si="4"/>
        <v>0</v>
      </c>
      <c r="BF193" s="193">
        <f t="shared" si="5"/>
        <v>0</v>
      </c>
      <c r="BG193" s="193">
        <f t="shared" si="6"/>
        <v>0</v>
      </c>
      <c r="BH193" s="193">
        <f t="shared" si="7"/>
        <v>0</v>
      </c>
      <c r="BI193" s="193">
        <f t="shared" si="8"/>
        <v>0</v>
      </c>
      <c r="BJ193" s="18" t="s">
        <v>85</v>
      </c>
      <c r="BK193" s="193">
        <f t="shared" si="9"/>
        <v>0</v>
      </c>
      <c r="BL193" s="18" t="s">
        <v>98</v>
      </c>
      <c r="BM193" s="192" t="s">
        <v>5147</v>
      </c>
    </row>
    <row r="194" spans="1:65" s="2" customFormat="1" ht="21.75" customHeight="1">
      <c r="A194" s="35"/>
      <c r="B194" s="36"/>
      <c r="C194" s="180" t="s">
        <v>448</v>
      </c>
      <c r="D194" s="180" t="s">
        <v>204</v>
      </c>
      <c r="E194" s="181" t="s">
        <v>4207</v>
      </c>
      <c r="F194" s="182" t="s">
        <v>4208</v>
      </c>
      <c r="G194" s="183" t="s">
        <v>621</v>
      </c>
      <c r="H194" s="184">
        <v>-28</v>
      </c>
      <c r="I194" s="185">
        <f>'6 - Silnoproudá elektroin...'!I138</f>
        <v>0</v>
      </c>
      <c r="J194" s="186">
        <f t="shared" si="0"/>
        <v>0</v>
      </c>
      <c r="K194" s="187"/>
      <c r="L194" s="40"/>
      <c r="M194" s="188" t="s">
        <v>1</v>
      </c>
      <c r="N194" s="189" t="s">
        <v>45</v>
      </c>
      <c r="O194" s="72"/>
      <c r="P194" s="190">
        <f t="shared" si="1"/>
        <v>0</v>
      </c>
      <c r="Q194" s="190">
        <v>0</v>
      </c>
      <c r="R194" s="190">
        <f t="shared" si="2"/>
        <v>0</v>
      </c>
      <c r="S194" s="190">
        <v>0</v>
      </c>
      <c r="T194" s="191">
        <f t="shared" si="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92" t="s">
        <v>98</v>
      </c>
      <c r="AT194" s="192" t="s">
        <v>204</v>
      </c>
      <c r="AU194" s="192" t="s">
        <v>85</v>
      </c>
      <c r="AY194" s="18" t="s">
        <v>203</v>
      </c>
      <c r="BE194" s="193">
        <f t="shared" si="4"/>
        <v>0</v>
      </c>
      <c r="BF194" s="193">
        <f t="shared" si="5"/>
        <v>0</v>
      </c>
      <c r="BG194" s="193">
        <f t="shared" si="6"/>
        <v>0</v>
      </c>
      <c r="BH194" s="193">
        <f t="shared" si="7"/>
        <v>0</v>
      </c>
      <c r="BI194" s="193">
        <f t="shared" si="8"/>
        <v>0</v>
      </c>
      <c r="BJ194" s="18" t="s">
        <v>85</v>
      </c>
      <c r="BK194" s="193">
        <f t="shared" si="9"/>
        <v>0</v>
      </c>
      <c r="BL194" s="18" t="s">
        <v>98</v>
      </c>
      <c r="BM194" s="192" t="s">
        <v>5148</v>
      </c>
    </row>
    <row r="195" spans="1:65" s="2" customFormat="1" ht="24.2" customHeight="1">
      <c r="A195" s="35"/>
      <c r="B195" s="36"/>
      <c r="C195" s="180" t="s">
        <v>455</v>
      </c>
      <c r="D195" s="180" t="s">
        <v>204</v>
      </c>
      <c r="E195" s="181" t="s">
        <v>4640</v>
      </c>
      <c r="F195" s="182" t="s">
        <v>5149</v>
      </c>
      <c r="G195" s="183" t="s">
        <v>621</v>
      </c>
      <c r="H195" s="184">
        <v>22</v>
      </c>
      <c r="I195" s="185"/>
      <c r="J195" s="186">
        <f t="shared" si="0"/>
        <v>0</v>
      </c>
      <c r="K195" s="187"/>
      <c r="L195" s="40"/>
      <c r="M195" s="188" t="s">
        <v>1</v>
      </c>
      <c r="N195" s="189" t="s">
        <v>45</v>
      </c>
      <c r="O195" s="72"/>
      <c r="P195" s="190">
        <f t="shared" si="1"/>
        <v>0</v>
      </c>
      <c r="Q195" s="190">
        <v>0</v>
      </c>
      <c r="R195" s="190">
        <f t="shared" si="2"/>
        <v>0</v>
      </c>
      <c r="S195" s="190">
        <v>0</v>
      </c>
      <c r="T195" s="191">
        <f t="shared" si="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92" t="s">
        <v>98</v>
      </c>
      <c r="AT195" s="192" t="s">
        <v>204</v>
      </c>
      <c r="AU195" s="192" t="s">
        <v>85</v>
      </c>
      <c r="AY195" s="18" t="s">
        <v>203</v>
      </c>
      <c r="BE195" s="193">
        <f t="shared" si="4"/>
        <v>0</v>
      </c>
      <c r="BF195" s="193">
        <f t="shared" si="5"/>
        <v>0</v>
      </c>
      <c r="BG195" s="193">
        <f t="shared" si="6"/>
        <v>0</v>
      </c>
      <c r="BH195" s="193">
        <f t="shared" si="7"/>
        <v>0</v>
      </c>
      <c r="BI195" s="193">
        <f t="shared" si="8"/>
        <v>0</v>
      </c>
      <c r="BJ195" s="18" t="s">
        <v>85</v>
      </c>
      <c r="BK195" s="193">
        <f t="shared" si="9"/>
        <v>0</v>
      </c>
      <c r="BL195" s="18" t="s">
        <v>98</v>
      </c>
      <c r="BM195" s="192" t="s">
        <v>5150</v>
      </c>
    </row>
    <row r="196" spans="1:65" s="2" customFormat="1" ht="33" customHeight="1">
      <c r="A196" s="35"/>
      <c r="B196" s="36"/>
      <c r="C196" s="180" t="s">
        <v>460</v>
      </c>
      <c r="D196" s="180" t="s">
        <v>204</v>
      </c>
      <c r="E196" s="181" t="s">
        <v>4643</v>
      </c>
      <c r="F196" s="182" t="s">
        <v>5151</v>
      </c>
      <c r="G196" s="183" t="s">
        <v>621</v>
      </c>
      <c r="H196" s="184">
        <v>4</v>
      </c>
      <c r="I196" s="185"/>
      <c r="J196" s="186">
        <f t="shared" si="0"/>
        <v>0</v>
      </c>
      <c r="K196" s="187"/>
      <c r="L196" s="40"/>
      <c r="M196" s="188" t="s">
        <v>1</v>
      </c>
      <c r="N196" s="189" t="s">
        <v>45</v>
      </c>
      <c r="O196" s="72"/>
      <c r="P196" s="190">
        <f t="shared" si="1"/>
        <v>0</v>
      </c>
      <c r="Q196" s="190">
        <v>0</v>
      </c>
      <c r="R196" s="190">
        <f t="shared" si="2"/>
        <v>0</v>
      </c>
      <c r="S196" s="190">
        <v>0</v>
      </c>
      <c r="T196" s="191">
        <f t="shared" si="3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92" t="s">
        <v>98</v>
      </c>
      <c r="AT196" s="192" t="s">
        <v>204</v>
      </c>
      <c r="AU196" s="192" t="s">
        <v>85</v>
      </c>
      <c r="AY196" s="18" t="s">
        <v>203</v>
      </c>
      <c r="BE196" s="193">
        <f t="shared" si="4"/>
        <v>0</v>
      </c>
      <c r="BF196" s="193">
        <f t="shared" si="5"/>
        <v>0</v>
      </c>
      <c r="BG196" s="193">
        <f t="shared" si="6"/>
        <v>0</v>
      </c>
      <c r="BH196" s="193">
        <f t="shared" si="7"/>
        <v>0</v>
      </c>
      <c r="BI196" s="193">
        <f t="shared" si="8"/>
        <v>0</v>
      </c>
      <c r="BJ196" s="18" t="s">
        <v>85</v>
      </c>
      <c r="BK196" s="193">
        <f t="shared" si="9"/>
        <v>0</v>
      </c>
      <c r="BL196" s="18" t="s">
        <v>98</v>
      </c>
      <c r="BM196" s="192" t="s">
        <v>5152</v>
      </c>
    </row>
    <row r="197" spans="1:65" s="2" customFormat="1" ht="21.75" customHeight="1">
      <c r="A197" s="35"/>
      <c r="B197" s="36"/>
      <c r="C197" s="180" t="s">
        <v>465</v>
      </c>
      <c r="D197" s="180" t="s">
        <v>204</v>
      </c>
      <c r="E197" s="181" t="s">
        <v>5153</v>
      </c>
      <c r="F197" s="182" t="s">
        <v>4211</v>
      </c>
      <c r="G197" s="183" t="s">
        <v>621</v>
      </c>
      <c r="H197" s="184">
        <v>-4</v>
      </c>
      <c r="I197" s="185">
        <f>'6 - Silnoproudá elektroin...'!I139</f>
        <v>0</v>
      </c>
      <c r="J197" s="186">
        <f t="shared" si="0"/>
        <v>0</v>
      </c>
      <c r="K197" s="187"/>
      <c r="L197" s="40"/>
      <c r="M197" s="188" t="s">
        <v>1</v>
      </c>
      <c r="N197" s="189" t="s">
        <v>45</v>
      </c>
      <c r="O197" s="72"/>
      <c r="P197" s="190">
        <f t="shared" si="1"/>
        <v>0</v>
      </c>
      <c r="Q197" s="190">
        <v>0</v>
      </c>
      <c r="R197" s="190">
        <f t="shared" si="2"/>
        <v>0</v>
      </c>
      <c r="S197" s="190">
        <v>0</v>
      </c>
      <c r="T197" s="191">
        <f t="shared" si="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92" t="s">
        <v>98</v>
      </c>
      <c r="AT197" s="192" t="s">
        <v>204</v>
      </c>
      <c r="AU197" s="192" t="s">
        <v>85</v>
      </c>
      <c r="AY197" s="18" t="s">
        <v>203</v>
      </c>
      <c r="BE197" s="193">
        <f t="shared" si="4"/>
        <v>0</v>
      </c>
      <c r="BF197" s="193">
        <f t="shared" si="5"/>
        <v>0</v>
      </c>
      <c r="BG197" s="193">
        <f t="shared" si="6"/>
        <v>0</v>
      </c>
      <c r="BH197" s="193">
        <f t="shared" si="7"/>
        <v>0</v>
      </c>
      <c r="BI197" s="193">
        <f t="shared" si="8"/>
        <v>0</v>
      </c>
      <c r="BJ197" s="18" t="s">
        <v>85</v>
      </c>
      <c r="BK197" s="193">
        <f t="shared" si="9"/>
        <v>0</v>
      </c>
      <c r="BL197" s="18" t="s">
        <v>98</v>
      </c>
      <c r="BM197" s="192" t="s">
        <v>5154</v>
      </c>
    </row>
    <row r="198" spans="2:63" s="11" customFormat="1" ht="25.9" customHeight="1">
      <c r="B198" s="166"/>
      <c r="C198" s="167"/>
      <c r="D198" s="168" t="s">
        <v>79</v>
      </c>
      <c r="E198" s="169" t="s">
        <v>151</v>
      </c>
      <c r="F198" s="169" t="s">
        <v>4268</v>
      </c>
      <c r="G198" s="167"/>
      <c r="H198" s="167"/>
      <c r="I198" s="170"/>
      <c r="J198" s="171">
        <f>BK198</f>
        <v>0</v>
      </c>
      <c r="K198" s="167"/>
      <c r="L198" s="172"/>
      <c r="M198" s="173"/>
      <c r="N198" s="174"/>
      <c r="O198" s="174"/>
      <c r="P198" s="175">
        <f>P199</f>
        <v>0</v>
      </c>
      <c r="Q198" s="174"/>
      <c r="R198" s="175">
        <f>R199</f>
        <v>0</v>
      </c>
      <c r="S198" s="174"/>
      <c r="T198" s="176">
        <f>T199</f>
        <v>0</v>
      </c>
      <c r="AR198" s="177" t="s">
        <v>85</v>
      </c>
      <c r="AT198" s="178" t="s">
        <v>79</v>
      </c>
      <c r="AU198" s="178" t="s">
        <v>80</v>
      </c>
      <c r="AY198" s="177" t="s">
        <v>203</v>
      </c>
      <c r="BK198" s="179">
        <f>BK199</f>
        <v>0</v>
      </c>
    </row>
    <row r="199" spans="1:65" s="2" customFormat="1" ht="16.5" customHeight="1">
      <c r="A199" s="35"/>
      <c r="B199" s="36"/>
      <c r="C199" s="180" t="s">
        <v>474</v>
      </c>
      <c r="D199" s="180" t="s">
        <v>204</v>
      </c>
      <c r="E199" s="181" t="s">
        <v>4305</v>
      </c>
      <c r="F199" s="182" t="s">
        <v>4306</v>
      </c>
      <c r="G199" s="183" t="s">
        <v>253</v>
      </c>
      <c r="H199" s="184">
        <v>35</v>
      </c>
      <c r="I199" s="185"/>
      <c r="J199" s="186">
        <f>ROUND(I199*H199,2)</f>
        <v>0</v>
      </c>
      <c r="K199" s="187"/>
      <c r="L199" s="40"/>
      <c r="M199" s="188" t="s">
        <v>1</v>
      </c>
      <c r="N199" s="189" t="s">
        <v>45</v>
      </c>
      <c r="O199" s="72"/>
      <c r="P199" s="190">
        <f>O199*H199</f>
        <v>0</v>
      </c>
      <c r="Q199" s="190">
        <v>0</v>
      </c>
      <c r="R199" s="190">
        <f>Q199*H199</f>
        <v>0</v>
      </c>
      <c r="S199" s="190">
        <v>0</v>
      </c>
      <c r="T199" s="191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92" t="s">
        <v>98</v>
      </c>
      <c r="AT199" s="192" t="s">
        <v>204</v>
      </c>
      <c r="AU199" s="192" t="s">
        <v>85</v>
      </c>
      <c r="AY199" s="18" t="s">
        <v>203</v>
      </c>
      <c r="BE199" s="193">
        <f>IF(N199="základní",J199,0)</f>
        <v>0</v>
      </c>
      <c r="BF199" s="193">
        <f>IF(N199="snížená",J199,0)</f>
        <v>0</v>
      </c>
      <c r="BG199" s="193">
        <f>IF(N199="zákl. přenesená",J199,0)</f>
        <v>0</v>
      </c>
      <c r="BH199" s="193">
        <f>IF(N199="sníž. přenesená",J199,0)</f>
        <v>0</v>
      </c>
      <c r="BI199" s="193">
        <f>IF(N199="nulová",J199,0)</f>
        <v>0</v>
      </c>
      <c r="BJ199" s="18" t="s">
        <v>85</v>
      </c>
      <c r="BK199" s="193">
        <f>ROUND(I199*H199,2)</f>
        <v>0</v>
      </c>
      <c r="BL199" s="18" t="s">
        <v>98</v>
      </c>
      <c r="BM199" s="192" t="s">
        <v>5155</v>
      </c>
    </row>
    <row r="200" spans="2:63" s="11" customFormat="1" ht="25.9" customHeight="1">
      <c r="B200" s="166"/>
      <c r="C200" s="167"/>
      <c r="D200" s="168" t="s">
        <v>79</v>
      </c>
      <c r="E200" s="169" t="s">
        <v>5156</v>
      </c>
      <c r="F200" s="169" t="s">
        <v>5157</v>
      </c>
      <c r="G200" s="167"/>
      <c r="H200" s="167"/>
      <c r="I200" s="170"/>
      <c r="J200" s="171">
        <f>BK200</f>
        <v>0</v>
      </c>
      <c r="K200" s="167"/>
      <c r="L200" s="172"/>
      <c r="M200" s="173"/>
      <c r="N200" s="174"/>
      <c r="O200" s="174"/>
      <c r="P200" s="175">
        <f>SUM(P201:P203)</f>
        <v>0</v>
      </c>
      <c r="Q200" s="174"/>
      <c r="R200" s="175">
        <f>SUM(R201:R203)</f>
        <v>0</v>
      </c>
      <c r="S200" s="174"/>
      <c r="T200" s="176">
        <f>SUM(T201:T203)</f>
        <v>0</v>
      </c>
      <c r="AR200" s="177" t="s">
        <v>85</v>
      </c>
      <c r="AT200" s="178" t="s">
        <v>79</v>
      </c>
      <c r="AU200" s="178" t="s">
        <v>80</v>
      </c>
      <c r="AY200" s="177" t="s">
        <v>203</v>
      </c>
      <c r="BK200" s="179">
        <f>SUM(BK201:BK203)</f>
        <v>0</v>
      </c>
    </row>
    <row r="201" spans="1:65" s="2" customFormat="1" ht="16.5" customHeight="1">
      <c r="A201" s="35"/>
      <c r="B201" s="36"/>
      <c r="C201" s="180" t="s">
        <v>479</v>
      </c>
      <c r="D201" s="180" t="s">
        <v>204</v>
      </c>
      <c r="E201" s="181" t="s">
        <v>5158</v>
      </c>
      <c r="F201" s="182" t="s">
        <v>5159</v>
      </c>
      <c r="G201" s="183" t="s">
        <v>621</v>
      </c>
      <c r="H201" s="184">
        <v>1</v>
      </c>
      <c r="I201" s="185"/>
      <c r="J201" s="186">
        <f>ROUND(I201*H201,2)</f>
        <v>0</v>
      </c>
      <c r="K201" s="187"/>
      <c r="L201" s="40"/>
      <c r="M201" s="188" t="s">
        <v>1</v>
      </c>
      <c r="N201" s="189" t="s">
        <v>45</v>
      </c>
      <c r="O201" s="72"/>
      <c r="P201" s="190">
        <f>O201*H201</f>
        <v>0</v>
      </c>
      <c r="Q201" s="190">
        <v>0</v>
      </c>
      <c r="R201" s="190">
        <f>Q201*H201</f>
        <v>0</v>
      </c>
      <c r="S201" s="190">
        <v>0</v>
      </c>
      <c r="T201" s="191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2" t="s">
        <v>98</v>
      </c>
      <c r="AT201" s="192" t="s">
        <v>204</v>
      </c>
      <c r="AU201" s="192" t="s">
        <v>85</v>
      </c>
      <c r="AY201" s="18" t="s">
        <v>203</v>
      </c>
      <c r="BE201" s="193">
        <f>IF(N201="základní",J201,0)</f>
        <v>0</v>
      </c>
      <c r="BF201" s="193">
        <f>IF(N201="snížená",J201,0)</f>
        <v>0</v>
      </c>
      <c r="BG201" s="193">
        <f>IF(N201="zákl. přenesená",J201,0)</f>
        <v>0</v>
      </c>
      <c r="BH201" s="193">
        <f>IF(N201="sníž. přenesená",J201,0)</f>
        <v>0</v>
      </c>
      <c r="BI201" s="193">
        <f>IF(N201="nulová",J201,0)</f>
        <v>0</v>
      </c>
      <c r="BJ201" s="18" t="s">
        <v>85</v>
      </c>
      <c r="BK201" s="193">
        <f>ROUND(I201*H201,2)</f>
        <v>0</v>
      </c>
      <c r="BL201" s="18" t="s">
        <v>98</v>
      </c>
      <c r="BM201" s="192" t="s">
        <v>5160</v>
      </c>
    </row>
    <row r="202" spans="1:65" s="2" customFormat="1" ht="16.5" customHeight="1">
      <c r="A202" s="35"/>
      <c r="B202" s="36"/>
      <c r="C202" s="180" t="s">
        <v>485</v>
      </c>
      <c r="D202" s="180" t="s">
        <v>204</v>
      </c>
      <c r="E202" s="181" t="s">
        <v>5161</v>
      </c>
      <c r="F202" s="182" t="s">
        <v>5162</v>
      </c>
      <c r="G202" s="183" t="s">
        <v>621</v>
      </c>
      <c r="H202" s="184">
        <v>1</v>
      </c>
      <c r="I202" s="185"/>
      <c r="J202" s="186">
        <f>ROUND(I202*H202,2)</f>
        <v>0</v>
      </c>
      <c r="K202" s="187"/>
      <c r="L202" s="40"/>
      <c r="M202" s="188" t="s">
        <v>1</v>
      </c>
      <c r="N202" s="189" t="s">
        <v>45</v>
      </c>
      <c r="O202" s="72"/>
      <c r="P202" s="190">
        <f>O202*H202</f>
        <v>0</v>
      </c>
      <c r="Q202" s="190">
        <v>0</v>
      </c>
      <c r="R202" s="190">
        <f>Q202*H202</f>
        <v>0</v>
      </c>
      <c r="S202" s="190">
        <v>0</v>
      </c>
      <c r="T202" s="191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92" t="s">
        <v>98</v>
      </c>
      <c r="AT202" s="192" t="s">
        <v>204</v>
      </c>
      <c r="AU202" s="192" t="s">
        <v>85</v>
      </c>
      <c r="AY202" s="18" t="s">
        <v>203</v>
      </c>
      <c r="BE202" s="193">
        <f>IF(N202="základní",J202,0)</f>
        <v>0</v>
      </c>
      <c r="BF202" s="193">
        <f>IF(N202="snížená",J202,0)</f>
        <v>0</v>
      </c>
      <c r="BG202" s="193">
        <f>IF(N202="zákl. přenesená",J202,0)</f>
        <v>0</v>
      </c>
      <c r="BH202" s="193">
        <f>IF(N202="sníž. přenesená",J202,0)</f>
        <v>0</v>
      </c>
      <c r="BI202" s="193">
        <f>IF(N202="nulová",J202,0)</f>
        <v>0</v>
      </c>
      <c r="BJ202" s="18" t="s">
        <v>85</v>
      </c>
      <c r="BK202" s="193">
        <f>ROUND(I202*H202,2)</f>
        <v>0</v>
      </c>
      <c r="BL202" s="18" t="s">
        <v>98</v>
      </c>
      <c r="BM202" s="192" t="s">
        <v>5163</v>
      </c>
    </row>
    <row r="203" spans="1:65" s="2" customFormat="1" ht="16.5" customHeight="1">
      <c r="A203" s="35"/>
      <c r="B203" s="36"/>
      <c r="C203" s="180" t="s">
        <v>490</v>
      </c>
      <c r="D203" s="180" t="s">
        <v>204</v>
      </c>
      <c r="E203" s="181" t="s">
        <v>5164</v>
      </c>
      <c r="F203" s="182" t="s">
        <v>5165</v>
      </c>
      <c r="G203" s="183" t="s">
        <v>621</v>
      </c>
      <c r="H203" s="184">
        <v>1</v>
      </c>
      <c r="I203" s="185"/>
      <c r="J203" s="186">
        <f>ROUND(I203*H203,2)</f>
        <v>0</v>
      </c>
      <c r="K203" s="187"/>
      <c r="L203" s="40"/>
      <c r="M203" s="188" t="s">
        <v>1</v>
      </c>
      <c r="N203" s="189" t="s">
        <v>45</v>
      </c>
      <c r="O203" s="72"/>
      <c r="P203" s="190">
        <f>O203*H203</f>
        <v>0</v>
      </c>
      <c r="Q203" s="190">
        <v>0</v>
      </c>
      <c r="R203" s="190">
        <f>Q203*H203</f>
        <v>0</v>
      </c>
      <c r="S203" s="190">
        <v>0</v>
      </c>
      <c r="T203" s="191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92" t="s">
        <v>98</v>
      </c>
      <c r="AT203" s="192" t="s">
        <v>204</v>
      </c>
      <c r="AU203" s="192" t="s">
        <v>85</v>
      </c>
      <c r="AY203" s="18" t="s">
        <v>203</v>
      </c>
      <c r="BE203" s="193">
        <f>IF(N203="základní",J203,0)</f>
        <v>0</v>
      </c>
      <c r="BF203" s="193">
        <f>IF(N203="snížená",J203,0)</f>
        <v>0</v>
      </c>
      <c r="BG203" s="193">
        <f>IF(N203="zákl. přenesená",J203,0)</f>
        <v>0</v>
      </c>
      <c r="BH203" s="193">
        <f>IF(N203="sníž. přenesená",J203,0)</f>
        <v>0</v>
      </c>
      <c r="BI203" s="193">
        <f>IF(N203="nulová",J203,0)</f>
        <v>0</v>
      </c>
      <c r="BJ203" s="18" t="s">
        <v>85</v>
      </c>
      <c r="BK203" s="193">
        <f>ROUND(I203*H203,2)</f>
        <v>0</v>
      </c>
      <c r="BL203" s="18" t="s">
        <v>98</v>
      </c>
      <c r="BM203" s="192" t="s">
        <v>5166</v>
      </c>
    </row>
    <row r="204" spans="2:63" s="11" customFormat="1" ht="25.9" customHeight="1">
      <c r="B204" s="166"/>
      <c r="C204" s="167"/>
      <c r="D204" s="168" t="s">
        <v>79</v>
      </c>
      <c r="E204" s="169" t="s">
        <v>5167</v>
      </c>
      <c r="F204" s="169" t="s">
        <v>5168</v>
      </c>
      <c r="G204" s="167"/>
      <c r="H204" s="167"/>
      <c r="I204" s="170"/>
      <c r="J204" s="171">
        <f>BK204</f>
        <v>0</v>
      </c>
      <c r="K204" s="167"/>
      <c r="L204" s="172"/>
      <c r="M204" s="173"/>
      <c r="N204" s="174"/>
      <c r="O204" s="174"/>
      <c r="P204" s="175">
        <f>P205</f>
        <v>0</v>
      </c>
      <c r="Q204" s="174"/>
      <c r="R204" s="175">
        <f>R205</f>
        <v>0</v>
      </c>
      <c r="S204" s="174"/>
      <c r="T204" s="176">
        <f>T205</f>
        <v>0</v>
      </c>
      <c r="AR204" s="177" t="s">
        <v>85</v>
      </c>
      <c r="AT204" s="178" t="s">
        <v>79</v>
      </c>
      <c r="AU204" s="178" t="s">
        <v>80</v>
      </c>
      <c r="AY204" s="177" t="s">
        <v>203</v>
      </c>
      <c r="BK204" s="179">
        <f>BK205</f>
        <v>0</v>
      </c>
    </row>
    <row r="205" spans="1:65" s="2" customFormat="1" ht="16.5" customHeight="1">
      <c r="A205" s="35"/>
      <c r="B205" s="36"/>
      <c r="C205" s="180" t="s">
        <v>502</v>
      </c>
      <c r="D205" s="180" t="s">
        <v>204</v>
      </c>
      <c r="E205" s="181" t="s">
        <v>5169</v>
      </c>
      <c r="F205" s="182" t="s">
        <v>5170</v>
      </c>
      <c r="G205" s="183" t="s">
        <v>621</v>
      </c>
      <c r="H205" s="184">
        <v>90</v>
      </c>
      <c r="I205" s="185"/>
      <c r="J205" s="186">
        <f>ROUND(I205*H205,2)</f>
        <v>0</v>
      </c>
      <c r="K205" s="187"/>
      <c r="L205" s="40"/>
      <c r="M205" s="188" t="s">
        <v>1</v>
      </c>
      <c r="N205" s="189" t="s">
        <v>45</v>
      </c>
      <c r="O205" s="72"/>
      <c r="P205" s="190">
        <f>O205*H205</f>
        <v>0</v>
      </c>
      <c r="Q205" s="190">
        <v>0</v>
      </c>
      <c r="R205" s="190">
        <f>Q205*H205</f>
        <v>0</v>
      </c>
      <c r="S205" s="190">
        <v>0</v>
      </c>
      <c r="T205" s="191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92" t="s">
        <v>98</v>
      </c>
      <c r="AT205" s="192" t="s">
        <v>204</v>
      </c>
      <c r="AU205" s="192" t="s">
        <v>85</v>
      </c>
      <c r="AY205" s="18" t="s">
        <v>203</v>
      </c>
      <c r="BE205" s="193">
        <f>IF(N205="základní",J205,0)</f>
        <v>0</v>
      </c>
      <c r="BF205" s="193">
        <f>IF(N205="snížená",J205,0)</f>
        <v>0</v>
      </c>
      <c r="BG205" s="193">
        <f>IF(N205="zákl. přenesená",J205,0)</f>
        <v>0</v>
      </c>
      <c r="BH205" s="193">
        <f>IF(N205="sníž. přenesená",J205,0)</f>
        <v>0</v>
      </c>
      <c r="BI205" s="193">
        <f>IF(N205="nulová",J205,0)</f>
        <v>0</v>
      </c>
      <c r="BJ205" s="18" t="s">
        <v>85</v>
      </c>
      <c r="BK205" s="193">
        <f>ROUND(I205*H205,2)</f>
        <v>0</v>
      </c>
      <c r="BL205" s="18" t="s">
        <v>98</v>
      </c>
      <c r="BM205" s="192" t="s">
        <v>5171</v>
      </c>
    </row>
    <row r="206" spans="2:63" s="11" customFormat="1" ht="25.9" customHeight="1">
      <c r="B206" s="166"/>
      <c r="C206" s="167"/>
      <c r="D206" s="168" t="s">
        <v>79</v>
      </c>
      <c r="E206" s="169" t="s">
        <v>3853</v>
      </c>
      <c r="F206" s="169" t="s">
        <v>114</v>
      </c>
      <c r="G206" s="167"/>
      <c r="H206" s="167"/>
      <c r="I206" s="170"/>
      <c r="J206" s="171">
        <f>BK206</f>
        <v>0</v>
      </c>
      <c r="K206" s="167"/>
      <c r="L206" s="172"/>
      <c r="M206" s="173"/>
      <c r="N206" s="174"/>
      <c r="O206" s="174"/>
      <c r="P206" s="175">
        <f>SUM(P207:P210)</f>
        <v>0</v>
      </c>
      <c r="Q206" s="174"/>
      <c r="R206" s="175">
        <f>SUM(R207:R210)</f>
        <v>0</v>
      </c>
      <c r="S206" s="174"/>
      <c r="T206" s="176">
        <f>SUM(T207:T210)</f>
        <v>0</v>
      </c>
      <c r="AR206" s="177" t="s">
        <v>85</v>
      </c>
      <c r="AT206" s="178" t="s">
        <v>79</v>
      </c>
      <c r="AU206" s="178" t="s">
        <v>80</v>
      </c>
      <c r="AY206" s="177" t="s">
        <v>203</v>
      </c>
      <c r="BK206" s="179">
        <f>SUM(BK207:BK210)</f>
        <v>0</v>
      </c>
    </row>
    <row r="207" spans="1:65" s="2" customFormat="1" ht="16.5" customHeight="1">
      <c r="A207" s="35"/>
      <c r="B207" s="36"/>
      <c r="C207" s="180" t="s">
        <v>508</v>
      </c>
      <c r="D207" s="180" t="s">
        <v>204</v>
      </c>
      <c r="E207" s="181" t="s">
        <v>5172</v>
      </c>
      <c r="F207" s="182" t="s">
        <v>5173</v>
      </c>
      <c r="G207" s="183" t="s">
        <v>621</v>
      </c>
      <c r="H207" s="184">
        <v>1</v>
      </c>
      <c r="I207" s="185"/>
      <c r="J207" s="186">
        <f>ROUND(I207*H207,2)</f>
        <v>0</v>
      </c>
      <c r="K207" s="187"/>
      <c r="L207" s="40"/>
      <c r="M207" s="188" t="s">
        <v>1</v>
      </c>
      <c r="N207" s="189" t="s">
        <v>45</v>
      </c>
      <c r="O207" s="72"/>
      <c r="P207" s="190">
        <f>O207*H207</f>
        <v>0</v>
      </c>
      <c r="Q207" s="190">
        <v>0</v>
      </c>
      <c r="R207" s="190">
        <f>Q207*H207</f>
        <v>0</v>
      </c>
      <c r="S207" s="190">
        <v>0</v>
      </c>
      <c r="T207" s="191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2" t="s">
        <v>98</v>
      </c>
      <c r="AT207" s="192" t="s">
        <v>204</v>
      </c>
      <c r="AU207" s="192" t="s">
        <v>85</v>
      </c>
      <c r="AY207" s="18" t="s">
        <v>203</v>
      </c>
      <c r="BE207" s="193">
        <f>IF(N207="základní",J207,0)</f>
        <v>0</v>
      </c>
      <c r="BF207" s="193">
        <f>IF(N207="snížená",J207,0)</f>
        <v>0</v>
      </c>
      <c r="BG207" s="193">
        <f>IF(N207="zákl. přenesená",J207,0)</f>
        <v>0</v>
      </c>
      <c r="BH207" s="193">
        <f>IF(N207="sníž. přenesená",J207,0)</f>
        <v>0</v>
      </c>
      <c r="BI207" s="193">
        <f>IF(N207="nulová",J207,0)</f>
        <v>0</v>
      </c>
      <c r="BJ207" s="18" t="s">
        <v>85</v>
      </c>
      <c r="BK207" s="193">
        <f>ROUND(I207*H207,2)</f>
        <v>0</v>
      </c>
      <c r="BL207" s="18" t="s">
        <v>98</v>
      </c>
      <c r="BM207" s="192" t="s">
        <v>5174</v>
      </c>
    </row>
    <row r="208" spans="1:65" s="2" customFormat="1" ht="16.5" customHeight="1">
      <c r="A208" s="35"/>
      <c r="B208" s="36"/>
      <c r="C208" s="180" t="s">
        <v>515</v>
      </c>
      <c r="D208" s="180" t="s">
        <v>204</v>
      </c>
      <c r="E208" s="181" t="s">
        <v>5175</v>
      </c>
      <c r="F208" s="182" t="s">
        <v>5176</v>
      </c>
      <c r="G208" s="183" t="s">
        <v>621</v>
      </c>
      <c r="H208" s="184">
        <v>5</v>
      </c>
      <c r="I208" s="185"/>
      <c r="J208" s="186">
        <f>ROUND(I208*H208,2)</f>
        <v>0</v>
      </c>
      <c r="K208" s="187"/>
      <c r="L208" s="40"/>
      <c r="M208" s="188" t="s">
        <v>1</v>
      </c>
      <c r="N208" s="189" t="s">
        <v>45</v>
      </c>
      <c r="O208" s="72"/>
      <c r="P208" s="190">
        <f>O208*H208</f>
        <v>0</v>
      </c>
      <c r="Q208" s="190">
        <v>0</v>
      </c>
      <c r="R208" s="190">
        <f>Q208*H208</f>
        <v>0</v>
      </c>
      <c r="S208" s="190">
        <v>0</v>
      </c>
      <c r="T208" s="191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2" t="s">
        <v>98</v>
      </c>
      <c r="AT208" s="192" t="s">
        <v>204</v>
      </c>
      <c r="AU208" s="192" t="s">
        <v>85</v>
      </c>
      <c r="AY208" s="18" t="s">
        <v>203</v>
      </c>
      <c r="BE208" s="193">
        <f>IF(N208="základní",J208,0)</f>
        <v>0</v>
      </c>
      <c r="BF208" s="193">
        <f>IF(N208="snížená",J208,0)</f>
        <v>0</v>
      </c>
      <c r="BG208" s="193">
        <f>IF(N208="zákl. přenesená",J208,0)</f>
        <v>0</v>
      </c>
      <c r="BH208" s="193">
        <f>IF(N208="sníž. přenesená",J208,0)</f>
        <v>0</v>
      </c>
      <c r="BI208" s="193">
        <f>IF(N208="nulová",J208,0)</f>
        <v>0</v>
      </c>
      <c r="BJ208" s="18" t="s">
        <v>85</v>
      </c>
      <c r="BK208" s="193">
        <f>ROUND(I208*H208,2)</f>
        <v>0</v>
      </c>
      <c r="BL208" s="18" t="s">
        <v>98</v>
      </c>
      <c r="BM208" s="192" t="s">
        <v>5177</v>
      </c>
    </row>
    <row r="209" spans="1:65" s="2" customFormat="1" ht="16.5" customHeight="1">
      <c r="A209" s="35"/>
      <c r="B209" s="36"/>
      <c r="C209" s="180" t="s">
        <v>523</v>
      </c>
      <c r="D209" s="180" t="s">
        <v>204</v>
      </c>
      <c r="E209" s="181" t="s">
        <v>5178</v>
      </c>
      <c r="F209" s="182" t="s">
        <v>4564</v>
      </c>
      <c r="G209" s="183" t="s">
        <v>621</v>
      </c>
      <c r="H209" s="184">
        <v>2</v>
      </c>
      <c r="I209" s="185"/>
      <c r="J209" s="186">
        <f>ROUND(I209*H209,2)</f>
        <v>0</v>
      </c>
      <c r="K209" s="187"/>
      <c r="L209" s="40"/>
      <c r="M209" s="188" t="s">
        <v>1</v>
      </c>
      <c r="N209" s="189" t="s">
        <v>45</v>
      </c>
      <c r="O209" s="72"/>
      <c r="P209" s="190">
        <f>O209*H209</f>
        <v>0</v>
      </c>
      <c r="Q209" s="190">
        <v>0</v>
      </c>
      <c r="R209" s="190">
        <f>Q209*H209</f>
        <v>0</v>
      </c>
      <c r="S209" s="190">
        <v>0</v>
      </c>
      <c r="T209" s="191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92" t="s">
        <v>98</v>
      </c>
      <c r="AT209" s="192" t="s">
        <v>204</v>
      </c>
      <c r="AU209" s="192" t="s">
        <v>85</v>
      </c>
      <c r="AY209" s="18" t="s">
        <v>203</v>
      </c>
      <c r="BE209" s="193">
        <f>IF(N209="základní",J209,0)</f>
        <v>0</v>
      </c>
      <c r="BF209" s="193">
        <f>IF(N209="snížená",J209,0)</f>
        <v>0</v>
      </c>
      <c r="BG209" s="193">
        <f>IF(N209="zákl. přenesená",J209,0)</f>
        <v>0</v>
      </c>
      <c r="BH209" s="193">
        <f>IF(N209="sníž. přenesená",J209,0)</f>
        <v>0</v>
      </c>
      <c r="BI209" s="193">
        <f>IF(N209="nulová",J209,0)</f>
        <v>0</v>
      </c>
      <c r="BJ209" s="18" t="s">
        <v>85</v>
      </c>
      <c r="BK209" s="193">
        <f>ROUND(I209*H209,2)</f>
        <v>0</v>
      </c>
      <c r="BL209" s="18" t="s">
        <v>98</v>
      </c>
      <c r="BM209" s="192" t="s">
        <v>5179</v>
      </c>
    </row>
    <row r="210" spans="1:65" s="2" customFormat="1" ht="16.5" customHeight="1">
      <c r="A210" s="35"/>
      <c r="B210" s="36"/>
      <c r="C210" s="180" t="s">
        <v>531</v>
      </c>
      <c r="D210" s="180" t="s">
        <v>204</v>
      </c>
      <c r="E210" s="181" t="s">
        <v>5180</v>
      </c>
      <c r="F210" s="182" t="s">
        <v>5181</v>
      </c>
      <c r="G210" s="183" t="s">
        <v>621</v>
      </c>
      <c r="H210" s="184">
        <v>1</v>
      </c>
      <c r="I210" s="185"/>
      <c r="J210" s="186">
        <f>ROUND(I210*H210,2)</f>
        <v>0</v>
      </c>
      <c r="K210" s="187"/>
      <c r="L210" s="40"/>
      <c r="M210" s="188" t="s">
        <v>1</v>
      </c>
      <c r="N210" s="189" t="s">
        <v>45</v>
      </c>
      <c r="O210" s="72"/>
      <c r="P210" s="190">
        <f>O210*H210</f>
        <v>0</v>
      </c>
      <c r="Q210" s="190">
        <v>0</v>
      </c>
      <c r="R210" s="190">
        <f>Q210*H210</f>
        <v>0</v>
      </c>
      <c r="S210" s="190">
        <v>0</v>
      </c>
      <c r="T210" s="191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92" t="s">
        <v>98</v>
      </c>
      <c r="AT210" s="192" t="s">
        <v>204</v>
      </c>
      <c r="AU210" s="192" t="s">
        <v>85</v>
      </c>
      <c r="AY210" s="18" t="s">
        <v>203</v>
      </c>
      <c r="BE210" s="193">
        <f>IF(N210="základní",J210,0)</f>
        <v>0</v>
      </c>
      <c r="BF210" s="193">
        <f>IF(N210="snížená",J210,0)</f>
        <v>0</v>
      </c>
      <c r="BG210" s="193">
        <f>IF(N210="zákl. přenesená",J210,0)</f>
        <v>0</v>
      </c>
      <c r="BH210" s="193">
        <f>IF(N210="sníž. přenesená",J210,0)</f>
        <v>0</v>
      </c>
      <c r="BI210" s="193">
        <f>IF(N210="nulová",J210,0)</f>
        <v>0</v>
      </c>
      <c r="BJ210" s="18" t="s">
        <v>85</v>
      </c>
      <c r="BK210" s="193">
        <f>ROUND(I210*H210,2)</f>
        <v>0</v>
      </c>
      <c r="BL210" s="18" t="s">
        <v>98</v>
      </c>
      <c r="BM210" s="192" t="s">
        <v>5182</v>
      </c>
    </row>
    <row r="211" spans="2:63" s="11" customFormat="1" ht="25.9" customHeight="1">
      <c r="B211" s="166"/>
      <c r="C211" s="167"/>
      <c r="D211" s="168" t="s">
        <v>79</v>
      </c>
      <c r="E211" s="169" t="s">
        <v>5183</v>
      </c>
      <c r="F211" s="169" t="s">
        <v>4515</v>
      </c>
      <c r="G211" s="167"/>
      <c r="H211" s="167"/>
      <c r="I211" s="170"/>
      <c r="J211" s="171">
        <f>BK211</f>
        <v>0</v>
      </c>
      <c r="K211" s="167"/>
      <c r="L211" s="172"/>
      <c r="M211" s="173"/>
      <c r="N211" s="174"/>
      <c r="O211" s="174"/>
      <c r="P211" s="175">
        <f>SUM(P212:P216)</f>
        <v>0</v>
      </c>
      <c r="Q211" s="174"/>
      <c r="R211" s="175">
        <f>SUM(R212:R216)</f>
        <v>0</v>
      </c>
      <c r="S211" s="174"/>
      <c r="T211" s="176">
        <f>SUM(T212:T216)</f>
        <v>0</v>
      </c>
      <c r="AR211" s="177" t="s">
        <v>85</v>
      </c>
      <c r="AT211" s="178" t="s">
        <v>79</v>
      </c>
      <c r="AU211" s="178" t="s">
        <v>80</v>
      </c>
      <c r="AY211" s="177" t="s">
        <v>203</v>
      </c>
      <c r="BK211" s="179">
        <f>SUM(BK212:BK216)</f>
        <v>0</v>
      </c>
    </row>
    <row r="212" spans="1:65" s="2" customFormat="1" ht="16.5" customHeight="1">
      <c r="A212" s="35"/>
      <c r="B212" s="36"/>
      <c r="C212" s="180" t="s">
        <v>536</v>
      </c>
      <c r="D212" s="180" t="s">
        <v>204</v>
      </c>
      <c r="E212" s="181" t="s">
        <v>4516</v>
      </c>
      <c r="F212" s="182" t="s">
        <v>4517</v>
      </c>
      <c r="G212" s="183" t="s">
        <v>253</v>
      </c>
      <c r="H212" s="184">
        <v>1541</v>
      </c>
      <c r="I212" s="185"/>
      <c r="J212" s="186">
        <f>ROUND(I212*H212,2)</f>
        <v>0</v>
      </c>
      <c r="K212" s="187"/>
      <c r="L212" s="40"/>
      <c r="M212" s="188" t="s">
        <v>1</v>
      </c>
      <c r="N212" s="189" t="s">
        <v>45</v>
      </c>
      <c r="O212" s="72"/>
      <c r="P212" s="190">
        <f>O212*H212</f>
        <v>0</v>
      </c>
      <c r="Q212" s="190">
        <v>0</v>
      </c>
      <c r="R212" s="190">
        <f>Q212*H212</f>
        <v>0</v>
      </c>
      <c r="S212" s="190">
        <v>0</v>
      </c>
      <c r="T212" s="191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92" t="s">
        <v>98</v>
      </c>
      <c r="AT212" s="192" t="s">
        <v>204</v>
      </c>
      <c r="AU212" s="192" t="s">
        <v>85</v>
      </c>
      <c r="AY212" s="18" t="s">
        <v>203</v>
      </c>
      <c r="BE212" s="193">
        <f>IF(N212="základní",J212,0)</f>
        <v>0</v>
      </c>
      <c r="BF212" s="193">
        <f>IF(N212="snížená",J212,0)</f>
        <v>0</v>
      </c>
      <c r="BG212" s="193">
        <f>IF(N212="zákl. přenesená",J212,0)</f>
        <v>0</v>
      </c>
      <c r="BH212" s="193">
        <f>IF(N212="sníž. přenesená",J212,0)</f>
        <v>0</v>
      </c>
      <c r="BI212" s="193">
        <f>IF(N212="nulová",J212,0)</f>
        <v>0</v>
      </c>
      <c r="BJ212" s="18" t="s">
        <v>85</v>
      </c>
      <c r="BK212" s="193">
        <f>ROUND(I212*H212,2)</f>
        <v>0</v>
      </c>
      <c r="BL212" s="18" t="s">
        <v>98</v>
      </c>
      <c r="BM212" s="192" t="s">
        <v>5184</v>
      </c>
    </row>
    <row r="213" spans="1:65" s="2" customFormat="1" ht="21.75" customHeight="1">
      <c r="A213" s="35"/>
      <c r="B213" s="36"/>
      <c r="C213" s="180" t="s">
        <v>541</v>
      </c>
      <c r="D213" s="180" t="s">
        <v>204</v>
      </c>
      <c r="E213" s="181" t="s">
        <v>4535</v>
      </c>
      <c r="F213" s="182" t="s">
        <v>4536</v>
      </c>
      <c r="G213" s="183" t="s">
        <v>621</v>
      </c>
      <c r="H213" s="184">
        <v>22</v>
      </c>
      <c r="I213" s="185">
        <f>'71 - Optika'!I138</f>
        <v>0</v>
      </c>
      <c r="J213" s="186">
        <f>ROUND(I213*H213,2)</f>
        <v>0</v>
      </c>
      <c r="K213" s="187"/>
      <c r="L213" s="40"/>
      <c r="M213" s="188" t="s">
        <v>1</v>
      </c>
      <c r="N213" s="189" t="s">
        <v>45</v>
      </c>
      <c r="O213" s="72"/>
      <c r="P213" s="190">
        <f>O213*H213</f>
        <v>0</v>
      </c>
      <c r="Q213" s="190">
        <v>0</v>
      </c>
      <c r="R213" s="190">
        <f>Q213*H213</f>
        <v>0</v>
      </c>
      <c r="S213" s="190">
        <v>0</v>
      </c>
      <c r="T213" s="191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92" t="s">
        <v>98</v>
      </c>
      <c r="AT213" s="192" t="s">
        <v>204</v>
      </c>
      <c r="AU213" s="192" t="s">
        <v>85</v>
      </c>
      <c r="AY213" s="18" t="s">
        <v>203</v>
      </c>
      <c r="BE213" s="193">
        <f>IF(N213="základní",J213,0)</f>
        <v>0</v>
      </c>
      <c r="BF213" s="193">
        <f>IF(N213="snížená",J213,0)</f>
        <v>0</v>
      </c>
      <c r="BG213" s="193">
        <f>IF(N213="zákl. přenesená",J213,0)</f>
        <v>0</v>
      </c>
      <c r="BH213" s="193">
        <f>IF(N213="sníž. přenesená",J213,0)</f>
        <v>0</v>
      </c>
      <c r="BI213" s="193">
        <f>IF(N213="nulová",J213,0)</f>
        <v>0</v>
      </c>
      <c r="BJ213" s="18" t="s">
        <v>85</v>
      </c>
      <c r="BK213" s="193">
        <f>ROUND(I213*H213,2)</f>
        <v>0</v>
      </c>
      <c r="BL213" s="18" t="s">
        <v>98</v>
      </c>
      <c r="BM213" s="192" t="s">
        <v>5185</v>
      </c>
    </row>
    <row r="214" spans="1:65" s="2" customFormat="1" ht="16.5" customHeight="1">
      <c r="A214" s="35"/>
      <c r="B214" s="36"/>
      <c r="C214" s="180" t="s">
        <v>546</v>
      </c>
      <c r="D214" s="180" t="s">
        <v>204</v>
      </c>
      <c r="E214" s="181" t="s">
        <v>5186</v>
      </c>
      <c r="F214" s="182" t="s">
        <v>5173</v>
      </c>
      <c r="G214" s="183" t="s">
        <v>621</v>
      </c>
      <c r="H214" s="184">
        <v>1</v>
      </c>
      <c r="I214" s="185"/>
      <c r="J214" s="186">
        <f>ROUND(I214*H214,2)</f>
        <v>0</v>
      </c>
      <c r="K214" s="187"/>
      <c r="L214" s="40"/>
      <c r="M214" s="188" t="s">
        <v>1</v>
      </c>
      <c r="N214" s="189" t="s">
        <v>45</v>
      </c>
      <c r="O214" s="72"/>
      <c r="P214" s="190">
        <f>O214*H214</f>
        <v>0</v>
      </c>
      <c r="Q214" s="190">
        <v>0</v>
      </c>
      <c r="R214" s="190">
        <f>Q214*H214</f>
        <v>0</v>
      </c>
      <c r="S214" s="190">
        <v>0</v>
      </c>
      <c r="T214" s="191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92" t="s">
        <v>98</v>
      </c>
      <c r="AT214" s="192" t="s">
        <v>204</v>
      </c>
      <c r="AU214" s="192" t="s">
        <v>85</v>
      </c>
      <c r="AY214" s="18" t="s">
        <v>203</v>
      </c>
      <c r="BE214" s="193">
        <f>IF(N214="základní",J214,0)</f>
        <v>0</v>
      </c>
      <c r="BF214" s="193">
        <f>IF(N214="snížená",J214,0)</f>
        <v>0</v>
      </c>
      <c r="BG214" s="193">
        <f>IF(N214="zákl. přenesená",J214,0)</f>
        <v>0</v>
      </c>
      <c r="BH214" s="193">
        <f>IF(N214="sníž. přenesená",J214,0)</f>
        <v>0</v>
      </c>
      <c r="BI214" s="193">
        <f>IF(N214="nulová",J214,0)</f>
        <v>0</v>
      </c>
      <c r="BJ214" s="18" t="s">
        <v>85</v>
      </c>
      <c r="BK214" s="193">
        <f>ROUND(I214*H214,2)</f>
        <v>0</v>
      </c>
      <c r="BL214" s="18" t="s">
        <v>98</v>
      </c>
      <c r="BM214" s="192" t="s">
        <v>5187</v>
      </c>
    </row>
    <row r="215" spans="1:65" s="2" customFormat="1" ht="16.5" customHeight="1">
      <c r="A215" s="35"/>
      <c r="B215" s="36"/>
      <c r="C215" s="180" t="s">
        <v>550</v>
      </c>
      <c r="D215" s="180" t="s">
        <v>204</v>
      </c>
      <c r="E215" s="181" t="s">
        <v>5188</v>
      </c>
      <c r="F215" s="182" t="s">
        <v>5176</v>
      </c>
      <c r="G215" s="183" t="s">
        <v>621</v>
      </c>
      <c r="H215" s="184">
        <v>20</v>
      </c>
      <c r="I215" s="185"/>
      <c r="J215" s="186">
        <f>ROUND(I215*H215,2)</f>
        <v>0</v>
      </c>
      <c r="K215" s="187"/>
      <c r="L215" s="40"/>
      <c r="M215" s="188" t="s">
        <v>1</v>
      </c>
      <c r="N215" s="189" t="s">
        <v>45</v>
      </c>
      <c r="O215" s="72"/>
      <c r="P215" s="190">
        <f>O215*H215</f>
        <v>0</v>
      </c>
      <c r="Q215" s="190">
        <v>0</v>
      </c>
      <c r="R215" s="190">
        <f>Q215*H215</f>
        <v>0</v>
      </c>
      <c r="S215" s="190">
        <v>0</v>
      </c>
      <c r="T215" s="191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2" t="s">
        <v>98</v>
      </c>
      <c r="AT215" s="192" t="s">
        <v>204</v>
      </c>
      <c r="AU215" s="192" t="s">
        <v>85</v>
      </c>
      <c r="AY215" s="18" t="s">
        <v>203</v>
      </c>
      <c r="BE215" s="193">
        <f>IF(N215="základní",J215,0)</f>
        <v>0</v>
      </c>
      <c r="BF215" s="193">
        <f>IF(N215="snížená",J215,0)</f>
        <v>0</v>
      </c>
      <c r="BG215" s="193">
        <f>IF(N215="zákl. přenesená",J215,0)</f>
        <v>0</v>
      </c>
      <c r="BH215" s="193">
        <f>IF(N215="sníž. přenesená",J215,0)</f>
        <v>0</v>
      </c>
      <c r="BI215" s="193">
        <f>IF(N215="nulová",J215,0)</f>
        <v>0</v>
      </c>
      <c r="BJ215" s="18" t="s">
        <v>85</v>
      </c>
      <c r="BK215" s="193">
        <f>ROUND(I215*H215,2)</f>
        <v>0</v>
      </c>
      <c r="BL215" s="18" t="s">
        <v>98</v>
      </c>
      <c r="BM215" s="192" t="s">
        <v>5189</v>
      </c>
    </row>
    <row r="216" spans="1:65" s="2" customFormat="1" ht="16.5" customHeight="1">
      <c r="A216" s="35"/>
      <c r="B216" s="36"/>
      <c r="C216" s="180" t="s">
        <v>555</v>
      </c>
      <c r="D216" s="180" t="s">
        <v>204</v>
      </c>
      <c r="E216" s="181" t="s">
        <v>5190</v>
      </c>
      <c r="F216" s="182" t="s">
        <v>5191</v>
      </c>
      <c r="G216" s="183" t="s">
        <v>621</v>
      </c>
      <c r="H216" s="184">
        <v>466</v>
      </c>
      <c r="I216" s="185"/>
      <c r="J216" s="186">
        <f>ROUND(I216*H216,2)</f>
        <v>0</v>
      </c>
      <c r="K216" s="187"/>
      <c r="L216" s="40"/>
      <c r="M216" s="188" t="s">
        <v>1</v>
      </c>
      <c r="N216" s="189" t="s">
        <v>45</v>
      </c>
      <c r="O216" s="72"/>
      <c r="P216" s="190">
        <f>O216*H216</f>
        <v>0</v>
      </c>
      <c r="Q216" s="190">
        <v>0</v>
      </c>
      <c r="R216" s="190">
        <f>Q216*H216</f>
        <v>0</v>
      </c>
      <c r="S216" s="190">
        <v>0</v>
      </c>
      <c r="T216" s="191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92" t="s">
        <v>98</v>
      </c>
      <c r="AT216" s="192" t="s">
        <v>204</v>
      </c>
      <c r="AU216" s="192" t="s">
        <v>85</v>
      </c>
      <c r="AY216" s="18" t="s">
        <v>203</v>
      </c>
      <c r="BE216" s="193">
        <f>IF(N216="základní",J216,0)</f>
        <v>0</v>
      </c>
      <c r="BF216" s="193">
        <f>IF(N216="snížená",J216,0)</f>
        <v>0</v>
      </c>
      <c r="BG216" s="193">
        <f>IF(N216="zákl. přenesená",J216,0)</f>
        <v>0</v>
      </c>
      <c r="BH216" s="193">
        <f>IF(N216="sníž. přenesená",J216,0)</f>
        <v>0</v>
      </c>
      <c r="BI216" s="193">
        <f>IF(N216="nulová",J216,0)</f>
        <v>0</v>
      </c>
      <c r="BJ216" s="18" t="s">
        <v>85</v>
      </c>
      <c r="BK216" s="193">
        <f>ROUND(I216*H216,2)</f>
        <v>0</v>
      </c>
      <c r="BL216" s="18" t="s">
        <v>98</v>
      </c>
      <c r="BM216" s="192" t="s">
        <v>5192</v>
      </c>
    </row>
    <row r="217" spans="2:63" s="11" customFormat="1" ht="25.9" customHeight="1">
      <c r="B217" s="166"/>
      <c r="C217" s="167"/>
      <c r="D217" s="168" t="s">
        <v>79</v>
      </c>
      <c r="E217" s="169" t="s">
        <v>5193</v>
      </c>
      <c r="F217" s="169" t="s">
        <v>123</v>
      </c>
      <c r="G217" s="167"/>
      <c r="H217" s="167"/>
      <c r="I217" s="170"/>
      <c r="J217" s="171">
        <f>BK217</f>
        <v>0</v>
      </c>
      <c r="K217" s="167"/>
      <c r="L217" s="172"/>
      <c r="M217" s="173"/>
      <c r="N217" s="174"/>
      <c r="O217" s="174"/>
      <c r="P217" s="175">
        <f>SUM(P218:P221)</f>
        <v>0</v>
      </c>
      <c r="Q217" s="174"/>
      <c r="R217" s="175">
        <f>SUM(R218:R221)</f>
        <v>0</v>
      </c>
      <c r="S217" s="174"/>
      <c r="T217" s="176">
        <f>SUM(T218:T221)</f>
        <v>0</v>
      </c>
      <c r="AR217" s="177" t="s">
        <v>85</v>
      </c>
      <c r="AT217" s="178" t="s">
        <v>79</v>
      </c>
      <c r="AU217" s="178" t="s">
        <v>80</v>
      </c>
      <c r="AY217" s="177" t="s">
        <v>203</v>
      </c>
      <c r="BK217" s="179">
        <f>SUM(BK218:BK221)</f>
        <v>0</v>
      </c>
    </row>
    <row r="218" spans="1:65" s="2" customFormat="1" ht="16.5" customHeight="1">
      <c r="A218" s="35"/>
      <c r="B218" s="36"/>
      <c r="C218" s="180" t="s">
        <v>561</v>
      </c>
      <c r="D218" s="180" t="s">
        <v>204</v>
      </c>
      <c r="E218" s="181" t="s">
        <v>5194</v>
      </c>
      <c r="F218" s="182" t="s">
        <v>5195</v>
      </c>
      <c r="G218" s="183" t="s">
        <v>621</v>
      </c>
      <c r="H218" s="184">
        <v>1</v>
      </c>
      <c r="I218" s="185"/>
      <c r="J218" s="186">
        <f>ROUND(I218*H218,2)</f>
        <v>0</v>
      </c>
      <c r="K218" s="187"/>
      <c r="L218" s="40"/>
      <c r="M218" s="188" t="s">
        <v>1</v>
      </c>
      <c r="N218" s="189" t="s">
        <v>45</v>
      </c>
      <c r="O218" s="72"/>
      <c r="P218" s="190">
        <f>O218*H218</f>
        <v>0</v>
      </c>
      <c r="Q218" s="190">
        <v>0</v>
      </c>
      <c r="R218" s="190">
        <f>Q218*H218</f>
        <v>0</v>
      </c>
      <c r="S218" s="190">
        <v>0</v>
      </c>
      <c r="T218" s="191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92" t="s">
        <v>98</v>
      </c>
      <c r="AT218" s="192" t="s">
        <v>204</v>
      </c>
      <c r="AU218" s="192" t="s">
        <v>85</v>
      </c>
      <c r="AY218" s="18" t="s">
        <v>203</v>
      </c>
      <c r="BE218" s="193">
        <f>IF(N218="základní",J218,0)</f>
        <v>0</v>
      </c>
      <c r="BF218" s="193">
        <f>IF(N218="snížená",J218,0)</f>
        <v>0</v>
      </c>
      <c r="BG218" s="193">
        <f>IF(N218="zákl. přenesená",J218,0)</f>
        <v>0</v>
      </c>
      <c r="BH218" s="193">
        <f>IF(N218="sníž. přenesená",J218,0)</f>
        <v>0</v>
      </c>
      <c r="BI218" s="193">
        <f>IF(N218="nulová",J218,0)</f>
        <v>0</v>
      </c>
      <c r="BJ218" s="18" t="s">
        <v>85</v>
      </c>
      <c r="BK218" s="193">
        <f>ROUND(I218*H218,2)</f>
        <v>0</v>
      </c>
      <c r="BL218" s="18" t="s">
        <v>98</v>
      </c>
      <c r="BM218" s="192" t="s">
        <v>5196</v>
      </c>
    </row>
    <row r="219" spans="1:65" s="2" customFormat="1" ht="16.5" customHeight="1">
      <c r="A219" s="35"/>
      <c r="B219" s="36"/>
      <c r="C219" s="180" t="s">
        <v>566</v>
      </c>
      <c r="D219" s="180" t="s">
        <v>204</v>
      </c>
      <c r="E219" s="181" t="s">
        <v>5197</v>
      </c>
      <c r="F219" s="182" t="s">
        <v>5198</v>
      </c>
      <c r="G219" s="183" t="s">
        <v>621</v>
      </c>
      <c r="H219" s="184">
        <v>1</v>
      </c>
      <c r="I219" s="185"/>
      <c r="J219" s="186">
        <f>ROUND(I219*H219,2)</f>
        <v>0</v>
      </c>
      <c r="K219" s="187"/>
      <c r="L219" s="40"/>
      <c r="M219" s="188" t="s">
        <v>1</v>
      </c>
      <c r="N219" s="189" t="s">
        <v>45</v>
      </c>
      <c r="O219" s="72"/>
      <c r="P219" s="190">
        <f>O219*H219</f>
        <v>0</v>
      </c>
      <c r="Q219" s="190">
        <v>0</v>
      </c>
      <c r="R219" s="190">
        <f>Q219*H219</f>
        <v>0</v>
      </c>
      <c r="S219" s="190">
        <v>0</v>
      </c>
      <c r="T219" s="191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92" t="s">
        <v>98</v>
      </c>
      <c r="AT219" s="192" t="s">
        <v>204</v>
      </c>
      <c r="AU219" s="192" t="s">
        <v>85</v>
      </c>
      <c r="AY219" s="18" t="s">
        <v>203</v>
      </c>
      <c r="BE219" s="193">
        <f>IF(N219="základní",J219,0)</f>
        <v>0</v>
      </c>
      <c r="BF219" s="193">
        <f>IF(N219="snížená",J219,0)</f>
        <v>0</v>
      </c>
      <c r="BG219" s="193">
        <f>IF(N219="zákl. přenesená",J219,0)</f>
        <v>0</v>
      </c>
      <c r="BH219" s="193">
        <f>IF(N219="sníž. přenesená",J219,0)</f>
        <v>0</v>
      </c>
      <c r="BI219" s="193">
        <f>IF(N219="nulová",J219,0)</f>
        <v>0</v>
      </c>
      <c r="BJ219" s="18" t="s">
        <v>85</v>
      </c>
      <c r="BK219" s="193">
        <f>ROUND(I219*H219,2)</f>
        <v>0</v>
      </c>
      <c r="BL219" s="18" t="s">
        <v>98</v>
      </c>
      <c r="BM219" s="192" t="s">
        <v>5199</v>
      </c>
    </row>
    <row r="220" spans="1:65" s="2" customFormat="1" ht="16.5" customHeight="1">
      <c r="A220" s="35"/>
      <c r="B220" s="36"/>
      <c r="C220" s="180" t="s">
        <v>571</v>
      </c>
      <c r="D220" s="180" t="s">
        <v>204</v>
      </c>
      <c r="E220" s="181" t="s">
        <v>5200</v>
      </c>
      <c r="F220" s="182" t="s">
        <v>5201</v>
      </c>
      <c r="G220" s="183" t="s">
        <v>621</v>
      </c>
      <c r="H220" s="184">
        <v>1</v>
      </c>
      <c r="I220" s="185"/>
      <c r="J220" s="186">
        <f>ROUND(I220*H220,2)</f>
        <v>0</v>
      </c>
      <c r="K220" s="187"/>
      <c r="L220" s="40"/>
      <c r="M220" s="188" t="s">
        <v>1</v>
      </c>
      <c r="N220" s="189" t="s">
        <v>45</v>
      </c>
      <c r="O220" s="72"/>
      <c r="P220" s="190">
        <f>O220*H220</f>
        <v>0</v>
      </c>
      <c r="Q220" s="190">
        <v>0</v>
      </c>
      <c r="R220" s="190">
        <f>Q220*H220</f>
        <v>0</v>
      </c>
      <c r="S220" s="190">
        <v>0</v>
      </c>
      <c r="T220" s="191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92" t="s">
        <v>98</v>
      </c>
      <c r="AT220" s="192" t="s">
        <v>204</v>
      </c>
      <c r="AU220" s="192" t="s">
        <v>85</v>
      </c>
      <c r="AY220" s="18" t="s">
        <v>203</v>
      </c>
      <c r="BE220" s="193">
        <f>IF(N220="základní",J220,0)</f>
        <v>0</v>
      </c>
      <c r="BF220" s="193">
        <f>IF(N220="snížená",J220,0)</f>
        <v>0</v>
      </c>
      <c r="BG220" s="193">
        <f>IF(N220="zákl. přenesená",J220,0)</f>
        <v>0</v>
      </c>
      <c r="BH220" s="193">
        <f>IF(N220="sníž. přenesená",J220,0)</f>
        <v>0</v>
      </c>
      <c r="BI220" s="193">
        <f>IF(N220="nulová",J220,0)</f>
        <v>0</v>
      </c>
      <c r="BJ220" s="18" t="s">
        <v>85</v>
      </c>
      <c r="BK220" s="193">
        <f>ROUND(I220*H220,2)</f>
        <v>0</v>
      </c>
      <c r="BL220" s="18" t="s">
        <v>98</v>
      </c>
      <c r="BM220" s="192" t="s">
        <v>5202</v>
      </c>
    </row>
    <row r="221" spans="1:65" s="2" customFormat="1" ht="16.5" customHeight="1">
      <c r="A221" s="35"/>
      <c r="B221" s="36"/>
      <c r="C221" s="180" t="s">
        <v>576</v>
      </c>
      <c r="D221" s="180" t="s">
        <v>204</v>
      </c>
      <c r="E221" s="181" t="s">
        <v>5203</v>
      </c>
      <c r="F221" s="182" t="s">
        <v>5204</v>
      </c>
      <c r="G221" s="183" t="s">
        <v>621</v>
      </c>
      <c r="H221" s="184">
        <v>1</v>
      </c>
      <c r="I221" s="185"/>
      <c r="J221" s="186">
        <f>ROUND(I221*H221,2)</f>
        <v>0</v>
      </c>
      <c r="K221" s="187"/>
      <c r="L221" s="40"/>
      <c r="M221" s="188" t="s">
        <v>1</v>
      </c>
      <c r="N221" s="189" t="s">
        <v>45</v>
      </c>
      <c r="O221" s="72"/>
      <c r="P221" s="190">
        <f>O221*H221</f>
        <v>0</v>
      </c>
      <c r="Q221" s="190">
        <v>0</v>
      </c>
      <c r="R221" s="190">
        <f>Q221*H221</f>
        <v>0</v>
      </c>
      <c r="S221" s="190">
        <v>0</v>
      </c>
      <c r="T221" s="191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92" t="s">
        <v>98</v>
      </c>
      <c r="AT221" s="192" t="s">
        <v>204</v>
      </c>
      <c r="AU221" s="192" t="s">
        <v>85</v>
      </c>
      <c r="AY221" s="18" t="s">
        <v>203</v>
      </c>
      <c r="BE221" s="193">
        <f>IF(N221="základní",J221,0)</f>
        <v>0</v>
      </c>
      <c r="BF221" s="193">
        <f>IF(N221="snížená",J221,0)</f>
        <v>0</v>
      </c>
      <c r="BG221" s="193">
        <f>IF(N221="zákl. přenesená",J221,0)</f>
        <v>0</v>
      </c>
      <c r="BH221" s="193">
        <f>IF(N221="sníž. přenesená",J221,0)</f>
        <v>0</v>
      </c>
      <c r="BI221" s="193">
        <f>IF(N221="nulová",J221,0)</f>
        <v>0</v>
      </c>
      <c r="BJ221" s="18" t="s">
        <v>85</v>
      </c>
      <c r="BK221" s="193">
        <f>ROUND(I221*H221,2)</f>
        <v>0</v>
      </c>
      <c r="BL221" s="18" t="s">
        <v>98</v>
      </c>
      <c r="BM221" s="192" t="s">
        <v>5205</v>
      </c>
    </row>
    <row r="222" spans="2:63" s="11" customFormat="1" ht="25.9" customHeight="1">
      <c r="B222" s="166"/>
      <c r="C222" s="167"/>
      <c r="D222" s="168" t="s">
        <v>79</v>
      </c>
      <c r="E222" s="169" t="s">
        <v>4356</v>
      </c>
      <c r="F222" s="169" t="s">
        <v>4613</v>
      </c>
      <c r="G222" s="167"/>
      <c r="H222" s="167"/>
      <c r="I222" s="170"/>
      <c r="J222" s="171">
        <f>BK222</f>
        <v>0</v>
      </c>
      <c r="K222" s="167"/>
      <c r="L222" s="172"/>
      <c r="M222" s="173"/>
      <c r="N222" s="174"/>
      <c r="O222" s="174"/>
      <c r="P222" s="175">
        <f>P223</f>
        <v>0</v>
      </c>
      <c r="Q222" s="174"/>
      <c r="R222" s="175">
        <f>R223</f>
        <v>0</v>
      </c>
      <c r="S222" s="174"/>
      <c r="T222" s="176">
        <f>T223</f>
        <v>0</v>
      </c>
      <c r="AR222" s="177" t="s">
        <v>85</v>
      </c>
      <c r="AT222" s="178" t="s">
        <v>79</v>
      </c>
      <c r="AU222" s="178" t="s">
        <v>80</v>
      </c>
      <c r="AY222" s="177" t="s">
        <v>203</v>
      </c>
      <c r="BK222" s="179">
        <f>BK223</f>
        <v>0</v>
      </c>
    </row>
    <row r="223" spans="1:65" s="2" customFormat="1" ht="37.9" customHeight="1">
      <c r="A223" s="35"/>
      <c r="B223" s="36"/>
      <c r="C223" s="180" t="s">
        <v>581</v>
      </c>
      <c r="D223" s="180" t="s">
        <v>204</v>
      </c>
      <c r="E223" s="181" t="s">
        <v>4614</v>
      </c>
      <c r="F223" s="182" t="s">
        <v>4615</v>
      </c>
      <c r="G223" s="183" t="s">
        <v>4230</v>
      </c>
      <c r="H223" s="184">
        <v>1</v>
      </c>
      <c r="I223" s="185">
        <f>'73 - CCTV - kamerový systém'!I128</f>
        <v>0</v>
      </c>
      <c r="J223" s="186">
        <f>ROUND(I223*H223,2)</f>
        <v>0</v>
      </c>
      <c r="K223" s="187"/>
      <c r="L223" s="40"/>
      <c r="M223" s="188" t="s">
        <v>1</v>
      </c>
      <c r="N223" s="189" t="s">
        <v>45</v>
      </c>
      <c r="O223" s="72"/>
      <c r="P223" s="190">
        <f>O223*H223</f>
        <v>0</v>
      </c>
      <c r="Q223" s="190">
        <v>0</v>
      </c>
      <c r="R223" s="190">
        <f>Q223*H223</f>
        <v>0</v>
      </c>
      <c r="S223" s="190">
        <v>0</v>
      </c>
      <c r="T223" s="191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92" t="s">
        <v>98</v>
      </c>
      <c r="AT223" s="192" t="s">
        <v>204</v>
      </c>
      <c r="AU223" s="192" t="s">
        <v>85</v>
      </c>
      <c r="AY223" s="18" t="s">
        <v>203</v>
      </c>
      <c r="BE223" s="193">
        <f>IF(N223="základní",J223,0)</f>
        <v>0</v>
      </c>
      <c r="BF223" s="193">
        <f>IF(N223="snížená",J223,0)</f>
        <v>0</v>
      </c>
      <c r="BG223" s="193">
        <f>IF(N223="zákl. přenesená",J223,0)</f>
        <v>0</v>
      </c>
      <c r="BH223" s="193">
        <f>IF(N223="sníž. přenesená",J223,0)</f>
        <v>0</v>
      </c>
      <c r="BI223" s="193">
        <f>IF(N223="nulová",J223,0)</f>
        <v>0</v>
      </c>
      <c r="BJ223" s="18" t="s">
        <v>85</v>
      </c>
      <c r="BK223" s="193">
        <f>ROUND(I223*H223,2)</f>
        <v>0</v>
      </c>
      <c r="BL223" s="18" t="s">
        <v>98</v>
      </c>
      <c r="BM223" s="192" t="s">
        <v>5206</v>
      </c>
    </row>
    <row r="224" spans="2:63" s="11" customFormat="1" ht="25.9" customHeight="1">
      <c r="B224" s="166"/>
      <c r="C224" s="167"/>
      <c r="D224" s="168" t="s">
        <v>79</v>
      </c>
      <c r="E224" s="169" t="s">
        <v>5207</v>
      </c>
      <c r="F224" s="169" t="s">
        <v>5208</v>
      </c>
      <c r="G224" s="167"/>
      <c r="H224" s="167"/>
      <c r="I224" s="170"/>
      <c r="J224" s="171">
        <f>BK224</f>
        <v>0</v>
      </c>
      <c r="K224" s="167"/>
      <c r="L224" s="172"/>
      <c r="M224" s="173"/>
      <c r="N224" s="174"/>
      <c r="O224" s="174"/>
      <c r="P224" s="175">
        <f>P225</f>
        <v>0</v>
      </c>
      <c r="Q224" s="174"/>
      <c r="R224" s="175">
        <f>R225</f>
        <v>0</v>
      </c>
      <c r="S224" s="174"/>
      <c r="T224" s="176">
        <f>T225</f>
        <v>0</v>
      </c>
      <c r="AR224" s="177" t="s">
        <v>85</v>
      </c>
      <c r="AT224" s="178" t="s">
        <v>79</v>
      </c>
      <c r="AU224" s="178" t="s">
        <v>80</v>
      </c>
      <c r="AY224" s="177" t="s">
        <v>203</v>
      </c>
      <c r="BK224" s="179">
        <f>BK225</f>
        <v>0</v>
      </c>
    </row>
    <row r="225" spans="1:65" s="2" customFormat="1" ht="16.5" customHeight="1">
      <c r="A225" s="35"/>
      <c r="B225" s="36"/>
      <c r="C225" s="180" t="s">
        <v>586</v>
      </c>
      <c r="D225" s="180" t="s">
        <v>204</v>
      </c>
      <c r="E225" s="181" t="s">
        <v>5209</v>
      </c>
      <c r="F225" s="182" t="s">
        <v>5210</v>
      </c>
      <c r="G225" s="183" t="s">
        <v>637</v>
      </c>
      <c r="H225" s="184">
        <v>10</v>
      </c>
      <c r="I225" s="185"/>
      <c r="J225" s="186">
        <f>ROUND(I225*H225,2)</f>
        <v>0</v>
      </c>
      <c r="K225" s="187"/>
      <c r="L225" s="40"/>
      <c r="M225" s="261" t="s">
        <v>1</v>
      </c>
      <c r="N225" s="262" t="s">
        <v>45</v>
      </c>
      <c r="O225" s="263"/>
      <c r="P225" s="264">
        <f>O225*H225</f>
        <v>0</v>
      </c>
      <c r="Q225" s="264">
        <v>0</v>
      </c>
      <c r="R225" s="264">
        <f>Q225*H225</f>
        <v>0</v>
      </c>
      <c r="S225" s="264">
        <v>0</v>
      </c>
      <c r="T225" s="265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92" t="s">
        <v>98</v>
      </c>
      <c r="AT225" s="192" t="s">
        <v>204</v>
      </c>
      <c r="AU225" s="192" t="s">
        <v>85</v>
      </c>
      <c r="AY225" s="18" t="s">
        <v>203</v>
      </c>
      <c r="BE225" s="193">
        <f>IF(N225="základní",J225,0)</f>
        <v>0</v>
      </c>
      <c r="BF225" s="193">
        <f>IF(N225="snížená",J225,0)</f>
        <v>0</v>
      </c>
      <c r="BG225" s="193">
        <f>IF(N225="zákl. přenesená",J225,0)</f>
        <v>0</v>
      </c>
      <c r="BH225" s="193">
        <f>IF(N225="sníž. přenesená",J225,0)</f>
        <v>0</v>
      </c>
      <c r="BI225" s="193">
        <f>IF(N225="nulová",J225,0)</f>
        <v>0</v>
      </c>
      <c r="BJ225" s="18" t="s">
        <v>85</v>
      </c>
      <c r="BK225" s="193">
        <f>ROUND(I225*H225,2)</f>
        <v>0</v>
      </c>
      <c r="BL225" s="18" t="s">
        <v>98</v>
      </c>
      <c r="BM225" s="192" t="s">
        <v>5211</v>
      </c>
    </row>
    <row r="226" spans="1:31" s="2" customFormat="1" ht="6.95" customHeight="1">
      <c r="A226" s="35"/>
      <c r="B226" s="55"/>
      <c r="C226" s="56"/>
      <c r="D226" s="56"/>
      <c r="E226" s="56"/>
      <c r="F226" s="56"/>
      <c r="G226" s="56"/>
      <c r="H226" s="56"/>
      <c r="I226" s="56"/>
      <c r="J226" s="56"/>
      <c r="K226" s="56"/>
      <c r="L226" s="40"/>
      <c r="M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</row>
  </sheetData>
  <sheetProtection algorithmName="SHA-512" hashValue="mVeUY7YifKx0Py9bQ4zZNuAWdgCnnqaJ0FKbwlaqri0/+cq6bMXHKT3PWr6t925c1DBvOi/IwdnOYlYd4Vka5w==" saltValue="2dPrpgnrXQnfbkc3dvZSybM77VGhIiM7Gg8tBE38I5ITXsQ92UZPzkjUViOT24ySAmE/EoyGVjZ7Dwp4roKEnQ==" spinCount="100000" sheet="1" objects="1" scenarios="1" formatColumns="0" formatRows="0" autoFilter="0"/>
  <autoFilter ref="C130:K225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2:BM125"/>
  <sheetViews>
    <sheetView showGridLines="0" workbookViewId="0" topLeftCell="A104">
      <selection activeCell="I125" sqref="I12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18" t="s">
        <v>150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154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155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5212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ROUND(J118,2)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ROUND((SUM(BE118:BE124)),2)</f>
        <v>0</v>
      </c>
      <c r="G33" s="35"/>
      <c r="H33" s="35"/>
      <c r="I33" s="125">
        <v>0.21</v>
      </c>
      <c r="J33" s="124">
        <f>ROUND(((SUM(BE118:BE124))*I33),2)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ROUND((SUM(BF118:BF124)),2)</f>
        <v>0</v>
      </c>
      <c r="G34" s="35"/>
      <c r="H34" s="35"/>
      <c r="I34" s="125">
        <v>0.15</v>
      </c>
      <c r="J34" s="124">
        <f>ROUND(((SUM(BF118:BF124))*I34),2)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ROUND((SUM(BG118:BG124)),2)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ROUND((SUM(BH118:BH124)),2)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ROUND((SUM(BI118:BI124)),2)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155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267" t="str">
        <f>E9</f>
        <v>D3 - Dodatek č.3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158</v>
      </c>
      <c r="D94" s="145"/>
      <c r="E94" s="145"/>
      <c r="F94" s="145"/>
      <c r="G94" s="145"/>
      <c r="H94" s="145"/>
      <c r="I94" s="145"/>
      <c r="J94" s="146" t="s">
        <v>159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160</v>
      </c>
      <c r="D96" s="37"/>
      <c r="E96" s="37"/>
      <c r="F96" s="37"/>
      <c r="G96" s="37"/>
      <c r="H96" s="37"/>
      <c r="I96" s="37"/>
      <c r="J96" s="85">
        <f>J118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161</v>
      </c>
    </row>
    <row r="97" spans="2:12" s="9" customFormat="1" ht="24.95" customHeight="1" hidden="1">
      <c r="B97" s="148"/>
      <c r="C97" s="149"/>
      <c r="D97" s="150" t="s">
        <v>4624</v>
      </c>
      <c r="E97" s="151"/>
      <c r="F97" s="151"/>
      <c r="G97" s="151"/>
      <c r="H97" s="151"/>
      <c r="I97" s="151"/>
      <c r="J97" s="152">
        <f>J119</f>
        <v>0</v>
      </c>
      <c r="K97" s="149"/>
      <c r="L97" s="153"/>
    </row>
    <row r="98" spans="2:12" s="9" customFormat="1" ht="24.95" customHeight="1" hidden="1">
      <c r="B98" s="148"/>
      <c r="C98" s="149"/>
      <c r="D98" s="150" t="s">
        <v>4483</v>
      </c>
      <c r="E98" s="151"/>
      <c r="F98" s="151"/>
      <c r="G98" s="151"/>
      <c r="H98" s="151"/>
      <c r="I98" s="151"/>
      <c r="J98" s="152">
        <f>J123</f>
        <v>0</v>
      </c>
      <c r="K98" s="149"/>
      <c r="L98" s="153"/>
    </row>
    <row r="99" spans="1:31" s="2" customFormat="1" ht="21.75" customHeight="1" hidden="1">
      <c r="A99" s="35"/>
      <c r="B99" s="36"/>
      <c r="C99" s="37"/>
      <c r="D99" s="37"/>
      <c r="E99" s="37"/>
      <c r="F99" s="37"/>
      <c r="G99" s="37"/>
      <c r="H99" s="37"/>
      <c r="I99" s="37"/>
      <c r="J99" s="37"/>
      <c r="K99" s="37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 hidden="1">
      <c r="A100" s="35"/>
      <c r="B100" s="55"/>
      <c r="C100" s="56"/>
      <c r="D100" s="56"/>
      <c r="E100" s="56"/>
      <c r="F100" s="56"/>
      <c r="G100" s="56"/>
      <c r="H100" s="56"/>
      <c r="I100" s="56"/>
      <c r="J100" s="56"/>
      <c r="K100" s="56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ht="12" hidden="1"/>
    <row r="102" ht="12" hidden="1"/>
    <row r="103" ht="12" hidden="1"/>
    <row r="104" spans="1:31" s="2" customFormat="1" ht="6.95" customHeight="1">
      <c r="A104" s="35"/>
      <c r="B104" s="57"/>
      <c r="C104" s="58"/>
      <c r="D104" s="58"/>
      <c r="E104" s="58"/>
      <c r="F104" s="58"/>
      <c r="G104" s="58"/>
      <c r="H104" s="58"/>
      <c r="I104" s="58"/>
      <c r="J104" s="58"/>
      <c r="K104" s="58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4" t="s">
        <v>189</v>
      </c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30" t="s">
        <v>16</v>
      </c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6.5" customHeight="1">
      <c r="A108" s="35"/>
      <c r="B108" s="36"/>
      <c r="C108" s="37"/>
      <c r="D108" s="37"/>
      <c r="E108" s="308" t="str">
        <f>E7</f>
        <v>Revitalizace objektu kolejí Baarova 36, Plzeň (1)</v>
      </c>
      <c r="F108" s="309"/>
      <c r="G108" s="309"/>
      <c r="H108" s="309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2" customHeight="1">
      <c r="A109" s="35"/>
      <c r="B109" s="36"/>
      <c r="C109" s="30" t="s">
        <v>155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6.5" customHeight="1">
      <c r="A110" s="35"/>
      <c r="B110" s="36"/>
      <c r="C110" s="37"/>
      <c r="D110" s="37"/>
      <c r="E110" s="267" t="str">
        <f>E9</f>
        <v>D3 - Dodatek č.3</v>
      </c>
      <c r="F110" s="307"/>
      <c r="G110" s="307"/>
      <c r="H110" s="30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2" customHeight="1">
      <c r="A112" s="35"/>
      <c r="B112" s="36"/>
      <c r="C112" s="30" t="s">
        <v>20</v>
      </c>
      <c r="D112" s="37"/>
      <c r="E112" s="37"/>
      <c r="F112" s="28" t="str">
        <f>F12</f>
        <v>Baarova 36, Plzeň</v>
      </c>
      <c r="G112" s="37"/>
      <c r="H112" s="37"/>
      <c r="I112" s="30" t="s">
        <v>22</v>
      </c>
      <c r="J112" s="67" t="str">
        <f>IF(J12="","",J12)</f>
        <v>21. 8. 2023</v>
      </c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2" customHeight="1">
      <c r="A114" s="35"/>
      <c r="B114" s="36"/>
      <c r="C114" s="30" t="s">
        <v>24</v>
      </c>
      <c r="D114" s="37"/>
      <c r="E114" s="37"/>
      <c r="F114" s="28" t="str">
        <f>E15</f>
        <v>Západočeská univerzita v Plzni, Univerzitní 8</v>
      </c>
      <c r="G114" s="37"/>
      <c r="H114" s="37"/>
      <c r="I114" s="30" t="s">
        <v>32</v>
      </c>
      <c r="J114" s="33" t="str">
        <f>E21</f>
        <v>AREA group s.r.o.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2" customHeight="1">
      <c r="A115" s="35"/>
      <c r="B115" s="36"/>
      <c r="C115" s="30" t="s">
        <v>30</v>
      </c>
      <c r="D115" s="37"/>
      <c r="E115" s="37"/>
      <c r="F115" s="28" t="str">
        <f>IF(E18="","",E18)</f>
        <v>Vyplň údaj</v>
      </c>
      <c r="G115" s="37"/>
      <c r="H115" s="37"/>
      <c r="I115" s="30" t="s">
        <v>37</v>
      </c>
      <c r="J115" s="33" t="str">
        <f>E24</f>
        <v xml:space="preserve"> 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0.35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10" customFormat="1" ht="29.25" customHeight="1">
      <c r="A117" s="154"/>
      <c r="B117" s="155"/>
      <c r="C117" s="156" t="s">
        <v>190</v>
      </c>
      <c r="D117" s="157" t="s">
        <v>65</v>
      </c>
      <c r="E117" s="157" t="s">
        <v>61</v>
      </c>
      <c r="F117" s="157" t="s">
        <v>62</v>
      </c>
      <c r="G117" s="157" t="s">
        <v>191</v>
      </c>
      <c r="H117" s="157" t="s">
        <v>192</v>
      </c>
      <c r="I117" s="157" t="s">
        <v>193</v>
      </c>
      <c r="J117" s="158" t="s">
        <v>159</v>
      </c>
      <c r="K117" s="159" t="s">
        <v>194</v>
      </c>
      <c r="L117" s="160"/>
      <c r="M117" s="76" t="s">
        <v>1</v>
      </c>
      <c r="N117" s="77" t="s">
        <v>44</v>
      </c>
      <c r="O117" s="77" t="s">
        <v>195</v>
      </c>
      <c r="P117" s="77" t="s">
        <v>196</v>
      </c>
      <c r="Q117" s="77" t="s">
        <v>197</v>
      </c>
      <c r="R117" s="77" t="s">
        <v>198</v>
      </c>
      <c r="S117" s="77" t="s">
        <v>199</v>
      </c>
      <c r="T117" s="78" t="s">
        <v>200</v>
      </c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</row>
    <row r="118" spans="1:63" s="2" customFormat="1" ht="22.9" customHeight="1">
      <c r="A118" s="35"/>
      <c r="B118" s="36"/>
      <c r="C118" s="83" t="s">
        <v>201</v>
      </c>
      <c r="D118" s="37"/>
      <c r="E118" s="37"/>
      <c r="F118" s="37"/>
      <c r="G118" s="37"/>
      <c r="H118" s="37"/>
      <c r="I118" s="37"/>
      <c r="J118" s="161">
        <f>BK118</f>
        <v>0</v>
      </c>
      <c r="K118" s="37"/>
      <c r="L118" s="40"/>
      <c r="M118" s="79"/>
      <c r="N118" s="162"/>
      <c r="O118" s="80"/>
      <c r="P118" s="163">
        <f>P119+P123</f>
        <v>0</v>
      </c>
      <c r="Q118" s="80"/>
      <c r="R118" s="163">
        <f>R119+R123</f>
        <v>0</v>
      </c>
      <c r="S118" s="80"/>
      <c r="T118" s="164">
        <f>T119+T123</f>
        <v>0</v>
      </c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T118" s="18" t="s">
        <v>79</v>
      </c>
      <c r="AU118" s="18" t="s">
        <v>161</v>
      </c>
      <c r="BK118" s="165">
        <f>BK119+BK123</f>
        <v>0</v>
      </c>
    </row>
    <row r="119" spans="2:63" s="11" customFormat="1" ht="25.9" customHeight="1">
      <c r="B119" s="166"/>
      <c r="C119" s="167"/>
      <c r="D119" s="168" t="s">
        <v>79</v>
      </c>
      <c r="E119" s="169" t="s">
        <v>145</v>
      </c>
      <c r="F119" s="169" t="s">
        <v>4681</v>
      </c>
      <c r="G119" s="167"/>
      <c r="H119" s="167"/>
      <c r="I119" s="170"/>
      <c r="J119" s="171">
        <f>BK119</f>
        <v>0</v>
      </c>
      <c r="K119" s="167"/>
      <c r="L119" s="172"/>
      <c r="M119" s="173"/>
      <c r="N119" s="174"/>
      <c r="O119" s="174"/>
      <c r="P119" s="175">
        <f>SUM(P120:P122)</f>
        <v>0</v>
      </c>
      <c r="Q119" s="174"/>
      <c r="R119" s="175">
        <f>SUM(R120:R122)</f>
        <v>0</v>
      </c>
      <c r="S119" s="174"/>
      <c r="T119" s="176">
        <f>SUM(T120:T122)</f>
        <v>0</v>
      </c>
      <c r="AR119" s="177" t="s">
        <v>85</v>
      </c>
      <c r="AT119" s="178" t="s">
        <v>79</v>
      </c>
      <c r="AU119" s="178" t="s">
        <v>80</v>
      </c>
      <c r="AY119" s="177" t="s">
        <v>203</v>
      </c>
      <c r="BK119" s="179">
        <f>SUM(BK120:BK122)</f>
        <v>0</v>
      </c>
    </row>
    <row r="120" spans="1:65" s="2" customFormat="1" ht="16.5" customHeight="1">
      <c r="A120" s="35"/>
      <c r="B120" s="36"/>
      <c r="C120" s="180" t="s">
        <v>85</v>
      </c>
      <c r="D120" s="180" t="s">
        <v>204</v>
      </c>
      <c r="E120" s="181" t="s">
        <v>4688</v>
      </c>
      <c r="F120" s="182" t="s">
        <v>5213</v>
      </c>
      <c r="G120" s="183" t="s">
        <v>621</v>
      </c>
      <c r="H120" s="184">
        <v>33900</v>
      </c>
      <c r="I120" s="185">
        <f>'8 - EPS'!I146</f>
        <v>0</v>
      </c>
      <c r="J120" s="186">
        <f>ROUND(I120*H120,2)</f>
        <v>0</v>
      </c>
      <c r="K120" s="187"/>
      <c r="L120" s="40"/>
      <c r="M120" s="188" t="s">
        <v>1</v>
      </c>
      <c r="N120" s="189" t="s">
        <v>45</v>
      </c>
      <c r="O120" s="72"/>
      <c r="P120" s="190">
        <f>O120*H120</f>
        <v>0</v>
      </c>
      <c r="Q120" s="190">
        <v>0</v>
      </c>
      <c r="R120" s="190">
        <f>Q120*H120</f>
        <v>0</v>
      </c>
      <c r="S120" s="190">
        <v>0</v>
      </c>
      <c r="T120" s="191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2" t="s">
        <v>98</v>
      </c>
      <c r="AT120" s="192" t="s">
        <v>204</v>
      </c>
      <c r="AU120" s="192" t="s">
        <v>85</v>
      </c>
      <c r="AY120" s="18" t="s">
        <v>203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18" t="s">
        <v>85</v>
      </c>
      <c r="BK120" s="193">
        <f>ROUND(I120*H120,2)</f>
        <v>0</v>
      </c>
      <c r="BL120" s="18" t="s">
        <v>98</v>
      </c>
      <c r="BM120" s="192" t="s">
        <v>5214</v>
      </c>
    </row>
    <row r="121" spans="1:65" s="2" customFormat="1" ht="16.5" customHeight="1">
      <c r="A121" s="35"/>
      <c r="B121" s="36"/>
      <c r="C121" s="180" t="s">
        <v>89</v>
      </c>
      <c r="D121" s="180" t="s">
        <v>204</v>
      </c>
      <c r="E121" s="181" t="s">
        <v>5215</v>
      </c>
      <c r="F121" s="182" t="s">
        <v>5216</v>
      </c>
      <c r="G121" s="183" t="s">
        <v>253</v>
      </c>
      <c r="H121" s="184">
        <v>50</v>
      </c>
      <c r="I121" s="185"/>
      <c r="J121" s="186">
        <f>ROUND(I121*H121,2)</f>
        <v>0</v>
      </c>
      <c r="K121" s="187"/>
      <c r="L121" s="40"/>
      <c r="M121" s="188" t="s">
        <v>1</v>
      </c>
      <c r="N121" s="189" t="s">
        <v>45</v>
      </c>
      <c r="O121" s="72"/>
      <c r="P121" s="190">
        <f>O121*H121</f>
        <v>0</v>
      </c>
      <c r="Q121" s="190">
        <v>0</v>
      </c>
      <c r="R121" s="190">
        <f>Q121*H121</f>
        <v>0</v>
      </c>
      <c r="S121" s="190">
        <v>0</v>
      </c>
      <c r="T121" s="191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2" t="s">
        <v>98</v>
      </c>
      <c r="AT121" s="192" t="s">
        <v>204</v>
      </c>
      <c r="AU121" s="192" t="s">
        <v>85</v>
      </c>
      <c r="AY121" s="18" t="s">
        <v>203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18" t="s">
        <v>85</v>
      </c>
      <c r="BK121" s="193">
        <f>ROUND(I121*H121,2)</f>
        <v>0</v>
      </c>
      <c r="BL121" s="18" t="s">
        <v>98</v>
      </c>
      <c r="BM121" s="192" t="s">
        <v>5217</v>
      </c>
    </row>
    <row r="122" spans="1:65" s="2" customFormat="1" ht="24.2" customHeight="1">
      <c r="A122" s="35"/>
      <c r="B122" s="36"/>
      <c r="C122" s="180" t="s">
        <v>95</v>
      </c>
      <c r="D122" s="180" t="s">
        <v>204</v>
      </c>
      <c r="E122" s="181" t="s">
        <v>5218</v>
      </c>
      <c r="F122" s="182" t="s">
        <v>5219</v>
      </c>
      <c r="G122" s="183" t="s">
        <v>253</v>
      </c>
      <c r="H122" s="184">
        <v>50</v>
      </c>
      <c r="I122" s="185"/>
      <c r="J122" s="186">
        <f>ROUND(I122*H122,2)</f>
        <v>0</v>
      </c>
      <c r="K122" s="187"/>
      <c r="L122" s="40"/>
      <c r="M122" s="188" t="s">
        <v>1</v>
      </c>
      <c r="N122" s="189" t="s">
        <v>45</v>
      </c>
      <c r="O122" s="72"/>
      <c r="P122" s="190">
        <f>O122*H122</f>
        <v>0</v>
      </c>
      <c r="Q122" s="190">
        <v>0</v>
      </c>
      <c r="R122" s="190">
        <f>Q122*H122</f>
        <v>0</v>
      </c>
      <c r="S122" s="190">
        <v>0</v>
      </c>
      <c r="T122" s="191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2" t="s">
        <v>98</v>
      </c>
      <c r="AT122" s="192" t="s">
        <v>204</v>
      </c>
      <c r="AU122" s="192" t="s">
        <v>85</v>
      </c>
      <c r="AY122" s="18" t="s">
        <v>203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18" t="s">
        <v>85</v>
      </c>
      <c r="BK122" s="193">
        <f>ROUND(I122*H122,2)</f>
        <v>0</v>
      </c>
      <c r="BL122" s="18" t="s">
        <v>98</v>
      </c>
      <c r="BM122" s="192" t="s">
        <v>5220</v>
      </c>
    </row>
    <row r="123" spans="2:63" s="11" customFormat="1" ht="25.9" customHeight="1">
      <c r="B123" s="166"/>
      <c r="C123" s="167"/>
      <c r="D123" s="168" t="s">
        <v>79</v>
      </c>
      <c r="E123" s="169" t="s">
        <v>148</v>
      </c>
      <c r="F123" s="169" t="s">
        <v>4515</v>
      </c>
      <c r="G123" s="167"/>
      <c r="H123" s="167"/>
      <c r="I123" s="170"/>
      <c r="J123" s="171">
        <f>BK123</f>
        <v>0</v>
      </c>
      <c r="K123" s="167"/>
      <c r="L123" s="172"/>
      <c r="M123" s="173"/>
      <c r="N123" s="174"/>
      <c r="O123" s="174"/>
      <c r="P123" s="175">
        <f>P124</f>
        <v>0</v>
      </c>
      <c r="Q123" s="174"/>
      <c r="R123" s="175">
        <f>R124</f>
        <v>0</v>
      </c>
      <c r="S123" s="174"/>
      <c r="T123" s="176">
        <f>T124</f>
        <v>0</v>
      </c>
      <c r="AR123" s="177" t="s">
        <v>85</v>
      </c>
      <c r="AT123" s="178" t="s">
        <v>79</v>
      </c>
      <c r="AU123" s="178" t="s">
        <v>80</v>
      </c>
      <c r="AY123" s="177" t="s">
        <v>203</v>
      </c>
      <c r="BK123" s="179">
        <f>BK124</f>
        <v>0</v>
      </c>
    </row>
    <row r="124" spans="1:65" s="2" customFormat="1" ht="16.5" customHeight="1">
      <c r="A124" s="35"/>
      <c r="B124" s="36"/>
      <c r="C124" s="180" t="s">
        <v>98</v>
      </c>
      <c r="D124" s="180" t="s">
        <v>204</v>
      </c>
      <c r="E124" s="181" t="s">
        <v>4538</v>
      </c>
      <c r="F124" s="182" t="s">
        <v>4539</v>
      </c>
      <c r="G124" s="183" t="s">
        <v>621</v>
      </c>
      <c r="H124" s="184">
        <v>22</v>
      </c>
      <c r="I124" s="185">
        <f>'71 - Optika'!I139</f>
        <v>0</v>
      </c>
      <c r="J124" s="186">
        <f>ROUND(I124*H124,2)</f>
        <v>0</v>
      </c>
      <c r="K124" s="187"/>
      <c r="L124" s="40"/>
      <c r="M124" s="261" t="s">
        <v>1</v>
      </c>
      <c r="N124" s="262" t="s">
        <v>45</v>
      </c>
      <c r="O124" s="263"/>
      <c r="P124" s="264">
        <f>O124*H124</f>
        <v>0</v>
      </c>
      <c r="Q124" s="264">
        <v>0</v>
      </c>
      <c r="R124" s="264">
        <f>Q124*H124</f>
        <v>0</v>
      </c>
      <c r="S124" s="264">
        <v>0</v>
      </c>
      <c r="T124" s="265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2" t="s">
        <v>98</v>
      </c>
      <c r="AT124" s="192" t="s">
        <v>204</v>
      </c>
      <c r="AU124" s="192" t="s">
        <v>85</v>
      </c>
      <c r="AY124" s="18" t="s">
        <v>203</v>
      </c>
      <c r="BE124" s="193">
        <f>IF(N124="základní",J124,0)</f>
        <v>0</v>
      </c>
      <c r="BF124" s="193">
        <f>IF(N124="snížená",J124,0)</f>
        <v>0</v>
      </c>
      <c r="BG124" s="193">
        <f>IF(N124="zákl. přenesená",J124,0)</f>
        <v>0</v>
      </c>
      <c r="BH124" s="193">
        <f>IF(N124="sníž. přenesená",J124,0)</f>
        <v>0</v>
      </c>
      <c r="BI124" s="193">
        <f>IF(N124="nulová",J124,0)</f>
        <v>0</v>
      </c>
      <c r="BJ124" s="18" t="s">
        <v>85</v>
      </c>
      <c r="BK124" s="193">
        <f>ROUND(I124*H124,2)</f>
        <v>0</v>
      </c>
      <c r="BL124" s="18" t="s">
        <v>98</v>
      </c>
      <c r="BM124" s="192" t="s">
        <v>5221</v>
      </c>
    </row>
    <row r="125" spans="1:31" s="2" customFormat="1" ht="6.95" customHeight="1">
      <c r="A125" s="35"/>
      <c r="B125" s="55"/>
      <c r="C125" s="56"/>
      <c r="D125" s="56"/>
      <c r="E125" s="56"/>
      <c r="F125" s="56"/>
      <c r="G125" s="56"/>
      <c r="H125" s="56"/>
      <c r="I125" s="56"/>
      <c r="J125" s="56"/>
      <c r="K125" s="56"/>
      <c r="L125" s="40"/>
      <c r="M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</sheetData>
  <sheetProtection algorithmName="SHA-512" hashValue="OO3SJkI5e1J1/t1A/FTmE769d5BeZJaUx/HaBELyI8Pfhm8OcvRYCQrSO+VlW3z9YyWf6JilkB6jV/ELifIuYw==" saltValue="u7v2ETx/CCcg2jvp/JV7k6IwOmI7QUN2k7FzszLoZfBNj15ZoVDtk1R9x6oaF4dCtluqI6ZpR4kIeRsO93kHvQ==" spinCount="100000" sheet="1" objects="1" scenarios="1" formatColumns="0" formatRows="0" autoFilter="0"/>
  <autoFilter ref="C117:K124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2:BM129"/>
  <sheetViews>
    <sheetView showGridLines="0" workbookViewId="0" topLeftCell="A111">
      <selection activeCell="I129" sqref="I129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18" t="s">
        <v>153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154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155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5222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ROUND(J119,2)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ROUND((SUM(BE119:BE128)),2)</f>
        <v>0</v>
      </c>
      <c r="G33" s="35"/>
      <c r="H33" s="35"/>
      <c r="I33" s="125">
        <v>0.21</v>
      </c>
      <c r="J33" s="124">
        <f>ROUND(((SUM(BE119:BE128))*I33),2)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ROUND((SUM(BF119:BF128)),2)</f>
        <v>0</v>
      </c>
      <c r="G34" s="35"/>
      <c r="H34" s="35"/>
      <c r="I34" s="125">
        <v>0.15</v>
      </c>
      <c r="J34" s="124">
        <f>ROUND(((SUM(BF119:BF128))*I34),2)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ROUND((SUM(BG119:BG128)),2)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ROUND((SUM(BH119:BH128)),2)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ROUND((SUM(BI119:BI128)),2)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155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267" t="str">
        <f>E9</f>
        <v>D4 - Dodatek č.4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158</v>
      </c>
      <c r="D94" s="145"/>
      <c r="E94" s="145"/>
      <c r="F94" s="145"/>
      <c r="G94" s="145"/>
      <c r="H94" s="145"/>
      <c r="I94" s="145"/>
      <c r="J94" s="146" t="s">
        <v>159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160</v>
      </c>
      <c r="D96" s="37"/>
      <c r="E96" s="37"/>
      <c r="F96" s="37"/>
      <c r="G96" s="37"/>
      <c r="H96" s="37"/>
      <c r="I96" s="37"/>
      <c r="J96" s="85">
        <f>J119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161</v>
      </c>
    </row>
    <row r="97" spans="2:12" s="9" customFormat="1" ht="24.95" customHeight="1" hidden="1">
      <c r="B97" s="148"/>
      <c r="C97" s="149"/>
      <c r="D97" s="150" t="s">
        <v>1193</v>
      </c>
      <c r="E97" s="151"/>
      <c r="F97" s="151"/>
      <c r="G97" s="151"/>
      <c r="H97" s="151"/>
      <c r="I97" s="151"/>
      <c r="J97" s="152">
        <f>J120</f>
        <v>0</v>
      </c>
      <c r="K97" s="149"/>
      <c r="L97" s="153"/>
    </row>
    <row r="98" spans="2:12" s="14" customFormat="1" ht="19.9" customHeight="1" hidden="1">
      <c r="B98" s="220"/>
      <c r="C98" s="221"/>
      <c r="D98" s="222" t="s">
        <v>1205</v>
      </c>
      <c r="E98" s="223"/>
      <c r="F98" s="223"/>
      <c r="G98" s="223"/>
      <c r="H98" s="223"/>
      <c r="I98" s="223"/>
      <c r="J98" s="224">
        <f>J121</f>
        <v>0</v>
      </c>
      <c r="K98" s="221"/>
      <c r="L98" s="225"/>
    </row>
    <row r="99" spans="2:12" s="14" customFormat="1" ht="19.9" customHeight="1" hidden="1">
      <c r="B99" s="220"/>
      <c r="C99" s="221"/>
      <c r="D99" s="222" t="s">
        <v>5223</v>
      </c>
      <c r="E99" s="223"/>
      <c r="F99" s="223"/>
      <c r="G99" s="223"/>
      <c r="H99" s="223"/>
      <c r="I99" s="223"/>
      <c r="J99" s="224">
        <f>J125</f>
        <v>0</v>
      </c>
      <c r="K99" s="221"/>
      <c r="L99" s="225"/>
    </row>
    <row r="100" spans="1:31" s="2" customFormat="1" ht="21.75" customHeight="1" hidden="1">
      <c r="A100" s="35"/>
      <c r="B100" s="36"/>
      <c r="C100" s="37"/>
      <c r="D100" s="37"/>
      <c r="E100" s="37"/>
      <c r="F100" s="37"/>
      <c r="G100" s="37"/>
      <c r="H100" s="37"/>
      <c r="I100" s="37"/>
      <c r="J100" s="37"/>
      <c r="K100" s="37"/>
      <c r="L100" s="52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1" spans="1:31" s="2" customFormat="1" ht="6.95" customHeight="1" hidden="1">
      <c r="A101" s="35"/>
      <c r="B101" s="55"/>
      <c r="C101" s="56"/>
      <c r="D101" s="56"/>
      <c r="E101" s="56"/>
      <c r="F101" s="56"/>
      <c r="G101" s="56"/>
      <c r="H101" s="56"/>
      <c r="I101" s="56"/>
      <c r="J101" s="56"/>
      <c r="K101" s="56"/>
      <c r="L101" s="52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ht="12" hidden="1"/>
    <row r="103" ht="12" hidden="1"/>
    <row r="104" ht="12" hidden="1"/>
    <row r="105" spans="1:31" s="2" customFormat="1" ht="6.95" customHeight="1">
      <c r="A105" s="35"/>
      <c r="B105" s="57"/>
      <c r="C105" s="58"/>
      <c r="D105" s="58"/>
      <c r="E105" s="58"/>
      <c r="F105" s="58"/>
      <c r="G105" s="58"/>
      <c r="H105" s="58"/>
      <c r="I105" s="58"/>
      <c r="J105" s="58"/>
      <c r="K105" s="58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24.95" customHeight="1">
      <c r="A106" s="35"/>
      <c r="B106" s="36"/>
      <c r="C106" s="24" t="s">
        <v>189</v>
      </c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16</v>
      </c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308" t="str">
        <f>E7</f>
        <v>Revitalizace objektu kolejí Baarova 36, Plzeň (1)</v>
      </c>
      <c r="F109" s="309"/>
      <c r="G109" s="309"/>
      <c r="H109" s="309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30" t="s">
        <v>155</v>
      </c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6.5" customHeight="1">
      <c r="A111" s="35"/>
      <c r="B111" s="36"/>
      <c r="C111" s="37"/>
      <c r="D111" s="37"/>
      <c r="E111" s="267" t="str">
        <f>E9</f>
        <v>D4 - Dodatek č.4</v>
      </c>
      <c r="F111" s="307"/>
      <c r="G111" s="307"/>
      <c r="H111" s="30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20</v>
      </c>
      <c r="D113" s="37"/>
      <c r="E113" s="37"/>
      <c r="F113" s="28" t="str">
        <f>F12</f>
        <v>Baarova 36, Plzeň</v>
      </c>
      <c r="G113" s="37"/>
      <c r="H113" s="37"/>
      <c r="I113" s="30" t="s">
        <v>22</v>
      </c>
      <c r="J113" s="67" t="str">
        <f>IF(J12="","",J12)</f>
        <v>21. 8. 2023</v>
      </c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5.2" customHeight="1">
      <c r="A115" s="35"/>
      <c r="B115" s="36"/>
      <c r="C115" s="30" t="s">
        <v>24</v>
      </c>
      <c r="D115" s="37"/>
      <c r="E115" s="37"/>
      <c r="F115" s="28" t="str">
        <f>E15</f>
        <v>Západočeská univerzita v Plzni, Univerzitní 8</v>
      </c>
      <c r="G115" s="37"/>
      <c r="H115" s="37"/>
      <c r="I115" s="30" t="s">
        <v>32</v>
      </c>
      <c r="J115" s="33" t="str">
        <f>E21</f>
        <v>AREA group s.r.o.</v>
      </c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5.2" customHeight="1">
      <c r="A116" s="35"/>
      <c r="B116" s="36"/>
      <c r="C116" s="30" t="s">
        <v>30</v>
      </c>
      <c r="D116" s="37"/>
      <c r="E116" s="37"/>
      <c r="F116" s="28" t="str">
        <f>IF(E18="","",E18)</f>
        <v>Vyplň údaj</v>
      </c>
      <c r="G116" s="37"/>
      <c r="H116" s="37"/>
      <c r="I116" s="30" t="s">
        <v>37</v>
      </c>
      <c r="J116" s="33" t="str">
        <f>E24</f>
        <v xml:space="preserve"> 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0.3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10" customFormat="1" ht="29.25" customHeight="1">
      <c r="A118" s="154"/>
      <c r="B118" s="155"/>
      <c r="C118" s="156" t="s">
        <v>190</v>
      </c>
      <c r="D118" s="157" t="s">
        <v>65</v>
      </c>
      <c r="E118" s="157" t="s">
        <v>61</v>
      </c>
      <c r="F118" s="157" t="s">
        <v>62</v>
      </c>
      <c r="G118" s="157" t="s">
        <v>191</v>
      </c>
      <c r="H118" s="157" t="s">
        <v>192</v>
      </c>
      <c r="I118" s="157" t="s">
        <v>193</v>
      </c>
      <c r="J118" s="158" t="s">
        <v>159</v>
      </c>
      <c r="K118" s="159" t="s">
        <v>194</v>
      </c>
      <c r="L118" s="160"/>
      <c r="M118" s="76" t="s">
        <v>1</v>
      </c>
      <c r="N118" s="77" t="s">
        <v>44</v>
      </c>
      <c r="O118" s="77" t="s">
        <v>195</v>
      </c>
      <c r="P118" s="77" t="s">
        <v>196</v>
      </c>
      <c r="Q118" s="77" t="s">
        <v>197</v>
      </c>
      <c r="R118" s="77" t="s">
        <v>198</v>
      </c>
      <c r="S118" s="77" t="s">
        <v>199</v>
      </c>
      <c r="T118" s="78" t="s">
        <v>200</v>
      </c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</row>
    <row r="119" spans="1:63" s="2" customFormat="1" ht="22.9" customHeight="1">
      <c r="A119" s="35"/>
      <c r="B119" s="36"/>
      <c r="C119" s="83" t="s">
        <v>201</v>
      </c>
      <c r="D119" s="37"/>
      <c r="E119" s="37"/>
      <c r="F119" s="37"/>
      <c r="G119" s="37"/>
      <c r="H119" s="37"/>
      <c r="I119" s="37"/>
      <c r="J119" s="161">
        <f>BK119</f>
        <v>0</v>
      </c>
      <c r="K119" s="37"/>
      <c r="L119" s="40"/>
      <c r="M119" s="79"/>
      <c r="N119" s="162"/>
      <c r="O119" s="80"/>
      <c r="P119" s="163">
        <f>P120</f>
        <v>0</v>
      </c>
      <c r="Q119" s="80"/>
      <c r="R119" s="163">
        <f>R120</f>
        <v>0</v>
      </c>
      <c r="S119" s="80"/>
      <c r="T119" s="164">
        <f>T120</f>
        <v>37.26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T119" s="18" t="s">
        <v>79</v>
      </c>
      <c r="AU119" s="18" t="s">
        <v>161</v>
      </c>
      <c r="BK119" s="165">
        <f>BK120</f>
        <v>0</v>
      </c>
    </row>
    <row r="120" spans="2:63" s="11" customFormat="1" ht="25.9" customHeight="1">
      <c r="B120" s="166"/>
      <c r="C120" s="167"/>
      <c r="D120" s="168" t="s">
        <v>79</v>
      </c>
      <c r="E120" s="169" t="s">
        <v>1228</v>
      </c>
      <c r="F120" s="169" t="s">
        <v>1229</v>
      </c>
      <c r="G120" s="167"/>
      <c r="H120" s="167"/>
      <c r="I120" s="170"/>
      <c r="J120" s="171">
        <f>BK120</f>
        <v>0</v>
      </c>
      <c r="K120" s="167"/>
      <c r="L120" s="172"/>
      <c r="M120" s="173"/>
      <c r="N120" s="174"/>
      <c r="O120" s="174"/>
      <c r="P120" s="175">
        <f>P121+P125</f>
        <v>0</v>
      </c>
      <c r="Q120" s="174"/>
      <c r="R120" s="175">
        <f>R121+R125</f>
        <v>0</v>
      </c>
      <c r="S120" s="174"/>
      <c r="T120" s="176">
        <f>T121+T125</f>
        <v>37.26</v>
      </c>
      <c r="AR120" s="177" t="s">
        <v>85</v>
      </c>
      <c r="AT120" s="178" t="s">
        <v>79</v>
      </c>
      <c r="AU120" s="178" t="s">
        <v>80</v>
      </c>
      <c r="AY120" s="177" t="s">
        <v>203</v>
      </c>
      <c r="BK120" s="179">
        <f>BK121+BK125</f>
        <v>0</v>
      </c>
    </row>
    <row r="121" spans="2:63" s="11" customFormat="1" ht="22.9" customHeight="1">
      <c r="B121" s="166"/>
      <c r="C121" s="167"/>
      <c r="D121" s="168" t="s">
        <v>79</v>
      </c>
      <c r="E121" s="226" t="s">
        <v>125</v>
      </c>
      <c r="F121" s="226" t="s">
        <v>316</v>
      </c>
      <c r="G121" s="167"/>
      <c r="H121" s="167"/>
      <c r="I121" s="170"/>
      <c r="J121" s="227">
        <f>BK121</f>
        <v>0</v>
      </c>
      <c r="K121" s="167"/>
      <c r="L121" s="172"/>
      <c r="M121" s="173"/>
      <c r="N121" s="174"/>
      <c r="O121" s="174"/>
      <c r="P121" s="175">
        <f>SUM(P122:P124)</f>
        <v>0</v>
      </c>
      <c r="Q121" s="174"/>
      <c r="R121" s="175">
        <f>SUM(R122:R124)</f>
        <v>0</v>
      </c>
      <c r="S121" s="174"/>
      <c r="T121" s="176">
        <f>SUM(T122:T124)</f>
        <v>37.26</v>
      </c>
      <c r="AR121" s="177" t="s">
        <v>85</v>
      </c>
      <c r="AT121" s="178" t="s">
        <v>79</v>
      </c>
      <c r="AU121" s="178" t="s">
        <v>85</v>
      </c>
      <c r="AY121" s="177" t="s">
        <v>203</v>
      </c>
      <c r="BK121" s="179">
        <f>SUM(BK122:BK124)</f>
        <v>0</v>
      </c>
    </row>
    <row r="122" spans="1:65" s="2" customFormat="1" ht="44.25" customHeight="1">
      <c r="A122" s="35"/>
      <c r="B122" s="36"/>
      <c r="C122" s="180" t="s">
        <v>85</v>
      </c>
      <c r="D122" s="180" t="s">
        <v>204</v>
      </c>
      <c r="E122" s="181" t="s">
        <v>5224</v>
      </c>
      <c r="F122" s="182" t="s">
        <v>5225</v>
      </c>
      <c r="G122" s="183" t="s">
        <v>621</v>
      </c>
      <c r="H122" s="184">
        <v>111</v>
      </c>
      <c r="I122" s="185"/>
      <c r="J122" s="186">
        <f>ROUND(I122*H122,2)</f>
        <v>0</v>
      </c>
      <c r="K122" s="187"/>
      <c r="L122" s="40"/>
      <c r="M122" s="188" t="s">
        <v>1</v>
      </c>
      <c r="N122" s="189" t="s">
        <v>45</v>
      </c>
      <c r="O122" s="72"/>
      <c r="P122" s="190">
        <f>O122*H122</f>
        <v>0</v>
      </c>
      <c r="Q122" s="190">
        <v>0</v>
      </c>
      <c r="R122" s="190">
        <f>Q122*H122</f>
        <v>0</v>
      </c>
      <c r="S122" s="190">
        <v>0</v>
      </c>
      <c r="T122" s="191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2" t="s">
        <v>98</v>
      </c>
      <c r="AT122" s="192" t="s">
        <v>204</v>
      </c>
      <c r="AU122" s="192" t="s">
        <v>89</v>
      </c>
      <c r="AY122" s="18" t="s">
        <v>203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18" t="s">
        <v>85</v>
      </c>
      <c r="BK122" s="193">
        <f>ROUND(I122*H122,2)</f>
        <v>0</v>
      </c>
      <c r="BL122" s="18" t="s">
        <v>98</v>
      </c>
      <c r="BM122" s="192" t="s">
        <v>5226</v>
      </c>
    </row>
    <row r="123" spans="1:65" s="2" customFormat="1" ht="44.25" customHeight="1">
      <c r="A123" s="35"/>
      <c r="B123" s="36"/>
      <c r="C123" s="180" t="s">
        <v>89</v>
      </c>
      <c r="D123" s="180" t="s">
        <v>204</v>
      </c>
      <c r="E123" s="181" t="s">
        <v>5227</v>
      </c>
      <c r="F123" s="182" t="s">
        <v>5228</v>
      </c>
      <c r="G123" s="183" t="s">
        <v>621</v>
      </c>
      <c r="H123" s="184">
        <v>70</v>
      </c>
      <c r="I123" s="185"/>
      <c r="J123" s="186">
        <f>ROUND(I123*H123,2)</f>
        <v>0</v>
      </c>
      <c r="K123" s="187"/>
      <c r="L123" s="40"/>
      <c r="M123" s="188" t="s">
        <v>1</v>
      </c>
      <c r="N123" s="189" t="s">
        <v>45</v>
      </c>
      <c r="O123" s="72"/>
      <c r="P123" s="190">
        <f>O123*H123</f>
        <v>0</v>
      </c>
      <c r="Q123" s="190">
        <v>0</v>
      </c>
      <c r="R123" s="190">
        <f>Q123*H123</f>
        <v>0</v>
      </c>
      <c r="S123" s="190">
        <v>0</v>
      </c>
      <c r="T123" s="191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2" t="s">
        <v>98</v>
      </c>
      <c r="AT123" s="192" t="s">
        <v>204</v>
      </c>
      <c r="AU123" s="192" t="s">
        <v>89</v>
      </c>
      <c r="AY123" s="18" t="s">
        <v>203</v>
      </c>
      <c r="BE123" s="193">
        <f>IF(N123="základní",J123,0)</f>
        <v>0</v>
      </c>
      <c r="BF123" s="193">
        <f>IF(N123="snížená",J123,0)</f>
        <v>0</v>
      </c>
      <c r="BG123" s="193">
        <f>IF(N123="zákl. přenesená",J123,0)</f>
        <v>0</v>
      </c>
      <c r="BH123" s="193">
        <f>IF(N123="sníž. přenesená",J123,0)</f>
        <v>0</v>
      </c>
      <c r="BI123" s="193">
        <f>IF(N123="nulová",J123,0)</f>
        <v>0</v>
      </c>
      <c r="BJ123" s="18" t="s">
        <v>85</v>
      </c>
      <c r="BK123" s="193">
        <f>ROUND(I123*H123,2)</f>
        <v>0</v>
      </c>
      <c r="BL123" s="18" t="s">
        <v>98</v>
      </c>
      <c r="BM123" s="192" t="s">
        <v>5229</v>
      </c>
    </row>
    <row r="124" spans="1:65" s="2" customFormat="1" ht="24.2" customHeight="1">
      <c r="A124" s="35"/>
      <c r="B124" s="36"/>
      <c r="C124" s="180" t="s">
        <v>95</v>
      </c>
      <c r="D124" s="180" t="s">
        <v>204</v>
      </c>
      <c r="E124" s="181" t="s">
        <v>5230</v>
      </c>
      <c r="F124" s="182" t="s">
        <v>5231</v>
      </c>
      <c r="G124" s="183" t="s">
        <v>253</v>
      </c>
      <c r="H124" s="184">
        <v>2070</v>
      </c>
      <c r="I124" s="185"/>
      <c r="J124" s="186">
        <f>ROUND(I124*H124,2)</f>
        <v>0</v>
      </c>
      <c r="K124" s="187"/>
      <c r="L124" s="40"/>
      <c r="M124" s="188" t="s">
        <v>1</v>
      </c>
      <c r="N124" s="189" t="s">
        <v>45</v>
      </c>
      <c r="O124" s="72"/>
      <c r="P124" s="190">
        <f>O124*H124</f>
        <v>0</v>
      </c>
      <c r="Q124" s="190">
        <v>0</v>
      </c>
      <c r="R124" s="190">
        <f>Q124*H124</f>
        <v>0</v>
      </c>
      <c r="S124" s="190">
        <v>0.018</v>
      </c>
      <c r="T124" s="191">
        <f>S124*H124</f>
        <v>37.26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2" t="s">
        <v>98</v>
      </c>
      <c r="AT124" s="192" t="s">
        <v>204</v>
      </c>
      <c r="AU124" s="192" t="s">
        <v>89</v>
      </c>
      <c r="AY124" s="18" t="s">
        <v>203</v>
      </c>
      <c r="BE124" s="193">
        <f>IF(N124="základní",J124,0)</f>
        <v>0</v>
      </c>
      <c r="BF124" s="193">
        <f>IF(N124="snížená",J124,0)</f>
        <v>0</v>
      </c>
      <c r="BG124" s="193">
        <f>IF(N124="zákl. přenesená",J124,0)</f>
        <v>0</v>
      </c>
      <c r="BH124" s="193">
        <f>IF(N124="sníž. přenesená",J124,0)</f>
        <v>0</v>
      </c>
      <c r="BI124" s="193">
        <f>IF(N124="nulová",J124,0)</f>
        <v>0</v>
      </c>
      <c r="BJ124" s="18" t="s">
        <v>85</v>
      </c>
      <c r="BK124" s="193">
        <f>ROUND(I124*H124,2)</f>
        <v>0</v>
      </c>
      <c r="BL124" s="18" t="s">
        <v>98</v>
      </c>
      <c r="BM124" s="192" t="s">
        <v>5232</v>
      </c>
    </row>
    <row r="125" spans="2:63" s="11" customFormat="1" ht="22.9" customHeight="1">
      <c r="B125" s="166"/>
      <c r="C125" s="167"/>
      <c r="D125" s="168" t="s">
        <v>79</v>
      </c>
      <c r="E125" s="226" t="s">
        <v>148</v>
      </c>
      <c r="F125" s="226" t="s">
        <v>4227</v>
      </c>
      <c r="G125" s="167"/>
      <c r="H125" s="167"/>
      <c r="I125" s="170"/>
      <c r="J125" s="227">
        <f>BK125</f>
        <v>0</v>
      </c>
      <c r="K125" s="167"/>
      <c r="L125" s="172"/>
      <c r="M125" s="173"/>
      <c r="N125" s="174"/>
      <c r="O125" s="174"/>
      <c r="P125" s="175">
        <f>SUM(P126:P128)</f>
        <v>0</v>
      </c>
      <c r="Q125" s="174"/>
      <c r="R125" s="175">
        <f>SUM(R126:R128)</f>
        <v>0</v>
      </c>
      <c r="S125" s="174"/>
      <c r="T125" s="176">
        <f>SUM(T126:T128)</f>
        <v>0</v>
      </c>
      <c r="AR125" s="177" t="s">
        <v>85</v>
      </c>
      <c r="AT125" s="178" t="s">
        <v>79</v>
      </c>
      <c r="AU125" s="178" t="s">
        <v>85</v>
      </c>
      <c r="AY125" s="177" t="s">
        <v>203</v>
      </c>
      <c r="BK125" s="179">
        <f>SUM(BK126:BK128)</f>
        <v>0</v>
      </c>
    </row>
    <row r="126" spans="1:65" s="2" customFormat="1" ht="24.2" customHeight="1">
      <c r="A126" s="35"/>
      <c r="B126" s="36"/>
      <c r="C126" s="180" t="s">
        <v>98</v>
      </c>
      <c r="D126" s="180" t="s">
        <v>204</v>
      </c>
      <c r="E126" s="181" t="s">
        <v>4228</v>
      </c>
      <c r="F126" s="182" t="s">
        <v>4229</v>
      </c>
      <c r="G126" s="183" t="s">
        <v>4230</v>
      </c>
      <c r="H126" s="184">
        <v>1</v>
      </c>
      <c r="I126" s="185">
        <f>'6 - Silnoproudá elektroin...'!I147</f>
        <v>0</v>
      </c>
      <c r="J126" s="186">
        <f>ROUND(I126*H126,2)</f>
        <v>0</v>
      </c>
      <c r="K126" s="187"/>
      <c r="L126" s="40"/>
      <c r="M126" s="188" t="s">
        <v>1</v>
      </c>
      <c r="N126" s="189" t="s">
        <v>45</v>
      </c>
      <c r="O126" s="72"/>
      <c r="P126" s="190">
        <f>O126*H126</f>
        <v>0</v>
      </c>
      <c r="Q126" s="190">
        <v>0</v>
      </c>
      <c r="R126" s="190">
        <f>Q126*H126</f>
        <v>0</v>
      </c>
      <c r="S126" s="190">
        <v>0</v>
      </c>
      <c r="T126" s="191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2" t="s">
        <v>98</v>
      </c>
      <c r="AT126" s="192" t="s">
        <v>204</v>
      </c>
      <c r="AU126" s="192" t="s">
        <v>89</v>
      </c>
      <c r="AY126" s="18" t="s">
        <v>203</v>
      </c>
      <c r="BE126" s="193">
        <f>IF(N126="základní",J126,0)</f>
        <v>0</v>
      </c>
      <c r="BF126" s="193">
        <f>IF(N126="snížená",J126,0)</f>
        <v>0</v>
      </c>
      <c r="BG126" s="193">
        <f>IF(N126="zákl. přenesená",J126,0)</f>
        <v>0</v>
      </c>
      <c r="BH126" s="193">
        <f>IF(N126="sníž. přenesená",J126,0)</f>
        <v>0</v>
      </c>
      <c r="BI126" s="193">
        <f>IF(N126="nulová",J126,0)</f>
        <v>0</v>
      </c>
      <c r="BJ126" s="18" t="s">
        <v>85</v>
      </c>
      <c r="BK126" s="193">
        <f>ROUND(I126*H126,2)</f>
        <v>0</v>
      </c>
      <c r="BL126" s="18" t="s">
        <v>98</v>
      </c>
      <c r="BM126" s="192" t="s">
        <v>5233</v>
      </c>
    </row>
    <row r="127" spans="1:65" s="2" customFormat="1" ht="24.2" customHeight="1">
      <c r="A127" s="35"/>
      <c r="B127" s="36"/>
      <c r="C127" s="180" t="s">
        <v>101</v>
      </c>
      <c r="D127" s="180" t="s">
        <v>204</v>
      </c>
      <c r="E127" s="181" t="s">
        <v>4235</v>
      </c>
      <c r="F127" s="182" t="s">
        <v>4236</v>
      </c>
      <c r="G127" s="183" t="s">
        <v>621</v>
      </c>
      <c r="H127" s="184">
        <v>1</v>
      </c>
      <c r="I127" s="185">
        <f>'6 - Silnoproudá elektroin...'!I149</f>
        <v>0</v>
      </c>
      <c r="J127" s="186">
        <f>ROUND(I127*H127,2)</f>
        <v>0</v>
      </c>
      <c r="K127" s="187"/>
      <c r="L127" s="40"/>
      <c r="M127" s="188" t="s">
        <v>1</v>
      </c>
      <c r="N127" s="189" t="s">
        <v>45</v>
      </c>
      <c r="O127" s="72"/>
      <c r="P127" s="190">
        <f>O127*H127</f>
        <v>0</v>
      </c>
      <c r="Q127" s="190">
        <v>0</v>
      </c>
      <c r="R127" s="190">
        <f>Q127*H127</f>
        <v>0</v>
      </c>
      <c r="S127" s="190">
        <v>0</v>
      </c>
      <c r="T127" s="191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2" t="s">
        <v>98</v>
      </c>
      <c r="AT127" s="192" t="s">
        <v>204</v>
      </c>
      <c r="AU127" s="192" t="s">
        <v>89</v>
      </c>
      <c r="AY127" s="18" t="s">
        <v>203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8" t="s">
        <v>85</v>
      </c>
      <c r="BK127" s="193">
        <f>ROUND(I127*H127,2)</f>
        <v>0</v>
      </c>
      <c r="BL127" s="18" t="s">
        <v>98</v>
      </c>
      <c r="BM127" s="192" t="s">
        <v>5234</v>
      </c>
    </row>
    <row r="128" spans="1:65" s="2" customFormat="1" ht="33" customHeight="1">
      <c r="A128" s="35"/>
      <c r="B128" s="36"/>
      <c r="C128" s="180" t="s">
        <v>104</v>
      </c>
      <c r="D128" s="180" t="s">
        <v>204</v>
      </c>
      <c r="E128" s="181" t="s">
        <v>4247</v>
      </c>
      <c r="F128" s="182" t="s">
        <v>4248</v>
      </c>
      <c r="G128" s="183" t="s">
        <v>621</v>
      </c>
      <c r="H128" s="184">
        <v>-1</v>
      </c>
      <c r="I128" s="185">
        <f>'6 - Silnoproudá elektroin...'!I153</f>
        <v>0</v>
      </c>
      <c r="J128" s="186">
        <f>ROUND(I128*H128,2)</f>
        <v>0</v>
      </c>
      <c r="K128" s="187"/>
      <c r="L128" s="40"/>
      <c r="M128" s="261" t="s">
        <v>1</v>
      </c>
      <c r="N128" s="262" t="s">
        <v>45</v>
      </c>
      <c r="O128" s="263"/>
      <c r="P128" s="264">
        <f>O128*H128</f>
        <v>0</v>
      </c>
      <c r="Q128" s="264">
        <v>0</v>
      </c>
      <c r="R128" s="264">
        <f>Q128*H128</f>
        <v>0</v>
      </c>
      <c r="S128" s="264">
        <v>0</v>
      </c>
      <c r="T128" s="265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2" t="s">
        <v>98</v>
      </c>
      <c r="AT128" s="192" t="s">
        <v>204</v>
      </c>
      <c r="AU128" s="192" t="s">
        <v>89</v>
      </c>
      <c r="AY128" s="18" t="s">
        <v>203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8" t="s">
        <v>85</v>
      </c>
      <c r="BK128" s="193">
        <f>ROUND(I128*H128,2)</f>
        <v>0</v>
      </c>
      <c r="BL128" s="18" t="s">
        <v>98</v>
      </c>
      <c r="BM128" s="192" t="s">
        <v>5235</v>
      </c>
    </row>
    <row r="129" spans="1:31" s="2" customFormat="1" ht="6.95" customHeight="1">
      <c r="A129" s="35"/>
      <c r="B129" s="55"/>
      <c r="C129" s="56"/>
      <c r="D129" s="56"/>
      <c r="E129" s="56"/>
      <c r="F129" s="56"/>
      <c r="G129" s="56"/>
      <c r="H129" s="56"/>
      <c r="I129" s="56"/>
      <c r="J129" s="56"/>
      <c r="K129" s="56"/>
      <c r="L129" s="40"/>
      <c r="M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</sheetData>
  <sheetProtection algorithmName="SHA-512" hashValue="ZtgnpF/TfouOHBYjjCZT+LiuCDh8lP8XNfmkdXZKvQeQVrLnARkdTLD30hf/V14vDf/IFwNgoIU6xINmkc9X1Q==" saltValue="HFO0TQr57IUkKWkV0aiqgSFofi3DfKJ/fi8KOBFjz1X88tPlbOKDeiQxWE4P+fZTTrOFIz48oHrpesJxO4OkIg==" spinCount="100000" sheet="1" objects="1" scenarios="1" formatColumns="0" formatRows="0" autoFilter="0"/>
  <autoFilter ref="C118:K128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400"/>
  <sheetViews>
    <sheetView showGridLines="0" workbookViewId="0" topLeftCell="A1115">
      <selection activeCell="I1115" sqref="I1115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18" t="s">
        <v>91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154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155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1192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ROUND(J151,2)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ROUND((SUM(BE151:BE1399)),2)</f>
        <v>0</v>
      </c>
      <c r="G33" s="35"/>
      <c r="H33" s="35"/>
      <c r="I33" s="125">
        <v>0.21</v>
      </c>
      <c r="J33" s="124">
        <f>ROUND(((SUM(BE151:BE1399))*I33),2)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ROUND((SUM(BF151:BF1399)),2)</f>
        <v>0</v>
      </c>
      <c r="G34" s="35"/>
      <c r="H34" s="35"/>
      <c r="I34" s="125">
        <v>0.15</v>
      </c>
      <c r="J34" s="124">
        <f>ROUND(((SUM(BF151:BF1399))*I34),2)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ROUND((SUM(BG151:BG1399)),2)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ROUND((SUM(BH151:BH1399)),2)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ROUND((SUM(BI151:BI1399)),2)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155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267" t="str">
        <f>E9</f>
        <v>2 - Architektonicko stave...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158</v>
      </c>
      <c r="D94" s="145"/>
      <c r="E94" s="145"/>
      <c r="F94" s="145"/>
      <c r="G94" s="145"/>
      <c r="H94" s="145"/>
      <c r="I94" s="145"/>
      <c r="J94" s="146" t="s">
        <v>159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160</v>
      </c>
      <c r="D96" s="37"/>
      <c r="E96" s="37"/>
      <c r="F96" s="37"/>
      <c r="G96" s="37"/>
      <c r="H96" s="37"/>
      <c r="I96" s="37"/>
      <c r="J96" s="85">
        <f>J151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161</v>
      </c>
    </row>
    <row r="97" spans="2:12" s="9" customFormat="1" ht="24.95" customHeight="1" hidden="1">
      <c r="B97" s="148"/>
      <c r="C97" s="149"/>
      <c r="D97" s="150" t="s">
        <v>1193</v>
      </c>
      <c r="E97" s="151"/>
      <c r="F97" s="151"/>
      <c r="G97" s="151"/>
      <c r="H97" s="151"/>
      <c r="I97" s="151"/>
      <c r="J97" s="152">
        <f>J152</f>
        <v>0</v>
      </c>
      <c r="K97" s="149"/>
      <c r="L97" s="153"/>
    </row>
    <row r="98" spans="2:12" s="14" customFormat="1" ht="19.9" customHeight="1" hidden="1">
      <c r="B98" s="220"/>
      <c r="C98" s="221"/>
      <c r="D98" s="222" t="s">
        <v>1194</v>
      </c>
      <c r="E98" s="223"/>
      <c r="F98" s="223"/>
      <c r="G98" s="223"/>
      <c r="H98" s="223"/>
      <c r="I98" s="223"/>
      <c r="J98" s="224">
        <f>J153</f>
        <v>0</v>
      </c>
      <c r="K98" s="221"/>
      <c r="L98" s="225"/>
    </row>
    <row r="99" spans="2:12" s="14" customFormat="1" ht="19.9" customHeight="1" hidden="1">
      <c r="B99" s="220"/>
      <c r="C99" s="221"/>
      <c r="D99" s="222" t="s">
        <v>1195</v>
      </c>
      <c r="E99" s="223"/>
      <c r="F99" s="223"/>
      <c r="G99" s="223"/>
      <c r="H99" s="223"/>
      <c r="I99" s="223"/>
      <c r="J99" s="224">
        <f>J159</f>
        <v>0</v>
      </c>
      <c r="K99" s="221"/>
      <c r="L99" s="225"/>
    </row>
    <row r="100" spans="2:12" s="14" customFormat="1" ht="19.9" customHeight="1" hidden="1">
      <c r="B100" s="220"/>
      <c r="C100" s="221"/>
      <c r="D100" s="222" t="s">
        <v>1196</v>
      </c>
      <c r="E100" s="223"/>
      <c r="F100" s="223"/>
      <c r="G100" s="223"/>
      <c r="H100" s="223"/>
      <c r="I100" s="223"/>
      <c r="J100" s="224">
        <f>J165</f>
        <v>0</v>
      </c>
      <c r="K100" s="221"/>
      <c r="L100" s="225"/>
    </row>
    <row r="101" spans="2:12" s="14" customFormat="1" ht="19.9" customHeight="1" hidden="1">
      <c r="B101" s="220"/>
      <c r="C101" s="221"/>
      <c r="D101" s="222" t="s">
        <v>1197</v>
      </c>
      <c r="E101" s="223"/>
      <c r="F101" s="223"/>
      <c r="G101" s="223"/>
      <c r="H101" s="223"/>
      <c r="I101" s="223"/>
      <c r="J101" s="224">
        <f>J299</f>
        <v>0</v>
      </c>
      <c r="K101" s="221"/>
      <c r="L101" s="225"/>
    </row>
    <row r="102" spans="2:12" s="14" customFormat="1" ht="19.9" customHeight="1" hidden="1">
      <c r="B102" s="220"/>
      <c r="C102" s="221"/>
      <c r="D102" s="222" t="s">
        <v>1198</v>
      </c>
      <c r="E102" s="223"/>
      <c r="F102" s="223"/>
      <c r="G102" s="223"/>
      <c r="H102" s="223"/>
      <c r="I102" s="223"/>
      <c r="J102" s="224">
        <f>J319</f>
        <v>0</v>
      </c>
      <c r="K102" s="221"/>
      <c r="L102" s="225"/>
    </row>
    <row r="103" spans="2:12" s="14" customFormat="1" ht="19.9" customHeight="1" hidden="1">
      <c r="B103" s="220"/>
      <c r="C103" s="221"/>
      <c r="D103" s="222" t="s">
        <v>1199</v>
      </c>
      <c r="E103" s="223"/>
      <c r="F103" s="223"/>
      <c r="G103" s="223"/>
      <c r="H103" s="223"/>
      <c r="I103" s="223"/>
      <c r="J103" s="224">
        <f>J338</f>
        <v>0</v>
      </c>
      <c r="K103" s="221"/>
      <c r="L103" s="225"/>
    </row>
    <row r="104" spans="2:12" s="14" customFormat="1" ht="19.9" customHeight="1" hidden="1">
      <c r="B104" s="220"/>
      <c r="C104" s="221"/>
      <c r="D104" s="222" t="s">
        <v>1200</v>
      </c>
      <c r="E104" s="223"/>
      <c r="F104" s="223"/>
      <c r="G104" s="223"/>
      <c r="H104" s="223"/>
      <c r="I104" s="223"/>
      <c r="J104" s="224">
        <f>J348</f>
        <v>0</v>
      </c>
      <c r="K104" s="221"/>
      <c r="L104" s="225"/>
    </row>
    <row r="105" spans="2:12" s="14" customFormat="1" ht="19.9" customHeight="1" hidden="1">
      <c r="B105" s="220"/>
      <c r="C105" s="221"/>
      <c r="D105" s="222" t="s">
        <v>1201</v>
      </c>
      <c r="E105" s="223"/>
      <c r="F105" s="223"/>
      <c r="G105" s="223"/>
      <c r="H105" s="223"/>
      <c r="I105" s="223"/>
      <c r="J105" s="224">
        <f>J603</f>
        <v>0</v>
      </c>
      <c r="K105" s="221"/>
      <c r="L105" s="225"/>
    </row>
    <row r="106" spans="2:12" s="14" customFormat="1" ht="19.9" customHeight="1" hidden="1">
      <c r="B106" s="220"/>
      <c r="C106" s="221"/>
      <c r="D106" s="222" t="s">
        <v>1202</v>
      </c>
      <c r="E106" s="223"/>
      <c r="F106" s="223"/>
      <c r="G106" s="223"/>
      <c r="H106" s="223"/>
      <c r="I106" s="223"/>
      <c r="J106" s="224">
        <f>J692</f>
        <v>0</v>
      </c>
      <c r="K106" s="221"/>
      <c r="L106" s="225"/>
    </row>
    <row r="107" spans="2:12" s="14" customFormat="1" ht="19.9" customHeight="1" hidden="1">
      <c r="B107" s="220"/>
      <c r="C107" s="221"/>
      <c r="D107" s="222" t="s">
        <v>1203</v>
      </c>
      <c r="E107" s="223"/>
      <c r="F107" s="223"/>
      <c r="G107" s="223"/>
      <c r="H107" s="223"/>
      <c r="I107" s="223"/>
      <c r="J107" s="224">
        <f>J716</f>
        <v>0</v>
      </c>
      <c r="K107" s="221"/>
      <c r="L107" s="225"/>
    </row>
    <row r="108" spans="2:12" s="14" customFormat="1" ht="19.9" customHeight="1" hidden="1">
      <c r="B108" s="220"/>
      <c r="C108" s="221"/>
      <c r="D108" s="222" t="s">
        <v>1204</v>
      </c>
      <c r="E108" s="223"/>
      <c r="F108" s="223"/>
      <c r="G108" s="223"/>
      <c r="H108" s="223"/>
      <c r="I108" s="223"/>
      <c r="J108" s="224">
        <f>J773</f>
        <v>0</v>
      </c>
      <c r="K108" s="221"/>
      <c r="L108" s="225"/>
    </row>
    <row r="109" spans="2:12" s="14" customFormat="1" ht="19.9" customHeight="1" hidden="1">
      <c r="B109" s="220"/>
      <c r="C109" s="221"/>
      <c r="D109" s="222" t="s">
        <v>1205</v>
      </c>
      <c r="E109" s="223"/>
      <c r="F109" s="223"/>
      <c r="G109" s="223"/>
      <c r="H109" s="223"/>
      <c r="I109" s="223"/>
      <c r="J109" s="224">
        <f>J808</f>
        <v>0</v>
      </c>
      <c r="K109" s="221"/>
      <c r="L109" s="225"/>
    </row>
    <row r="110" spans="2:12" s="14" customFormat="1" ht="19.9" customHeight="1" hidden="1">
      <c r="B110" s="220"/>
      <c r="C110" s="221"/>
      <c r="D110" s="222" t="s">
        <v>1206</v>
      </c>
      <c r="E110" s="223"/>
      <c r="F110" s="223"/>
      <c r="G110" s="223"/>
      <c r="H110" s="223"/>
      <c r="I110" s="223"/>
      <c r="J110" s="224">
        <f>J854</f>
        <v>0</v>
      </c>
      <c r="K110" s="221"/>
      <c r="L110" s="225"/>
    </row>
    <row r="111" spans="2:12" s="14" customFormat="1" ht="19.9" customHeight="1" hidden="1">
      <c r="B111" s="220"/>
      <c r="C111" s="221"/>
      <c r="D111" s="222" t="s">
        <v>1207</v>
      </c>
      <c r="E111" s="223"/>
      <c r="F111" s="223"/>
      <c r="G111" s="223"/>
      <c r="H111" s="223"/>
      <c r="I111" s="223"/>
      <c r="J111" s="224">
        <f>J858</f>
        <v>0</v>
      </c>
      <c r="K111" s="221"/>
      <c r="L111" s="225"/>
    </row>
    <row r="112" spans="2:12" s="14" customFormat="1" ht="19.9" customHeight="1" hidden="1">
      <c r="B112" s="220"/>
      <c r="C112" s="221"/>
      <c r="D112" s="222" t="s">
        <v>1208</v>
      </c>
      <c r="E112" s="223"/>
      <c r="F112" s="223"/>
      <c r="G112" s="223"/>
      <c r="H112" s="223"/>
      <c r="I112" s="223"/>
      <c r="J112" s="224">
        <f>J869</f>
        <v>0</v>
      </c>
      <c r="K112" s="221"/>
      <c r="L112" s="225"/>
    </row>
    <row r="113" spans="2:12" s="14" customFormat="1" ht="19.9" customHeight="1" hidden="1">
      <c r="B113" s="220"/>
      <c r="C113" s="221"/>
      <c r="D113" s="222" t="s">
        <v>1209</v>
      </c>
      <c r="E113" s="223"/>
      <c r="F113" s="223"/>
      <c r="G113" s="223"/>
      <c r="H113" s="223"/>
      <c r="I113" s="223"/>
      <c r="J113" s="224">
        <f>J873</f>
        <v>0</v>
      </c>
      <c r="K113" s="221"/>
      <c r="L113" s="225"/>
    </row>
    <row r="114" spans="2:12" s="14" customFormat="1" ht="19.9" customHeight="1" hidden="1">
      <c r="B114" s="220"/>
      <c r="C114" s="221"/>
      <c r="D114" s="222" t="s">
        <v>1210</v>
      </c>
      <c r="E114" s="223"/>
      <c r="F114" s="223"/>
      <c r="G114" s="223"/>
      <c r="H114" s="223"/>
      <c r="I114" s="223"/>
      <c r="J114" s="224">
        <f>J881</f>
        <v>0</v>
      </c>
      <c r="K114" s="221"/>
      <c r="L114" s="225"/>
    </row>
    <row r="115" spans="2:12" s="14" customFormat="1" ht="19.9" customHeight="1" hidden="1">
      <c r="B115" s="220"/>
      <c r="C115" s="221"/>
      <c r="D115" s="222" t="s">
        <v>1211</v>
      </c>
      <c r="E115" s="223"/>
      <c r="F115" s="223"/>
      <c r="G115" s="223"/>
      <c r="H115" s="223"/>
      <c r="I115" s="223"/>
      <c r="J115" s="224">
        <f>J888</f>
        <v>0</v>
      </c>
      <c r="K115" s="221"/>
      <c r="L115" s="225"/>
    </row>
    <row r="116" spans="2:12" s="9" customFormat="1" ht="24.95" customHeight="1" hidden="1">
      <c r="B116" s="148"/>
      <c r="C116" s="149"/>
      <c r="D116" s="150" t="s">
        <v>1212</v>
      </c>
      <c r="E116" s="151"/>
      <c r="F116" s="151"/>
      <c r="G116" s="151"/>
      <c r="H116" s="151"/>
      <c r="I116" s="151"/>
      <c r="J116" s="152">
        <f>J893</f>
        <v>0</v>
      </c>
      <c r="K116" s="149"/>
      <c r="L116" s="153"/>
    </row>
    <row r="117" spans="2:12" s="14" customFormat="1" ht="19.9" customHeight="1" hidden="1">
      <c r="B117" s="220"/>
      <c r="C117" s="221"/>
      <c r="D117" s="222" t="s">
        <v>1213</v>
      </c>
      <c r="E117" s="223"/>
      <c r="F117" s="223"/>
      <c r="G117" s="223"/>
      <c r="H117" s="223"/>
      <c r="I117" s="223"/>
      <c r="J117" s="224">
        <f>J894</f>
        <v>0</v>
      </c>
      <c r="K117" s="221"/>
      <c r="L117" s="225"/>
    </row>
    <row r="118" spans="2:12" s="14" customFormat="1" ht="19.9" customHeight="1" hidden="1">
      <c r="B118" s="220"/>
      <c r="C118" s="221"/>
      <c r="D118" s="222" t="s">
        <v>1214</v>
      </c>
      <c r="E118" s="223"/>
      <c r="F118" s="223"/>
      <c r="G118" s="223"/>
      <c r="H118" s="223"/>
      <c r="I118" s="223"/>
      <c r="J118" s="224">
        <f>J910</f>
        <v>0</v>
      </c>
      <c r="K118" s="221"/>
      <c r="L118" s="225"/>
    </row>
    <row r="119" spans="2:12" s="14" customFormat="1" ht="19.9" customHeight="1" hidden="1">
      <c r="B119" s="220"/>
      <c r="C119" s="221"/>
      <c r="D119" s="222" t="s">
        <v>1215</v>
      </c>
      <c r="E119" s="223"/>
      <c r="F119" s="223"/>
      <c r="G119" s="223"/>
      <c r="H119" s="223"/>
      <c r="I119" s="223"/>
      <c r="J119" s="224">
        <f>J935</f>
        <v>0</v>
      </c>
      <c r="K119" s="221"/>
      <c r="L119" s="225"/>
    </row>
    <row r="120" spans="2:12" s="14" customFormat="1" ht="19.9" customHeight="1" hidden="1">
      <c r="B120" s="220"/>
      <c r="C120" s="221"/>
      <c r="D120" s="222" t="s">
        <v>1216</v>
      </c>
      <c r="E120" s="223"/>
      <c r="F120" s="223"/>
      <c r="G120" s="223"/>
      <c r="H120" s="223"/>
      <c r="I120" s="223"/>
      <c r="J120" s="224">
        <f>J971</f>
        <v>0</v>
      </c>
      <c r="K120" s="221"/>
      <c r="L120" s="225"/>
    </row>
    <row r="121" spans="2:12" s="14" customFormat="1" ht="19.9" customHeight="1" hidden="1">
      <c r="B121" s="220"/>
      <c r="C121" s="221"/>
      <c r="D121" s="222" t="s">
        <v>1217</v>
      </c>
      <c r="E121" s="223"/>
      <c r="F121" s="223"/>
      <c r="G121" s="223"/>
      <c r="H121" s="223"/>
      <c r="I121" s="223"/>
      <c r="J121" s="224">
        <f>J1005</f>
        <v>0</v>
      </c>
      <c r="K121" s="221"/>
      <c r="L121" s="225"/>
    </row>
    <row r="122" spans="2:12" s="14" customFormat="1" ht="19.9" customHeight="1" hidden="1">
      <c r="B122" s="220"/>
      <c r="C122" s="221"/>
      <c r="D122" s="222" t="s">
        <v>1218</v>
      </c>
      <c r="E122" s="223"/>
      <c r="F122" s="223"/>
      <c r="G122" s="223"/>
      <c r="H122" s="223"/>
      <c r="I122" s="223"/>
      <c r="J122" s="224">
        <f>J1036</f>
        <v>0</v>
      </c>
      <c r="K122" s="221"/>
      <c r="L122" s="225"/>
    </row>
    <row r="123" spans="2:12" s="14" customFormat="1" ht="19.9" customHeight="1" hidden="1">
      <c r="B123" s="220"/>
      <c r="C123" s="221"/>
      <c r="D123" s="222" t="s">
        <v>1219</v>
      </c>
      <c r="E123" s="223"/>
      <c r="F123" s="223"/>
      <c r="G123" s="223"/>
      <c r="H123" s="223"/>
      <c r="I123" s="223"/>
      <c r="J123" s="224">
        <f>J1041</f>
        <v>0</v>
      </c>
      <c r="K123" s="221"/>
      <c r="L123" s="225"/>
    </row>
    <row r="124" spans="2:12" s="14" customFormat="1" ht="19.9" customHeight="1" hidden="1">
      <c r="B124" s="220"/>
      <c r="C124" s="221"/>
      <c r="D124" s="222" t="s">
        <v>1220</v>
      </c>
      <c r="E124" s="223"/>
      <c r="F124" s="223"/>
      <c r="G124" s="223"/>
      <c r="H124" s="223"/>
      <c r="I124" s="223"/>
      <c r="J124" s="224">
        <f>J1067</f>
        <v>0</v>
      </c>
      <c r="K124" s="221"/>
      <c r="L124" s="225"/>
    </row>
    <row r="125" spans="2:12" s="14" customFormat="1" ht="19.9" customHeight="1" hidden="1">
      <c r="B125" s="220"/>
      <c r="C125" s="221"/>
      <c r="D125" s="222" t="s">
        <v>1221</v>
      </c>
      <c r="E125" s="223"/>
      <c r="F125" s="223"/>
      <c r="G125" s="223"/>
      <c r="H125" s="223"/>
      <c r="I125" s="223"/>
      <c r="J125" s="224">
        <f>J1105</f>
        <v>0</v>
      </c>
      <c r="K125" s="221"/>
      <c r="L125" s="225"/>
    </row>
    <row r="126" spans="2:12" s="14" customFormat="1" ht="19.9" customHeight="1" hidden="1">
      <c r="B126" s="220"/>
      <c r="C126" s="221"/>
      <c r="D126" s="222" t="s">
        <v>1222</v>
      </c>
      <c r="E126" s="223"/>
      <c r="F126" s="223"/>
      <c r="G126" s="223"/>
      <c r="H126" s="223"/>
      <c r="I126" s="223"/>
      <c r="J126" s="224">
        <f>J1124</f>
        <v>0</v>
      </c>
      <c r="K126" s="221"/>
      <c r="L126" s="225"/>
    </row>
    <row r="127" spans="2:12" s="14" customFormat="1" ht="19.9" customHeight="1" hidden="1">
      <c r="B127" s="220"/>
      <c r="C127" s="221"/>
      <c r="D127" s="222" t="s">
        <v>1223</v>
      </c>
      <c r="E127" s="223"/>
      <c r="F127" s="223"/>
      <c r="G127" s="223"/>
      <c r="H127" s="223"/>
      <c r="I127" s="223"/>
      <c r="J127" s="224">
        <f>J1142</f>
        <v>0</v>
      </c>
      <c r="K127" s="221"/>
      <c r="L127" s="225"/>
    </row>
    <row r="128" spans="2:12" s="14" customFormat="1" ht="19.9" customHeight="1" hidden="1">
      <c r="B128" s="220"/>
      <c r="C128" s="221"/>
      <c r="D128" s="222" t="s">
        <v>1224</v>
      </c>
      <c r="E128" s="223"/>
      <c r="F128" s="223"/>
      <c r="G128" s="223"/>
      <c r="H128" s="223"/>
      <c r="I128" s="223"/>
      <c r="J128" s="224">
        <f>J1231</f>
        <v>0</v>
      </c>
      <c r="K128" s="221"/>
      <c r="L128" s="225"/>
    </row>
    <row r="129" spans="2:12" s="14" customFormat="1" ht="19.9" customHeight="1" hidden="1">
      <c r="B129" s="220"/>
      <c r="C129" s="221"/>
      <c r="D129" s="222" t="s">
        <v>1225</v>
      </c>
      <c r="E129" s="223"/>
      <c r="F129" s="223"/>
      <c r="G129" s="223"/>
      <c r="H129" s="223"/>
      <c r="I129" s="223"/>
      <c r="J129" s="224">
        <f>J1251</f>
        <v>0</v>
      </c>
      <c r="K129" s="221"/>
      <c r="L129" s="225"/>
    </row>
    <row r="130" spans="2:12" s="14" customFormat="1" ht="19.9" customHeight="1" hidden="1">
      <c r="B130" s="220"/>
      <c r="C130" s="221"/>
      <c r="D130" s="222" t="s">
        <v>1226</v>
      </c>
      <c r="E130" s="223"/>
      <c r="F130" s="223"/>
      <c r="G130" s="223"/>
      <c r="H130" s="223"/>
      <c r="I130" s="223"/>
      <c r="J130" s="224">
        <f>J1300</f>
        <v>0</v>
      </c>
      <c r="K130" s="221"/>
      <c r="L130" s="225"/>
    </row>
    <row r="131" spans="2:12" s="14" customFormat="1" ht="19.9" customHeight="1" hidden="1">
      <c r="B131" s="220"/>
      <c r="C131" s="221"/>
      <c r="D131" s="222" t="s">
        <v>1227</v>
      </c>
      <c r="E131" s="223"/>
      <c r="F131" s="223"/>
      <c r="G131" s="223"/>
      <c r="H131" s="223"/>
      <c r="I131" s="223"/>
      <c r="J131" s="224">
        <f>J1357</f>
        <v>0</v>
      </c>
      <c r="K131" s="221"/>
      <c r="L131" s="225"/>
    </row>
    <row r="132" spans="1:31" s="2" customFormat="1" ht="21.75" customHeight="1" hidden="1">
      <c r="A132" s="35"/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52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pans="1:31" s="2" customFormat="1" ht="6.95" customHeight="1" hidden="1">
      <c r="A133" s="35"/>
      <c r="B133" s="55"/>
      <c r="C133" s="56"/>
      <c r="D133" s="56"/>
      <c r="E133" s="56"/>
      <c r="F133" s="56"/>
      <c r="G133" s="56"/>
      <c r="H133" s="56"/>
      <c r="I133" s="56"/>
      <c r="J133" s="56"/>
      <c r="K133" s="56"/>
      <c r="L133" s="52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ht="12" hidden="1"/>
    <row r="135" ht="12" hidden="1"/>
    <row r="136" ht="12" hidden="1"/>
    <row r="137" spans="1:31" s="2" customFormat="1" ht="6.95" customHeight="1">
      <c r="A137" s="35"/>
      <c r="B137" s="57"/>
      <c r="C137" s="58"/>
      <c r="D137" s="58"/>
      <c r="E137" s="58"/>
      <c r="F137" s="58"/>
      <c r="G137" s="58"/>
      <c r="H137" s="58"/>
      <c r="I137" s="58"/>
      <c r="J137" s="58"/>
      <c r="K137" s="58"/>
      <c r="L137" s="52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pans="1:31" s="2" customFormat="1" ht="24.95" customHeight="1">
      <c r="A138" s="35"/>
      <c r="B138" s="36"/>
      <c r="C138" s="24" t="s">
        <v>189</v>
      </c>
      <c r="D138" s="37"/>
      <c r="E138" s="37"/>
      <c r="F138" s="37"/>
      <c r="G138" s="37"/>
      <c r="H138" s="37"/>
      <c r="I138" s="37"/>
      <c r="J138" s="37"/>
      <c r="K138" s="37"/>
      <c r="L138" s="52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pans="1:31" s="2" customFormat="1" ht="6.95" customHeight="1">
      <c r="A139" s="35"/>
      <c r="B139" s="36"/>
      <c r="C139" s="37"/>
      <c r="D139" s="37"/>
      <c r="E139" s="37"/>
      <c r="F139" s="37"/>
      <c r="G139" s="37"/>
      <c r="H139" s="37"/>
      <c r="I139" s="37"/>
      <c r="J139" s="37"/>
      <c r="K139" s="37"/>
      <c r="L139" s="52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pans="1:31" s="2" customFormat="1" ht="12" customHeight="1">
      <c r="A140" s="35"/>
      <c r="B140" s="36"/>
      <c r="C140" s="30" t="s">
        <v>16</v>
      </c>
      <c r="D140" s="37"/>
      <c r="E140" s="37"/>
      <c r="F140" s="37"/>
      <c r="G140" s="37"/>
      <c r="H140" s="37"/>
      <c r="I140" s="37"/>
      <c r="J140" s="37"/>
      <c r="K140" s="37"/>
      <c r="L140" s="52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  <row r="141" spans="1:31" s="2" customFormat="1" ht="16.5" customHeight="1">
      <c r="A141" s="35"/>
      <c r="B141" s="36"/>
      <c r="C141" s="37"/>
      <c r="D141" s="37"/>
      <c r="E141" s="308" t="str">
        <f>E7</f>
        <v>Revitalizace objektu kolejí Baarova 36, Plzeň (1)</v>
      </c>
      <c r="F141" s="309"/>
      <c r="G141" s="309"/>
      <c r="H141" s="309"/>
      <c r="I141" s="37"/>
      <c r="J141" s="37"/>
      <c r="K141" s="37"/>
      <c r="L141" s="52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  <row r="142" spans="1:31" s="2" customFormat="1" ht="12" customHeight="1">
      <c r="A142" s="35"/>
      <c r="B142" s="36"/>
      <c r="C142" s="30" t="s">
        <v>155</v>
      </c>
      <c r="D142" s="37"/>
      <c r="E142" s="37"/>
      <c r="F142" s="37"/>
      <c r="G142" s="37"/>
      <c r="H142" s="37"/>
      <c r="I142" s="37"/>
      <c r="J142" s="37"/>
      <c r="K142" s="37"/>
      <c r="L142" s="52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</row>
    <row r="143" spans="1:31" s="2" customFormat="1" ht="16.5" customHeight="1">
      <c r="A143" s="35"/>
      <c r="B143" s="36"/>
      <c r="C143" s="37"/>
      <c r="D143" s="37"/>
      <c r="E143" s="267" t="str">
        <f>E9</f>
        <v>2 - Architektonicko stave...</v>
      </c>
      <c r="F143" s="307"/>
      <c r="G143" s="307"/>
      <c r="H143" s="307"/>
      <c r="I143" s="37"/>
      <c r="J143" s="37"/>
      <c r="K143" s="37"/>
      <c r="L143" s="52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</row>
    <row r="144" spans="1:31" s="2" customFormat="1" ht="6.95" customHeight="1">
      <c r="A144" s="35"/>
      <c r="B144" s="36"/>
      <c r="C144" s="37"/>
      <c r="D144" s="37"/>
      <c r="E144" s="37"/>
      <c r="F144" s="37"/>
      <c r="G144" s="37"/>
      <c r="H144" s="37"/>
      <c r="I144" s="37"/>
      <c r="J144" s="37"/>
      <c r="K144" s="37"/>
      <c r="L144" s="52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</row>
    <row r="145" spans="1:31" s="2" customFormat="1" ht="12" customHeight="1">
      <c r="A145" s="35"/>
      <c r="B145" s="36"/>
      <c r="C145" s="30" t="s">
        <v>20</v>
      </c>
      <c r="D145" s="37"/>
      <c r="E145" s="37"/>
      <c r="F145" s="28" t="str">
        <f>F12</f>
        <v>Baarova 36, Plzeň</v>
      </c>
      <c r="G145" s="37"/>
      <c r="H145" s="37"/>
      <c r="I145" s="30" t="s">
        <v>22</v>
      </c>
      <c r="J145" s="67" t="str">
        <f>IF(J12="","",J12)</f>
        <v>21. 8. 2023</v>
      </c>
      <c r="K145" s="37"/>
      <c r="L145" s="52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</row>
    <row r="146" spans="1:31" s="2" customFormat="1" ht="6.95" customHeight="1">
      <c r="A146" s="35"/>
      <c r="B146" s="36"/>
      <c r="C146" s="37"/>
      <c r="D146" s="37"/>
      <c r="E146" s="37"/>
      <c r="F146" s="37"/>
      <c r="G146" s="37"/>
      <c r="H146" s="37"/>
      <c r="I146" s="37"/>
      <c r="J146" s="37"/>
      <c r="K146" s="37"/>
      <c r="L146" s="52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</row>
    <row r="147" spans="1:31" s="2" customFormat="1" ht="15.2" customHeight="1">
      <c r="A147" s="35"/>
      <c r="B147" s="36"/>
      <c r="C147" s="30" t="s">
        <v>24</v>
      </c>
      <c r="D147" s="37"/>
      <c r="E147" s="37"/>
      <c r="F147" s="28" t="str">
        <f>E15</f>
        <v>Západočeská univerzita v Plzni, Univerzitní 8</v>
      </c>
      <c r="G147" s="37"/>
      <c r="H147" s="37"/>
      <c r="I147" s="30" t="s">
        <v>32</v>
      </c>
      <c r="J147" s="33" t="str">
        <f>E21</f>
        <v>AREA group s.r.o.</v>
      </c>
      <c r="K147" s="37"/>
      <c r="L147" s="52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</row>
    <row r="148" spans="1:31" s="2" customFormat="1" ht="15.2" customHeight="1">
      <c r="A148" s="35"/>
      <c r="B148" s="36"/>
      <c r="C148" s="30" t="s">
        <v>30</v>
      </c>
      <c r="D148" s="37"/>
      <c r="E148" s="37"/>
      <c r="F148" s="28" t="str">
        <f>IF(E18="","",E18)</f>
        <v>Vyplň údaj</v>
      </c>
      <c r="G148" s="37"/>
      <c r="H148" s="37"/>
      <c r="I148" s="30" t="s">
        <v>37</v>
      </c>
      <c r="J148" s="33" t="str">
        <f>E24</f>
        <v xml:space="preserve"> </v>
      </c>
      <c r="K148" s="37"/>
      <c r="L148" s="52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</row>
    <row r="149" spans="1:31" s="2" customFormat="1" ht="10.35" customHeight="1">
      <c r="A149" s="35"/>
      <c r="B149" s="36"/>
      <c r="C149" s="37"/>
      <c r="D149" s="37"/>
      <c r="E149" s="37"/>
      <c r="F149" s="37"/>
      <c r="G149" s="37"/>
      <c r="H149" s="37"/>
      <c r="I149" s="37"/>
      <c r="J149" s="37"/>
      <c r="K149" s="37"/>
      <c r="L149" s="52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</row>
    <row r="150" spans="1:31" s="10" customFormat="1" ht="29.25" customHeight="1">
      <c r="A150" s="154"/>
      <c r="B150" s="155"/>
      <c r="C150" s="156" t="s">
        <v>190</v>
      </c>
      <c r="D150" s="157" t="s">
        <v>65</v>
      </c>
      <c r="E150" s="157" t="s">
        <v>61</v>
      </c>
      <c r="F150" s="157" t="s">
        <v>62</v>
      </c>
      <c r="G150" s="157" t="s">
        <v>191</v>
      </c>
      <c r="H150" s="157" t="s">
        <v>192</v>
      </c>
      <c r="I150" s="157" t="s">
        <v>193</v>
      </c>
      <c r="J150" s="158" t="s">
        <v>159</v>
      </c>
      <c r="K150" s="159" t="s">
        <v>194</v>
      </c>
      <c r="L150" s="160"/>
      <c r="M150" s="76" t="s">
        <v>1</v>
      </c>
      <c r="N150" s="77" t="s">
        <v>44</v>
      </c>
      <c r="O150" s="77" t="s">
        <v>195</v>
      </c>
      <c r="P150" s="77" t="s">
        <v>196</v>
      </c>
      <c r="Q150" s="77" t="s">
        <v>197</v>
      </c>
      <c r="R150" s="77" t="s">
        <v>198</v>
      </c>
      <c r="S150" s="77" t="s">
        <v>199</v>
      </c>
      <c r="T150" s="78" t="s">
        <v>200</v>
      </c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</row>
    <row r="151" spans="1:63" s="2" customFormat="1" ht="22.9" customHeight="1">
      <c r="A151" s="35"/>
      <c r="B151" s="36"/>
      <c r="C151" s="83" t="s">
        <v>201</v>
      </c>
      <c r="D151" s="37"/>
      <c r="E151" s="37"/>
      <c r="F151" s="37"/>
      <c r="G151" s="37"/>
      <c r="H151" s="37"/>
      <c r="I151" s="37"/>
      <c r="J151" s="161">
        <f>BK151</f>
        <v>0</v>
      </c>
      <c r="K151" s="37"/>
      <c r="L151" s="40"/>
      <c r="M151" s="79"/>
      <c r="N151" s="162"/>
      <c r="O151" s="80"/>
      <c r="P151" s="163">
        <f>P152+P893</f>
        <v>0</v>
      </c>
      <c r="Q151" s="80"/>
      <c r="R151" s="163">
        <f>R152+R893</f>
        <v>0</v>
      </c>
      <c r="S151" s="80"/>
      <c r="T151" s="164">
        <f>T152+T893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8" t="s">
        <v>79</v>
      </c>
      <c r="AU151" s="18" t="s">
        <v>161</v>
      </c>
      <c r="BK151" s="165">
        <f>BK152+BK893</f>
        <v>0</v>
      </c>
    </row>
    <row r="152" spans="2:63" s="11" customFormat="1" ht="25.9" customHeight="1">
      <c r="B152" s="166"/>
      <c r="C152" s="167"/>
      <c r="D152" s="168" t="s">
        <v>79</v>
      </c>
      <c r="E152" s="169" t="s">
        <v>1228</v>
      </c>
      <c r="F152" s="169" t="s">
        <v>1229</v>
      </c>
      <c r="G152" s="167"/>
      <c r="H152" s="167"/>
      <c r="I152" s="170"/>
      <c r="J152" s="171">
        <f>BK152</f>
        <v>0</v>
      </c>
      <c r="K152" s="167"/>
      <c r="L152" s="172"/>
      <c r="M152" s="173"/>
      <c r="N152" s="174"/>
      <c r="O152" s="174"/>
      <c r="P152" s="175">
        <f>P153+P159+P165+P299+P319+P338+P348+P603+P692+P716+P773+P808+P854+P858+P869+P873+P881+P888</f>
        <v>0</v>
      </c>
      <c r="Q152" s="174"/>
      <c r="R152" s="175">
        <f>R153+R159+R165+R299+R319+R338+R348+R603+R692+R716+R773+R808+R854+R858+R869+R873+R881+R888</f>
        <v>0</v>
      </c>
      <c r="S152" s="174"/>
      <c r="T152" s="176">
        <f>T153+T159+T165+T299+T319+T338+T348+T603+T692+T716+T773+T808+T854+T858+T869+T873+T881+T888</f>
        <v>0</v>
      </c>
      <c r="AR152" s="177" t="s">
        <v>85</v>
      </c>
      <c r="AT152" s="178" t="s">
        <v>79</v>
      </c>
      <c r="AU152" s="178" t="s">
        <v>80</v>
      </c>
      <c r="AY152" s="177" t="s">
        <v>203</v>
      </c>
      <c r="BK152" s="179">
        <f>BK153+BK159+BK165+BK299+BK319+BK338+BK348+BK603+BK692+BK716+BK773+BK808+BK854+BK858+BK869+BK873+BK881+BK888</f>
        <v>0</v>
      </c>
    </row>
    <row r="153" spans="2:63" s="11" customFormat="1" ht="22.9" customHeight="1">
      <c r="B153" s="166"/>
      <c r="C153" s="167"/>
      <c r="D153" s="168" t="s">
        <v>79</v>
      </c>
      <c r="E153" s="226" t="s">
        <v>85</v>
      </c>
      <c r="F153" s="226" t="s">
        <v>202</v>
      </c>
      <c r="G153" s="167"/>
      <c r="H153" s="167"/>
      <c r="I153" s="170"/>
      <c r="J153" s="227">
        <f>BK153</f>
        <v>0</v>
      </c>
      <c r="K153" s="167"/>
      <c r="L153" s="172"/>
      <c r="M153" s="173"/>
      <c r="N153" s="174"/>
      <c r="O153" s="174"/>
      <c r="P153" s="175">
        <f>SUM(P154:P158)</f>
        <v>0</v>
      </c>
      <c r="Q153" s="174"/>
      <c r="R153" s="175">
        <f>SUM(R154:R158)</f>
        <v>0</v>
      </c>
      <c r="S153" s="174"/>
      <c r="T153" s="176">
        <f>SUM(T154:T158)</f>
        <v>0</v>
      </c>
      <c r="AR153" s="177" t="s">
        <v>85</v>
      </c>
      <c r="AT153" s="178" t="s">
        <v>79</v>
      </c>
      <c r="AU153" s="178" t="s">
        <v>85</v>
      </c>
      <c r="AY153" s="177" t="s">
        <v>203</v>
      </c>
      <c r="BK153" s="179">
        <f>SUM(BK154:BK158)</f>
        <v>0</v>
      </c>
    </row>
    <row r="154" spans="1:65" s="2" customFormat="1" ht="62.65" customHeight="1">
      <c r="A154" s="35"/>
      <c r="B154" s="36"/>
      <c r="C154" s="180" t="s">
        <v>85</v>
      </c>
      <c r="D154" s="180" t="s">
        <v>204</v>
      </c>
      <c r="E154" s="181" t="s">
        <v>1230</v>
      </c>
      <c r="F154" s="182" t="s">
        <v>1231</v>
      </c>
      <c r="G154" s="183" t="s">
        <v>349</v>
      </c>
      <c r="H154" s="184">
        <v>26.928</v>
      </c>
      <c r="I154" s="185"/>
      <c r="J154" s="186">
        <f>ROUND(I154*H154,2)</f>
        <v>0</v>
      </c>
      <c r="K154" s="187"/>
      <c r="L154" s="40"/>
      <c r="M154" s="188" t="s">
        <v>1</v>
      </c>
      <c r="N154" s="189" t="s">
        <v>45</v>
      </c>
      <c r="O154" s="72"/>
      <c r="P154" s="190">
        <f>O154*H154</f>
        <v>0</v>
      </c>
      <c r="Q154" s="190">
        <v>0</v>
      </c>
      <c r="R154" s="190">
        <f>Q154*H154</f>
        <v>0</v>
      </c>
      <c r="S154" s="190">
        <v>0</v>
      </c>
      <c r="T154" s="191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2" t="s">
        <v>98</v>
      </c>
      <c r="AT154" s="192" t="s">
        <v>204</v>
      </c>
      <c r="AU154" s="192" t="s">
        <v>89</v>
      </c>
      <c r="AY154" s="18" t="s">
        <v>203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18" t="s">
        <v>85</v>
      </c>
      <c r="BK154" s="193">
        <f>ROUND(I154*H154,2)</f>
        <v>0</v>
      </c>
      <c r="BL154" s="18" t="s">
        <v>98</v>
      </c>
      <c r="BM154" s="192" t="s">
        <v>1232</v>
      </c>
    </row>
    <row r="155" spans="2:51" s="12" customFormat="1" ht="12">
      <c r="B155" s="194"/>
      <c r="C155" s="195"/>
      <c r="D155" s="196" t="s">
        <v>209</v>
      </c>
      <c r="E155" s="197" t="s">
        <v>1</v>
      </c>
      <c r="F155" s="198" t="s">
        <v>1233</v>
      </c>
      <c r="G155" s="195"/>
      <c r="H155" s="199">
        <v>26.928</v>
      </c>
      <c r="I155" s="200"/>
      <c r="J155" s="195"/>
      <c r="K155" s="195"/>
      <c r="L155" s="201"/>
      <c r="M155" s="202"/>
      <c r="N155" s="203"/>
      <c r="O155" s="203"/>
      <c r="P155" s="203"/>
      <c r="Q155" s="203"/>
      <c r="R155" s="203"/>
      <c r="S155" s="203"/>
      <c r="T155" s="204"/>
      <c r="AT155" s="205" t="s">
        <v>209</v>
      </c>
      <c r="AU155" s="205" t="s">
        <v>89</v>
      </c>
      <c r="AV155" s="12" t="s">
        <v>89</v>
      </c>
      <c r="AW155" s="12" t="s">
        <v>36</v>
      </c>
      <c r="AX155" s="12" t="s">
        <v>80</v>
      </c>
      <c r="AY155" s="205" t="s">
        <v>203</v>
      </c>
    </row>
    <row r="156" spans="2:51" s="13" customFormat="1" ht="12">
      <c r="B156" s="206"/>
      <c r="C156" s="207"/>
      <c r="D156" s="196" t="s">
        <v>209</v>
      </c>
      <c r="E156" s="208" t="s">
        <v>1</v>
      </c>
      <c r="F156" s="209" t="s">
        <v>211</v>
      </c>
      <c r="G156" s="207"/>
      <c r="H156" s="210">
        <v>26.928</v>
      </c>
      <c r="I156" s="211"/>
      <c r="J156" s="207"/>
      <c r="K156" s="207"/>
      <c r="L156" s="212"/>
      <c r="M156" s="213"/>
      <c r="N156" s="214"/>
      <c r="O156" s="214"/>
      <c r="P156" s="214"/>
      <c r="Q156" s="214"/>
      <c r="R156" s="214"/>
      <c r="S156" s="214"/>
      <c r="T156" s="215"/>
      <c r="AT156" s="216" t="s">
        <v>209</v>
      </c>
      <c r="AU156" s="216" t="s">
        <v>89</v>
      </c>
      <c r="AV156" s="13" t="s">
        <v>98</v>
      </c>
      <c r="AW156" s="13" t="s">
        <v>36</v>
      </c>
      <c r="AX156" s="13" t="s">
        <v>85</v>
      </c>
      <c r="AY156" s="216" t="s">
        <v>203</v>
      </c>
    </row>
    <row r="157" spans="1:65" s="2" customFormat="1" ht="66.75" customHeight="1">
      <c r="A157" s="35"/>
      <c r="B157" s="36"/>
      <c r="C157" s="180" t="s">
        <v>89</v>
      </c>
      <c r="D157" s="180" t="s">
        <v>204</v>
      </c>
      <c r="E157" s="181" t="s">
        <v>1234</v>
      </c>
      <c r="F157" s="182" t="s">
        <v>1235</v>
      </c>
      <c r="G157" s="183" t="s">
        <v>349</v>
      </c>
      <c r="H157" s="184">
        <v>80.784</v>
      </c>
      <c r="I157" s="185"/>
      <c r="J157" s="186">
        <f>ROUND(I157*H157,2)</f>
        <v>0</v>
      </c>
      <c r="K157" s="187"/>
      <c r="L157" s="40"/>
      <c r="M157" s="188" t="s">
        <v>1</v>
      </c>
      <c r="N157" s="189" t="s">
        <v>45</v>
      </c>
      <c r="O157" s="72"/>
      <c r="P157" s="190">
        <f>O157*H157</f>
        <v>0</v>
      </c>
      <c r="Q157" s="190">
        <v>0</v>
      </c>
      <c r="R157" s="190">
        <f>Q157*H157</f>
        <v>0</v>
      </c>
      <c r="S157" s="190">
        <v>0</v>
      </c>
      <c r="T157" s="191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2" t="s">
        <v>98</v>
      </c>
      <c r="AT157" s="192" t="s">
        <v>204</v>
      </c>
      <c r="AU157" s="192" t="s">
        <v>89</v>
      </c>
      <c r="AY157" s="18" t="s">
        <v>203</v>
      </c>
      <c r="BE157" s="193">
        <f>IF(N157="základní",J157,0)</f>
        <v>0</v>
      </c>
      <c r="BF157" s="193">
        <f>IF(N157="snížená",J157,0)</f>
        <v>0</v>
      </c>
      <c r="BG157" s="193">
        <f>IF(N157="zákl. přenesená",J157,0)</f>
        <v>0</v>
      </c>
      <c r="BH157" s="193">
        <f>IF(N157="sníž. přenesená",J157,0)</f>
        <v>0</v>
      </c>
      <c r="BI157" s="193">
        <f>IF(N157="nulová",J157,0)</f>
        <v>0</v>
      </c>
      <c r="BJ157" s="18" t="s">
        <v>85</v>
      </c>
      <c r="BK157" s="193">
        <f>ROUND(I157*H157,2)</f>
        <v>0</v>
      </c>
      <c r="BL157" s="18" t="s">
        <v>98</v>
      </c>
      <c r="BM157" s="192" t="s">
        <v>1236</v>
      </c>
    </row>
    <row r="158" spans="1:65" s="2" customFormat="1" ht="44.25" customHeight="1">
      <c r="A158" s="35"/>
      <c r="B158" s="36"/>
      <c r="C158" s="180" t="s">
        <v>95</v>
      </c>
      <c r="D158" s="180" t="s">
        <v>204</v>
      </c>
      <c r="E158" s="181" t="s">
        <v>1237</v>
      </c>
      <c r="F158" s="182" t="s">
        <v>717</v>
      </c>
      <c r="G158" s="183" t="s">
        <v>651</v>
      </c>
      <c r="H158" s="184">
        <v>43.085</v>
      </c>
      <c r="I158" s="185"/>
      <c r="J158" s="186">
        <f>ROUND(I158*H158,2)</f>
        <v>0</v>
      </c>
      <c r="K158" s="187"/>
      <c r="L158" s="40"/>
      <c r="M158" s="188" t="s">
        <v>1</v>
      </c>
      <c r="N158" s="189" t="s">
        <v>45</v>
      </c>
      <c r="O158" s="72"/>
      <c r="P158" s="190">
        <f>O158*H158</f>
        <v>0</v>
      </c>
      <c r="Q158" s="190">
        <v>0</v>
      </c>
      <c r="R158" s="190">
        <f>Q158*H158</f>
        <v>0</v>
      </c>
      <c r="S158" s="190">
        <v>0</v>
      </c>
      <c r="T158" s="191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2" t="s">
        <v>98</v>
      </c>
      <c r="AT158" s="192" t="s">
        <v>204</v>
      </c>
      <c r="AU158" s="192" t="s">
        <v>89</v>
      </c>
      <c r="AY158" s="18" t="s">
        <v>203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18" t="s">
        <v>85</v>
      </c>
      <c r="BK158" s="193">
        <f>ROUND(I158*H158,2)</f>
        <v>0</v>
      </c>
      <c r="BL158" s="18" t="s">
        <v>98</v>
      </c>
      <c r="BM158" s="192" t="s">
        <v>1238</v>
      </c>
    </row>
    <row r="159" spans="2:63" s="11" customFormat="1" ht="22.9" customHeight="1">
      <c r="B159" s="166"/>
      <c r="C159" s="167"/>
      <c r="D159" s="168" t="s">
        <v>79</v>
      </c>
      <c r="E159" s="226" t="s">
        <v>89</v>
      </c>
      <c r="F159" s="226" t="s">
        <v>1239</v>
      </c>
      <c r="G159" s="167"/>
      <c r="H159" s="167"/>
      <c r="I159" s="170"/>
      <c r="J159" s="227">
        <f>BK159</f>
        <v>0</v>
      </c>
      <c r="K159" s="167"/>
      <c r="L159" s="172"/>
      <c r="M159" s="173"/>
      <c r="N159" s="174"/>
      <c r="O159" s="174"/>
      <c r="P159" s="175">
        <f>SUM(P160:P164)</f>
        <v>0</v>
      </c>
      <c r="Q159" s="174"/>
      <c r="R159" s="175">
        <f>SUM(R160:R164)</f>
        <v>0</v>
      </c>
      <c r="S159" s="174"/>
      <c r="T159" s="176">
        <f>SUM(T160:T164)</f>
        <v>0</v>
      </c>
      <c r="AR159" s="177" t="s">
        <v>85</v>
      </c>
      <c r="AT159" s="178" t="s">
        <v>79</v>
      </c>
      <c r="AU159" s="178" t="s">
        <v>85</v>
      </c>
      <c r="AY159" s="177" t="s">
        <v>203</v>
      </c>
      <c r="BK159" s="179">
        <f>SUM(BK160:BK164)</f>
        <v>0</v>
      </c>
    </row>
    <row r="160" spans="1:65" s="2" customFormat="1" ht="37.9" customHeight="1">
      <c r="A160" s="35"/>
      <c r="B160" s="36"/>
      <c r="C160" s="180" t="s">
        <v>98</v>
      </c>
      <c r="D160" s="180" t="s">
        <v>204</v>
      </c>
      <c r="E160" s="181" t="s">
        <v>1240</v>
      </c>
      <c r="F160" s="182" t="s">
        <v>1241</v>
      </c>
      <c r="G160" s="183" t="s">
        <v>207</v>
      </c>
      <c r="H160" s="184">
        <v>199.205</v>
      </c>
      <c r="I160" s="185"/>
      <c r="J160" s="186">
        <f>ROUND(I160*H160,2)</f>
        <v>0</v>
      </c>
      <c r="K160" s="187"/>
      <c r="L160" s="40"/>
      <c r="M160" s="188" t="s">
        <v>1</v>
      </c>
      <c r="N160" s="189" t="s">
        <v>45</v>
      </c>
      <c r="O160" s="72"/>
      <c r="P160" s="190">
        <f>O160*H160</f>
        <v>0</v>
      </c>
      <c r="Q160" s="190">
        <v>0</v>
      </c>
      <c r="R160" s="190">
        <f>Q160*H160</f>
        <v>0</v>
      </c>
      <c r="S160" s="190">
        <v>0</v>
      </c>
      <c r="T160" s="191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2" t="s">
        <v>98</v>
      </c>
      <c r="AT160" s="192" t="s">
        <v>204</v>
      </c>
      <c r="AU160" s="192" t="s">
        <v>89</v>
      </c>
      <c r="AY160" s="18" t="s">
        <v>203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18" t="s">
        <v>85</v>
      </c>
      <c r="BK160" s="193">
        <f>ROUND(I160*H160,2)</f>
        <v>0</v>
      </c>
      <c r="BL160" s="18" t="s">
        <v>98</v>
      </c>
      <c r="BM160" s="192" t="s">
        <v>1242</v>
      </c>
    </row>
    <row r="161" spans="2:51" s="15" customFormat="1" ht="12">
      <c r="B161" s="228"/>
      <c r="C161" s="229"/>
      <c r="D161" s="196" t="s">
        <v>209</v>
      </c>
      <c r="E161" s="230" t="s">
        <v>1</v>
      </c>
      <c r="F161" s="231" t="s">
        <v>1243</v>
      </c>
      <c r="G161" s="229"/>
      <c r="H161" s="230" t="s">
        <v>1</v>
      </c>
      <c r="I161" s="232"/>
      <c r="J161" s="229"/>
      <c r="K161" s="229"/>
      <c r="L161" s="233"/>
      <c r="M161" s="234"/>
      <c r="N161" s="235"/>
      <c r="O161" s="235"/>
      <c r="P161" s="235"/>
      <c r="Q161" s="235"/>
      <c r="R161" s="235"/>
      <c r="S161" s="235"/>
      <c r="T161" s="236"/>
      <c r="AT161" s="237" t="s">
        <v>209</v>
      </c>
      <c r="AU161" s="237" t="s">
        <v>89</v>
      </c>
      <c r="AV161" s="15" t="s">
        <v>85</v>
      </c>
      <c r="AW161" s="15" t="s">
        <v>36</v>
      </c>
      <c r="AX161" s="15" t="s">
        <v>80</v>
      </c>
      <c r="AY161" s="237" t="s">
        <v>203</v>
      </c>
    </row>
    <row r="162" spans="2:51" s="12" customFormat="1" ht="22.5">
      <c r="B162" s="194"/>
      <c r="C162" s="195"/>
      <c r="D162" s="196" t="s">
        <v>209</v>
      </c>
      <c r="E162" s="197" t="s">
        <v>1</v>
      </c>
      <c r="F162" s="198" t="s">
        <v>1244</v>
      </c>
      <c r="G162" s="195"/>
      <c r="H162" s="199">
        <v>193.205</v>
      </c>
      <c r="I162" s="200"/>
      <c r="J162" s="195"/>
      <c r="K162" s="195"/>
      <c r="L162" s="201"/>
      <c r="M162" s="202"/>
      <c r="N162" s="203"/>
      <c r="O162" s="203"/>
      <c r="P162" s="203"/>
      <c r="Q162" s="203"/>
      <c r="R162" s="203"/>
      <c r="S162" s="203"/>
      <c r="T162" s="204"/>
      <c r="AT162" s="205" t="s">
        <v>209</v>
      </c>
      <c r="AU162" s="205" t="s">
        <v>89</v>
      </c>
      <c r="AV162" s="12" t="s">
        <v>89</v>
      </c>
      <c r="AW162" s="12" t="s">
        <v>36</v>
      </c>
      <c r="AX162" s="12" t="s">
        <v>80</v>
      </c>
      <c r="AY162" s="205" t="s">
        <v>203</v>
      </c>
    </row>
    <row r="163" spans="2:51" s="12" customFormat="1" ht="12">
      <c r="B163" s="194"/>
      <c r="C163" s="195"/>
      <c r="D163" s="196" t="s">
        <v>209</v>
      </c>
      <c r="E163" s="197" t="s">
        <v>1</v>
      </c>
      <c r="F163" s="198" t="s">
        <v>1245</v>
      </c>
      <c r="G163" s="195"/>
      <c r="H163" s="199">
        <v>6</v>
      </c>
      <c r="I163" s="200"/>
      <c r="J163" s="195"/>
      <c r="K163" s="195"/>
      <c r="L163" s="201"/>
      <c r="M163" s="202"/>
      <c r="N163" s="203"/>
      <c r="O163" s="203"/>
      <c r="P163" s="203"/>
      <c r="Q163" s="203"/>
      <c r="R163" s="203"/>
      <c r="S163" s="203"/>
      <c r="T163" s="204"/>
      <c r="AT163" s="205" t="s">
        <v>209</v>
      </c>
      <c r="AU163" s="205" t="s">
        <v>89</v>
      </c>
      <c r="AV163" s="12" t="s">
        <v>89</v>
      </c>
      <c r="AW163" s="12" t="s">
        <v>36</v>
      </c>
      <c r="AX163" s="12" t="s">
        <v>80</v>
      </c>
      <c r="AY163" s="205" t="s">
        <v>203</v>
      </c>
    </row>
    <row r="164" spans="2:51" s="13" customFormat="1" ht="12">
      <c r="B164" s="206"/>
      <c r="C164" s="207"/>
      <c r="D164" s="196" t="s">
        <v>209</v>
      </c>
      <c r="E164" s="208" t="s">
        <v>1</v>
      </c>
      <c r="F164" s="209" t="s">
        <v>211</v>
      </c>
      <c r="G164" s="207"/>
      <c r="H164" s="210">
        <v>199.205</v>
      </c>
      <c r="I164" s="211"/>
      <c r="J164" s="207"/>
      <c r="K164" s="207"/>
      <c r="L164" s="212"/>
      <c r="M164" s="213"/>
      <c r="N164" s="214"/>
      <c r="O164" s="214"/>
      <c r="P164" s="214"/>
      <c r="Q164" s="214"/>
      <c r="R164" s="214"/>
      <c r="S164" s="214"/>
      <c r="T164" s="215"/>
      <c r="AT164" s="216" t="s">
        <v>209</v>
      </c>
      <c r="AU164" s="216" t="s">
        <v>89</v>
      </c>
      <c r="AV164" s="13" t="s">
        <v>98</v>
      </c>
      <c r="AW164" s="13" t="s">
        <v>36</v>
      </c>
      <c r="AX164" s="13" t="s">
        <v>85</v>
      </c>
      <c r="AY164" s="216" t="s">
        <v>203</v>
      </c>
    </row>
    <row r="165" spans="2:63" s="11" customFormat="1" ht="22.9" customHeight="1">
      <c r="B165" s="166"/>
      <c r="C165" s="167"/>
      <c r="D165" s="168" t="s">
        <v>79</v>
      </c>
      <c r="E165" s="226" t="s">
        <v>95</v>
      </c>
      <c r="F165" s="226" t="s">
        <v>224</v>
      </c>
      <c r="G165" s="167"/>
      <c r="H165" s="167"/>
      <c r="I165" s="170"/>
      <c r="J165" s="227">
        <f>BK165</f>
        <v>0</v>
      </c>
      <c r="K165" s="167"/>
      <c r="L165" s="172"/>
      <c r="M165" s="173"/>
      <c r="N165" s="174"/>
      <c r="O165" s="174"/>
      <c r="P165" s="175">
        <f>SUM(P166:P298)</f>
        <v>0</v>
      </c>
      <c r="Q165" s="174"/>
      <c r="R165" s="175">
        <f>SUM(R166:R298)</f>
        <v>0</v>
      </c>
      <c r="S165" s="174"/>
      <c r="T165" s="176">
        <f>SUM(T166:T298)</f>
        <v>0</v>
      </c>
      <c r="AR165" s="177" t="s">
        <v>85</v>
      </c>
      <c r="AT165" s="178" t="s">
        <v>79</v>
      </c>
      <c r="AU165" s="178" t="s">
        <v>85</v>
      </c>
      <c r="AY165" s="177" t="s">
        <v>203</v>
      </c>
      <c r="BK165" s="179">
        <f>SUM(BK166:BK298)</f>
        <v>0</v>
      </c>
    </row>
    <row r="166" spans="1:65" s="2" customFormat="1" ht="37.9" customHeight="1">
      <c r="A166" s="35"/>
      <c r="B166" s="36"/>
      <c r="C166" s="180" t="s">
        <v>101</v>
      </c>
      <c r="D166" s="180" t="s">
        <v>204</v>
      </c>
      <c r="E166" s="181" t="s">
        <v>1246</v>
      </c>
      <c r="F166" s="182" t="s">
        <v>1247</v>
      </c>
      <c r="G166" s="183" t="s">
        <v>207</v>
      </c>
      <c r="H166" s="184">
        <v>12.226</v>
      </c>
      <c r="I166" s="185"/>
      <c r="J166" s="186">
        <f>ROUND(I166*H166,2)</f>
        <v>0</v>
      </c>
      <c r="K166" s="187"/>
      <c r="L166" s="40"/>
      <c r="M166" s="188" t="s">
        <v>1</v>
      </c>
      <c r="N166" s="189" t="s">
        <v>45</v>
      </c>
      <c r="O166" s="72"/>
      <c r="P166" s="190">
        <f>O166*H166</f>
        <v>0</v>
      </c>
      <c r="Q166" s="190">
        <v>0</v>
      </c>
      <c r="R166" s="190">
        <f>Q166*H166</f>
        <v>0</v>
      </c>
      <c r="S166" s="190">
        <v>0</v>
      </c>
      <c r="T166" s="191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2" t="s">
        <v>98</v>
      </c>
      <c r="AT166" s="192" t="s">
        <v>204</v>
      </c>
      <c r="AU166" s="192" t="s">
        <v>89</v>
      </c>
      <c r="AY166" s="18" t="s">
        <v>203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18" t="s">
        <v>85</v>
      </c>
      <c r="BK166" s="193">
        <f>ROUND(I166*H166,2)</f>
        <v>0</v>
      </c>
      <c r="BL166" s="18" t="s">
        <v>98</v>
      </c>
      <c r="BM166" s="192" t="s">
        <v>1248</v>
      </c>
    </row>
    <row r="167" spans="2:51" s="12" customFormat="1" ht="22.5">
      <c r="B167" s="194"/>
      <c r="C167" s="195"/>
      <c r="D167" s="196" t="s">
        <v>209</v>
      </c>
      <c r="E167" s="197" t="s">
        <v>1</v>
      </c>
      <c r="F167" s="198" t="s">
        <v>1249</v>
      </c>
      <c r="G167" s="195"/>
      <c r="H167" s="199">
        <v>1.37</v>
      </c>
      <c r="I167" s="200"/>
      <c r="J167" s="195"/>
      <c r="K167" s="195"/>
      <c r="L167" s="201"/>
      <c r="M167" s="202"/>
      <c r="N167" s="203"/>
      <c r="O167" s="203"/>
      <c r="P167" s="203"/>
      <c r="Q167" s="203"/>
      <c r="R167" s="203"/>
      <c r="S167" s="203"/>
      <c r="T167" s="204"/>
      <c r="AT167" s="205" t="s">
        <v>209</v>
      </c>
      <c r="AU167" s="205" t="s">
        <v>89</v>
      </c>
      <c r="AV167" s="12" t="s">
        <v>89</v>
      </c>
      <c r="AW167" s="12" t="s">
        <v>36</v>
      </c>
      <c r="AX167" s="12" t="s">
        <v>80</v>
      </c>
      <c r="AY167" s="205" t="s">
        <v>203</v>
      </c>
    </row>
    <row r="168" spans="2:51" s="12" customFormat="1" ht="12">
      <c r="B168" s="194"/>
      <c r="C168" s="195"/>
      <c r="D168" s="196" t="s">
        <v>209</v>
      </c>
      <c r="E168" s="197" t="s">
        <v>1</v>
      </c>
      <c r="F168" s="198" t="s">
        <v>1250</v>
      </c>
      <c r="G168" s="195"/>
      <c r="H168" s="199">
        <v>6.656</v>
      </c>
      <c r="I168" s="200"/>
      <c r="J168" s="195"/>
      <c r="K168" s="195"/>
      <c r="L168" s="201"/>
      <c r="M168" s="202"/>
      <c r="N168" s="203"/>
      <c r="O168" s="203"/>
      <c r="P168" s="203"/>
      <c r="Q168" s="203"/>
      <c r="R168" s="203"/>
      <c r="S168" s="203"/>
      <c r="T168" s="204"/>
      <c r="AT168" s="205" t="s">
        <v>209</v>
      </c>
      <c r="AU168" s="205" t="s">
        <v>89</v>
      </c>
      <c r="AV168" s="12" t="s">
        <v>89</v>
      </c>
      <c r="AW168" s="12" t="s">
        <v>36</v>
      </c>
      <c r="AX168" s="12" t="s">
        <v>80</v>
      </c>
      <c r="AY168" s="205" t="s">
        <v>203</v>
      </c>
    </row>
    <row r="169" spans="2:51" s="12" customFormat="1" ht="12">
      <c r="B169" s="194"/>
      <c r="C169" s="195"/>
      <c r="D169" s="196" t="s">
        <v>209</v>
      </c>
      <c r="E169" s="197" t="s">
        <v>1</v>
      </c>
      <c r="F169" s="198" t="s">
        <v>1251</v>
      </c>
      <c r="G169" s="195"/>
      <c r="H169" s="199">
        <v>4.2</v>
      </c>
      <c r="I169" s="200"/>
      <c r="J169" s="195"/>
      <c r="K169" s="195"/>
      <c r="L169" s="201"/>
      <c r="M169" s="202"/>
      <c r="N169" s="203"/>
      <c r="O169" s="203"/>
      <c r="P169" s="203"/>
      <c r="Q169" s="203"/>
      <c r="R169" s="203"/>
      <c r="S169" s="203"/>
      <c r="T169" s="204"/>
      <c r="AT169" s="205" t="s">
        <v>209</v>
      </c>
      <c r="AU169" s="205" t="s">
        <v>89</v>
      </c>
      <c r="AV169" s="12" t="s">
        <v>89</v>
      </c>
      <c r="AW169" s="12" t="s">
        <v>36</v>
      </c>
      <c r="AX169" s="12" t="s">
        <v>80</v>
      </c>
      <c r="AY169" s="205" t="s">
        <v>203</v>
      </c>
    </row>
    <row r="170" spans="2:51" s="13" customFormat="1" ht="12">
      <c r="B170" s="206"/>
      <c r="C170" s="207"/>
      <c r="D170" s="196" t="s">
        <v>209</v>
      </c>
      <c r="E170" s="208" t="s">
        <v>1</v>
      </c>
      <c r="F170" s="209" t="s">
        <v>211</v>
      </c>
      <c r="G170" s="207"/>
      <c r="H170" s="210">
        <v>12.225999999999999</v>
      </c>
      <c r="I170" s="211"/>
      <c r="J170" s="207"/>
      <c r="K170" s="207"/>
      <c r="L170" s="212"/>
      <c r="M170" s="213"/>
      <c r="N170" s="214"/>
      <c r="O170" s="214"/>
      <c r="P170" s="214"/>
      <c r="Q170" s="214"/>
      <c r="R170" s="214"/>
      <c r="S170" s="214"/>
      <c r="T170" s="215"/>
      <c r="AT170" s="216" t="s">
        <v>209</v>
      </c>
      <c r="AU170" s="216" t="s">
        <v>89</v>
      </c>
      <c r="AV170" s="13" t="s">
        <v>98</v>
      </c>
      <c r="AW170" s="13" t="s">
        <v>36</v>
      </c>
      <c r="AX170" s="13" t="s">
        <v>85</v>
      </c>
      <c r="AY170" s="216" t="s">
        <v>203</v>
      </c>
    </row>
    <row r="171" spans="1:65" s="2" customFormat="1" ht="37.9" customHeight="1">
      <c r="A171" s="35"/>
      <c r="B171" s="36"/>
      <c r="C171" s="180" t="s">
        <v>104</v>
      </c>
      <c r="D171" s="180" t="s">
        <v>204</v>
      </c>
      <c r="E171" s="181" t="s">
        <v>1252</v>
      </c>
      <c r="F171" s="182" t="s">
        <v>1253</v>
      </c>
      <c r="G171" s="183" t="s">
        <v>207</v>
      </c>
      <c r="H171" s="184">
        <v>20.188</v>
      </c>
      <c r="I171" s="185"/>
      <c r="J171" s="186">
        <f>ROUND(I171*H171,2)</f>
        <v>0</v>
      </c>
      <c r="K171" s="187"/>
      <c r="L171" s="40"/>
      <c r="M171" s="188" t="s">
        <v>1</v>
      </c>
      <c r="N171" s="189" t="s">
        <v>45</v>
      </c>
      <c r="O171" s="72"/>
      <c r="P171" s="190">
        <f>O171*H171</f>
        <v>0</v>
      </c>
      <c r="Q171" s="190">
        <v>0</v>
      </c>
      <c r="R171" s="190">
        <f>Q171*H171</f>
        <v>0</v>
      </c>
      <c r="S171" s="190">
        <v>0</v>
      </c>
      <c r="T171" s="191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2" t="s">
        <v>98</v>
      </c>
      <c r="AT171" s="192" t="s">
        <v>204</v>
      </c>
      <c r="AU171" s="192" t="s">
        <v>89</v>
      </c>
      <c r="AY171" s="18" t="s">
        <v>203</v>
      </c>
      <c r="BE171" s="193">
        <f>IF(N171="základní",J171,0)</f>
        <v>0</v>
      </c>
      <c r="BF171" s="193">
        <f>IF(N171="snížená",J171,0)</f>
        <v>0</v>
      </c>
      <c r="BG171" s="193">
        <f>IF(N171="zákl. přenesená",J171,0)</f>
        <v>0</v>
      </c>
      <c r="BH171" s="193">
        <f>IF(N171="sníž. přenesená",J171,0)</f>
        <v>0</v>
      </c>
      <c r="BI171" s="193">
        <f>IF(N171="nulová",J171,0)</f>
        <v>0</v>
      </c>
      <c r="BJ171" s="18" t="s">
        <v>85</v>
      </c>
      <c r="BK171" s="193">
        <f>ROUND(I171*H171,2)</f>
        <v>0</v>
      </c>
      <c r="BL171" s="18" t="s">
        <v>98</v>
      </c>
      <c r="BM171" s="192" t="s">
        <v>1254</v>
      </c>
    </row>
    <row r="172" spans="2:51" s="12" customFormat="1" ht="22.5">
      <c r="B172" s="194"/>
      <c r="C172" s="195"/>
      <c r="D172" s="196" t="s">
        <v>209</v>
      </c>
      <c r="E172" s="197" t="s">
        <v>1</v>
      </c>
      <c r="F172" s="198" t="s">
        <v>1255</v>
      </c>
      <c r="G172" s="195"/>
      <c r="H172" s="199">
        <v>20.188</v>
      </c>
      <c r="I172" s="200"/>
      <c r="J172" s="195"/>
      <c r="K172" s="195"/>
      <c r="L172" s="201"/>
      <c r="M172" s="202"/>
      <c r="N172" s="203"/>
      <c r="O172" s="203"/>
      <c r="P172" s="203"/>
      <c r="Q172" s="203"/>
      <c r="R172" s="203"/>
      <c r="S172" s="203"/>
      <c r="T172" s="204"/>
      <c r="AT172" s="205" t="s">
        <v>209</v>
      </c>
      <c r="AU172" s="205" t="s">
        <v>89</v>
      </c>
      <c r="AV172" s="12" t="s">
        <v>89</v>
      </c>
      <c r="AW172" s="12" t="s">
        <v>36</v>
      </c>
      <c r="AX172" s="12" t="s">
        <v>80</v>
      </c>
      <c r="AY172" s="205" t="s">
        <v>203</v>
      </c>
    </row>
    <row r="173" spans="2:51" s="13" customFormat="1" ht="12">
      <c r="B173" s="206"/>
      <c r="C173" s="207"/>
      <c r="D173" s="196" t="s">
        <v>209</v>
      </c>
      <c r="E173" s="208" t="s">
        <v>1</v>
      </c>
      <c r="F173" s="209" t="s">
        <v>211</v>
      </c>
      <c r="G173" s="207"/>
      <c r="H173" s="210">
        <v>20.188</v>
      </c>
      <c r="I173" s="211"/>
      <c r="J173" s="207"/>
      <c r="K173" s="207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209</v>
      </c>
      <c r="AU173" s="216" t="s">
        <v>89</v>
      </c>
      <c r="AV173" s="13" t="s">
        <v>98</v>
      </c>
      <c r="AW173" s="13" t="s">
        <v>36</v>
      </c>
      <c r="AX173" s="13" t="s">
        <v>85</v>
      </c>
      <c r="AY173" s="216" t="s">
        <v>203</v>
      </c>
    </row>
    <row r="174" spans="1:65" s="2" customFormat="1" ht="44.25" customHeight="1">
      <c r="A174" s="35"/>
      <c r="B174" s="36"/>
      <c r="C174" s="180" t="s">
        <v>110</v>
      </c>
      <c r="D174" s="180" t="s">
        <v>204</v>
      </c>
      <c r="E174" s="181" t="s">
        <v>1256</v>
      </c>
      <c r="F174" s="182" t="s">
        <v>1257</v>
      </c>
      <c r="G174" s="183" t="s">
        <v>207</v>
      </c>
      <c r="H174" s="184">
        <v>36.4</v>
      </c>
      <c r="I174" s="185"/>
      <c r="J174" s="186">
        <f>ROUND(I174*H174,2)</f>
        <v>0</v>
      </c>
      <c r="K174" s="187"/>
      <c r="L174" s="40"/>
      <c r="M174" s="188" t="s">
        <v>1</v>
      </c>
      <c r="N174" s="189" t="s">
        <v>45</v>
      </c>
      <c r="O174" s="72"/>
      <c r="P174" s="190">
        <f>O174*H174</f>
        <v>0</v>
      </c>
      <c r="Q174" s="190">
        <v>0</v>
      </c>
      <c r="R174" s="190">
        <f>Q174*H174</f>
        <v>0</v>
      </c>
      <c r="S174" s="190">
        <v>0</v>
      </c>
      <c r="T174" s="191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2" t="s">
        <v>98</v>
      </c>
      <c r="AT174" s="192" t="s">
        <v>204</v>
      </c>
      <c r="AU174" s="192" t="s">
        <v>89</v>
      </c>
      <c r="AY174" s="18" t="s">
        <v>203</v>
      </c>
      <c r="BE174" s="193">
        <f>IF(N174="základní",J174,0)</f>
        <v>0</v>
      </c>
      <c r="BF174" s="193">
        <f>IF(N174="snížená",J174,0)</f>
        <v>0</v>
      </c>
      <c r="BG174" s="193">
        <f>IF(N174="zákl. přenesená",J174,0)</f>
        <v>0</v>
      </c>
      <c r="BH174" s="193">
        <f>IF(N174="sníž. přenesená",J174,0)</f>
        <v>0</v>
      </c>
      <c r="BI174" s="193">
        <f>IF(N174="nulová",J174,0)</f>
        <v>0</v>
      </c>
      <c r="BJ174" s="18" t="s">
        <v>85</v>
      </c>
      <c r="BK174" s="193">
        <f>ROUND(I174*H174,2)</f>
        <v>0</v>
      </c>
      <c r="BL174" s="18" t="s">
        <v>98</v>
      </c>
      <c r="BM174" s="192" t="s">
        <v>1258</v>
      </c>
    </row>
    <row r="175" spans="2:51" s="12" customFormat="1" ht="12">
      <c r="B175" s="194"/>
      <c r="C175" s="195"/>
      <c r="D175" s="196" t="s">
        <v>209</v>
      </c>
      <c r="E175" s="197" t="s">
        <v>1</v>
      </c>
      <c r="F175" s="198" t="s">
        <v>1259</v>
      </c>
      <c r="G175" s="195"/>
      <c r="H175" s="199">
        <v>36.4</v>
      </c>
      <c r="I175" s="200"/>
      <c r="J175" s="195"/>
      <c r="K175" s="195"/>
      <c r="L175" s="201"/>
      <c r="M175" s="202"/>
      <c r="N175" s="203"/>
      <c r="O175" s="203"/>
      <c r="P175" s="203"/>
      <c r="Q175" s="203"/>
      <c r="R175" s="203"/>
      <c r="S175" s="203"/>
      <c r="T175" s="204"/>
      <c r="AT175" s="205" t="s">
        <v>209</v>
      </c>
      <c r="AU175" s="205" t="s">
        <v>89</v>
      </c>
      <c r="AV175" s="12" t="s">
        <v>89</v>
      </c>
      <c r="AW175" s="12" t="s">
        <v>36</v>
      </c>
      <c r="AX175" s="12" t="s">
        <v>80</v>
      </c>
      <c r="AY175" s="205" t="s">
        <v>203</v>
      </c>
    </row>
    <row r="176" spans="2:51" s="13" customFormat="1" ht="12">
      <c r="B176" s="206"/>
      <c r="C176" s="207"/>
      <c r="D176" s="196" t="s">
        <v>209</v>
      </c>
      <c r="E176" s="208" t="s">
        <v>1</v>
      </c>
      <c r="F176" s="209" t="s">
        <v>211</v>
      </c>
      <c r="G176" s="207"/>
      <c r="H176" s="210">
        <v>36.4</v>
      </c>
      <c r="I176" s="211"/>
      <c r="J176" s="207"/>
      <c r="K176" s="207"/>
      <c r="L176" s="212"/>
      <c r="M176" s="213"/>
      <c r="N176" s="214"/>
      <c r="O176" s="214"/>
      <c r="P176" s="214"/>
      <c r="Q176" s="214"/>
      <c r="R176" s="214"/>
      <c r="S176" s="214"/>
      <c r="T176" s="215"/>
      <c r="AT176" s="216" t="s">
        <v>209</v>
      </c>
      <c r="AU176" s="216" t="s">
        <v>89</v>
      </c>
      <c r="AV176" s="13" t="s">
        <v>98</v>
      </c>
      <c r="AW176" s="13" t="s">
        <v>36</v>
      </c>
      <c r="AX176" s="13" t="s">
        <v>85</v>
      </c>
      <c r="AY176" s="216" t="s">
        <v>203</v>
      </c>
    </row>
    <row r="177" spans="1:65" s="2" customFormat="1" ht="37.9" customHeight="1">
      <c r="A177" s="35"/>
      <c r="B177" s="36"/>
      <c r="C177" s="180" t="s">
        <v>122</v>
      </c>
      <c r="D177" s="180" t="s">
        <v>204</v>
      </c>
      <c r="E177" s="181" t="s">
        <v>1260</v>
      </c>
      <c r="F177" s="182" t="s">
        <v>1261</v>
      </c>
      <c r="G177" s="183" t="s">
        <v>207</v>
      </c>
      <c r="H177" s="184">
        <v>452.023</v>
      </c>
      <c r="I177" s="185"/>
      <c r="J177" s="186">
        <f>ROUND(I177*H177,2)</f>
        <v>0</v>
      </c>
      <c r="K177" s="187"/>
      <c r="L177" s="40"/>
      <c r="M177" s="188" t="s">
        <v>1</v>
      </c>
      <c r="N177" s="189" t="s">
        <v>45</v>
      </c>
      <c r="O177" s="72"/>
      <c r="P177" s="190">
        <f>O177*H177</f>
        <v>0</v>
      </c>
      <c r="Q177" s="190">
        <v>0</v>
      </c>
      <c r="R177" s="190">
        <f>Q177*H177</f>
        <v>0</v>
      </c>
      <c r="S177" s="190">
        <v>0</v>
      </c>
      <c r="T177" s="191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2" t="s">
        <v>98</v>
      </c>
      <c r="AT177" s="192" t="s">
        <v>204</v>
      </c>
      <c r="AU177" s="192" t="s">
        <v>89</v>
      </c>
      <c r="AY177" s="18" t="s">
        <v>203</v>
      </c>
      <c r="BE177" s="193">
        <f>IF(N177="základní",J177,0)</f>
        <v>0</v>
      </c>
      <c r="BF177" s="193">
        <f>IF(N177="snížená",J177,0)</f>
        <v>0</v>
      </c>
      <c r="BG177" s="193">
        <f>IF(N177="zákl. přenesená",J177,0)</f>
        <v>0</v>
      </c>
      <c r="BH177" s="193">
        <f>IF(N177="sníž. přenesená",J177,0)</f>
        <v>0</v>
      </c>
      <c r="BI177" s="193">
        <f>IF(N177="nulová",J177,0)</f>
        <v>0</v>
      </c>
      <c r="BJ177" s="18" t="s">
        <v>85</v>
      </c>
      <c r="BK177" s="193">
        <f>ROUND(I177*H177,2)</f>
        <v>0</v>
      </c>
      <c r="BL177" s="18" t="s">
        <v>98</v>
      </c>
      <c r="BM177" s="192" t="s">
        <v>1262</v>
      </c>
    </row>
    <row r="178" spans="2:51" s="12" customFormat="1" ht="12">
      <c r="B178" s="194"/>
      <c r="C178" s="195"/>
      <c r="D178" s="196" t="s">
        <v>209</v>
      </c>
      <c r="E178" s="197" t="s">
        <v>1</v>
      </c>
      <c r="F178" s="198" t="s">
        <v>1263</v>
      </c>
      <c r="G178" s="195"/>
      <c r="H178" s="199">
        <v>15.45</v>
      </c>
      <c r="I178" s="200"/>
      <c r="J178" s="195"/>
      <c r="K178" s="195"/>
      <c r="L178" s="201"/>
      <c r="M178" s="202"/>
      <c r="N178" s="203"/>
      <c r="O178" s="203"/>
      <c r="P178" s="203"/>
      <c r="Q178" s="203"/>
      <c r="R178" s="203"/>
      <c r="S178" s="203"/>
      <c r="T178" s="204"/>
      <c r="AT178" s="205" t="s">
        <v>209</v>
      </c>
      <c r="AU178" s="205" t="s">
        <v>89</v>
      </c>
      <c r="AV178" s="12" t="s">
        <v>89</v>
      </c>
      <c r="AW178" s="12" t="s">
        <v>36</v>
      </c>
      <c r="AX178" s="12" t="s">
        <v>80</v>
      </c>
      <c r="AY178" s="205" t="s">
        <v>203</v>
      </c>
    </row>
    <row r="179" spans="2:51" s="12" customFormat="1" ht="22.5">
      <c r="B179" s="194"/>
      <c r="C179" s="195"/>
      <c r="D179" s="196" t="s">
        <v>209</v>
      </c>
      <c r="E179" s="197" t="s">
        <v>1</v>
      </c>
      <c r="F179" s="198" t="s">
        <v>1264</v>
      </c>
      <c r="G179" s="195"/>
      <c r="H179" s="199">
        <v>61.78</v>
      </c>
      <c r="I179" s="200"/>
      <c r="J179" s="195"/>
      <c r="K179" s="195"/>
      <c r="L179" s="201"/>
      <c r="M179" s="202"/>
      <c r="N179" s="203"/>
      <c r="O179" s="203"/>
      <c r="P179" s="203"/>
      <c r="Q179" s="203"/>
      <c r="R179" s="203"/>
      <c r="S179" s="203"/>
      <c r="T179" s="204"/>
      <c r="AT179" s="205" t="s">
        <v>209</v>
      </c>
      <c r="AU179" s="205" t="s">
        <v>89</v>
      </c>
      <c r="AV179" s="12" t="s">
        <v>89</v>
      </c>
      <c r="AW179" s="12" t="s">
        <v>36</v>
      </c>
      <c r="AX179" s="12" t="s">
        <v>80</v>
      </c>
      <c r="AY179" s="205" t="s">
        <v>203</v>
      </c>
    </row>
    <row r="180" spans="2:51" s="12" customFormat="1" ht="12">
      <c r="B180" s="194"/>
      <c r="C180" s="195"/>
      <c r="D180" s="196" t="s">
        <v>209</v>
      </c>
      <c r="E180" s="197" t="s">
        <v>1</v>
      </c>
      <c r="F180" s="198" t="s">
        <v>1265</v>
      </c>
      <c r="G180" s="195"/>
      <c r="H180" s="199">
        <v>370.68</v>
      </c>
      <c r="I180" s="200"/>
      <c r="J180" s="195"/>
      <c r="K180" s="195"/>
      <c r="L180" s="201"/>
      <c r="M180" s="202"/>
      <c r="N180" s="203"/>
      <c r="O180" s="203"/>
      <c r="P180" s="203"/>
      <c r="Q180" s="203"/>
      <c r="R180" s="203"/>
      <c r="S180" s="203"/>
      <c r="T180" s="204"/>
      <c r="AT180" s="205" t="s">
        <v>209</v>
      </c>
      <c r="AU180" s="205" t="s">
        <v>89</v>
      </c>
      <c r="AV180" s="12" t="s">
        <v>89</v>
      </c>
      <c r="AW180" s="12" t="s">
        <v>36</v>
      </c>
      <c r="AX180" s="12" t="s">
        <v>80</v>
      </c>
      <c r="AY180" s="205" t="s">
        <v>203</v>
      </c>
    </row>
    <row r="181" spans="2:51" s="12" customFormat="1" ht="12">
      <c r="B181" s="194"/>
      <c r="C181" s="195"/>
      <c r="D181" s="196" t="s">
        <v>209</v>
      </c>
      <c r="E181" s="197" t="s">
        <v>1</v>
      </c>
      <c r="F181" s="198" t="s">
        <v>1266</v>
      </c>
      <c r="G181" s="195"/>
      <c r="H181" s="199">
        <v>0.588</v>
      </c>
      <c r="I181" s="200"/>
      <c r="J181" s="195"/>
      <c r="K181" s="195"/>
      <c r="L181" s="201"/>
      <c r="M181" s="202"/>
      <c r="N181" s="203"/>
      <c r="O181" s="203"/>
      <c r="P181" s="203"/>
      <c r="Q181" s="203"/>
      <c r="R181" s="203"/>
      <c r="S181" s="203"/>
      <c r="T181" s="204"/>
      <c r="AT181" s="205" t="s">
        <v>209</v>
      </c>
      <c r="AU181" s="205" t="s">
        <v>89</v>
      </c>
      <c r="AV181" s="12" t="s">
        <v>89</v>
      </c>
      <c r="AW181" s="12" t="s">
        <v>36</v>
      </c>
      <c r="AX181" s="12" t="s">
        <v>80</v>
      </c>
      <c r="AY181" s="205" t="s">
        <v>203</v>
      </c>
    </row>
    <row r="182" spans="2:51" s="12" customFormat="1" ht="12">
      <c r="B182" s="194"/>
      <c r="C182" s="195"/>
      <c r="D182" s="196" t="s">
        <v>209</v>
      </c>
      <c r="E182" s="197" t="s">
        <v>1</v>
      </c>
      <c r="F182" s="198" t="s">
        <v>1267</v>
      </c>
      <c r="G182" s="195"/>
      <c r="H182" s="199">
        <v>3.525</v>
      </c>
      <c r="I182" s="200"/>
      <c r="J182" s="195"/>
      <c r="K182" s="195"/>
      <c r="L182" s="201"/>
      <c r="M182" s="202"/>
      <c r="N182" s="203"/>
      <c r="O182" s="203"/>
      <c r="P182" s="203"/>
      <c r="Q182" s="203"/>
      <c r="R182" s="203"/>
      <c r="S182" s="203"/>
      <c r="T182" s="204"/>
      <c r="AT182" s="205" t="s">
        <v>209</v>
      </c>
      <c r="AU182" s="205" t="s">
        <v>89</v>
      </c>
      <c r="AV182" s="12" t="s">
        <v>89</v>
      </c>
      <c r="AW182" s="12" t="s">
        <v>36</v>
      </c>
      <c r="AX182" s="12" t="s">
        <v>80</v>
      </c>
      <c r="AY182" s="205" t="s">
        <v>203</v>
      </c>
    </row>
    <row r="183" spans="2:51" s="13" customFormat="1" ht="12">
      <c r="B183" s="206"/>
      <c r="C183" s="207"/>
      <c r="D183" s="196" t="s">
        <v>209</v>
      </c>
      <c r="E183" s="208" t="s">
        <v>1</v>
      </c>
      <c r="F183" s="209" t="s">
        <v>211</v>
      </c>
      <c r="G183" s="207"/>
      <c r="H183" s="210">
        <v>452.023</v>
      </c>
      <c r="I183" s="211"/>
      <c r="J183" s="207"/>
      <c r="K183" s="207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209</v>
      </c>
      <c r="AU183" s="216" t="s">
        <v>89</v>
      </c>
      <c r="AV183" s="13" t="s">
        <v>98</v>
      </c>
      <c r="AW183" s="13" t="s">
        <v>36</v>
      </c>
      <c r="AX183" s="13" t="s">
        <v>85</v>
      </c>
      <c r="AY183" s="216" t="s">
        <v>203</v>
      </c>
    </row>
    <row r="184" spans="1:65" s="2" customFormat="1" ht="37.9" customHeight="1">
      <c r="A184" s="35"/>
      <c r="B184" s="36"/>
      <c r="C184" s="180" t="s">
        <v>125</v>
      </c>
      <c r="D184" s="180" t="s">
        <v>204</v>
      </c>
      <c r="E184" s="181" t="s">
        <v>1268</v>
      </c>
      <c r="F184" s="182" t="s">
        <v>1269</v>
      </c>
      <c r="G184" s="183" t="s">
        <v>221</v>
      </c>
      <c r="H184" s="184">
        <v>112</v>
      </c>
      <c r="I184" s="185"/>
      <c r="J184" s="186">
        <f>ROUND(I184*H184,2)</f>
        <v>0</v>
      </c>
      <c r="K184" s="187"/>
      <c r="L184" s="40"/>
      <c r="M184" s="188" t="s">
        <v>1</v>
      </c>
      <c r="N184" s="189" t="s">
        <v>45</v>
      </c>
      <c r="O184" s="72"/>
      <c r="P184" s="190">
        <f>O184*H184</f>
        <v>0</v>
      </c>
      <c r="Q184" s="190">
        <v>0</v>
      </c>
      <c r="R184" s="190">
        <f>Q184*H184</f>
        <v>0</v>
      </c>
      <c r="S184" s="190">
        <v>0</v>
      </c>
      <c r="T184" s="191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2" t="s">
        <v>98</v>
      </c>
      <c r="AT184" s="192" t="s">
        <v>204</v>
      </c>
      <c r="AU184" s="192" t="s">
        <v>89</v>
      </c>
      <c r="AY184" s="18" t="s">
        <v>203</v>
      </c>
      <c r="BE184" s="193">
        <f>IF(N184="základní",J184,0)</f>
        <v>0</v>
      </c>
      <c r="BF184" s="193">
        <f>IF(N184="snížená",J184,0)</f>
        <v>0</v>
      </c>
      <c r="BG184" s="193">
        <f>IF(N184="zákl. přenesená",J184,0)</f>
        <v>0</v>
      </c>
      <c r="BH184" s="193">
        <f>IF(N184="sníž. přenesená",J184,0)</f>
        <v>0</v>
      </c>
      <c r="BI184" s="193">
        <f>IF(N184="nulová",J184,0)</f>
        <v>0</v>
      </c>
      <c r="BJ184" s="18" t="s">
        <v>85</v>
      </c>
      <c r="BK184" s="193">
        <f>ROUND(I184*H184,2)</f>
        <v>0</v>
      </c>
      <c r="BL184" s="18" t="s">
        <v>98</v>
      </c>
      <c r="BM184" s="192" t="s">
        <v>1270</v>
      </c>
    </row>
    <row r="185" spans="2:51" s="12" customFormat="1" ht="12">
      <c r="B185" s="194"/>
      <c r="C185" s="195"/>
      <c r="D185" s="196" t="s">
        <v>209</v>
      </c>
      <c r="E185" s="197" t="s">
        <v>1</v>
      </c>
      <c r="F185" s="198" t="s">
        <v>1271</v>
      </c>
      <c r="G185" s="195"/>
      <c r="H185" s="199">
        <v>112</v>
      </c>
      <c r="I185" s="200"/>
      <c r="J185" s="195"/>
      <c r="K185" s="195"/>
      <c r="L185" s="201"/>
      <c r="M185" s="202"/>
      <c r="N185" s="203"/>
      <c r="O185" s="203"/>
      <c r="P185" s="203"/>
      <c r="Q185" s="203"/>
      <c r="R185" s="203"/>
      <c r="S185" s="203"/>
      <c r="T185" s="204"/>
      <c r="AT185" s="205" t="s">
        <v>209</v>
      </c>
      <c r="AU185" s="205" t="s">
        <v>89</v>
      </c>
      <c r="AV185" s="12" t="s">
        <v>89</v>
      </c>
      <c r="AW185" s="12" t="s">
        <v>36</v>
      </c>
      <c r="AX185" s="12" t="s">
        <v>80</v>
      </c>
      <c r="AY185" s="205" t="s">
        <v>203</v>
      </c>
    </row>
    <row r="186" spans="2:51" s="13" customFormat="1" ht="12">
      <c r="B186" s="206"/>
      <c r="C186" s="207"/>
      <c r="D186" s="196" t="s">
        <v>209</v>
      </c>
      <c r="E186" s="208" t="s">
        <v>1</v>
      </c>
      <c r="F186" s="209" t="s">
        <v>211</v>
      </c>
      <c r="G186" s="207"/>
      <c r="H186" s="210">
        <v>112</v>
      </c>
      <c r="I186" s="211"/>
      <c r="J186" s="207"/>
      <c r="K186" s="207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209</v>
      </c>
      <c r="AU186" s="216" t="s">
        <v>89</v>
      </c>
      <c r="AV186" s="13" t="s">
        <v>98</v>
      </c>
      <c r="AW186" s="13" t="s">
        <v>36</v>
      </c>
      <c r="AX186" s="13" t="s">
        <v>85</v>
      </c>
      <c r="AY186" s="216" t="s">
        <v>203</v>
      </c>
    </row>
    <row r="187" spans="1:65" s="2" customFormat="1" ht="37.9" customHeight="1">
      <c r="A187" s="35"/>
      <c r="B187" s="36"/>
      <c r="C187" s="180" t="s">
        <v>128</v>
      </c>
      <c r="D187" s="180" t="s">
        <v>204</v>
      </c>
      <c r="E187" s="181" t="s">
        <v>1272</v>
      </c>
      <c r="F187" s="182" t="s">
        <v>1273</v>
      </c>
      <c r="G187" s="183" t="s">
        <v>221</v>
      </c>
      <c r="H187" s="184">
        <v>143</v>
      </c>
      <c r="I187" s="185"/>
      <c r="J187" s="186">
        <f>ROUND(I187*H187,2)</f>
        <v>0</v>
      </c>
      <c r="K187" s="187"/>
      <c r="L187" s="40"/>
      <c r="M187" s="188" t="s">
        <v>1</v>
      </c>
      <c r="N187" s="189" t="s">
        <v>45</v>
      </c>
      <c r="O187" s="72"/>
      <c r="P187" s="190">
        <f>O187*H187</f>
        <v>0</v>
      </c>
      <c r="Q187" s="190">
        <v>0</v>
      </c>
      <c r="R187" s="190">
        <f>Q187*H187</f>
        <v>0</v>
      </c>
      <c r="S187" s="190">
        <v>0</v>
      </c>
      <c r="T187" s="191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2" t="s">
        <v>98</v>
      </c>
      <c r="AT187" s="192" t="s">
        <v>204</v>
      </c>
      <c r="AU187" s="192" t="s">
        <v>89</v>
      </c>
      <c r="AY187" s="18" t="s">
        <v>203</v>
      </c>
      <c r="BE187" s="193">
        <f>IF(N187="základní",J187,0)</f>
        <v>0</v>
      </c>
      <c r="BF187" s="193">
        <f>IF(N187="snížená",J187,0)</f>
        <v>0</v>
      </c>
      <c r="BG187" s="193">
        <f>IF(N187="zákl. přenesená",J187,0)</f>
        <v>0</v>
      </c>
      <c r="BH187" s="193">
        <f>IF(N187="sníž. přenesená",J187,0)</f>
        <v>0</v>
      </c>
      <c r="BI187" s="193">
        <f>IF(N187="nulová",J187,0)</f>
        <v>0</v>
      </c>
      <c r="BJ187" s="18" t="s">
        <v>85</v>
      </c>
      <c r="BK187" s="193">
        <f>ROUND(I187*H187,2)</f>
        <v>0</v>
      </c>
      <c r="BL187" s="18" t="s">
        <v>98</v>
      </c>
      <c r="BM187" s="192" t="s">
        <v>1274</v>
      </c>
    </row>
    <row r="188" spans="2:51" s="12" customFormat="1" ht="12">
      <c r="B188" s="194"/>
      <c r="C188" s="195"/>
      <c r="D188" s="196" t="s">
        <v>209</v>
      </c>
      <c r="E188" s="197" t="s">
        <v>1</v>
      </c>
      <c r="F188" s="198" t="s">
        <v>1275</v>
      </c>
      <c r="G188" s="195"/>
      <c r="H188" s="199">
        <v>140</v>
      </c>
      <c r="I188" s="200"/>
      <c r="J188" s="195"/>
      <c r="K188" s="195"/>
      <c r="L188" s="201"/>
      <c r="M188" s="202"/>
      <c r="N188" s="203"/>
      <c r="O188" s="203"/>
      <c r="P188" s="203"/>
      <c r="Q188" s="203"/>
      <c r="R188" s="203"/>
      <c r="S188" s="203"/>
      <c r="T188" s="204"/>
      <c r="AT188" s="205" t="s">
        <v>209</v>
      </c>
      <c r="AU188" s="205" t="s">
        <v>89</v>
      </c>
      <c r="AV188" s="12" t="s">
        <v>89</v>
      </c>
      <c r="AW188" s="12" t="s">
        <v>36</v>
      </c>
      <c r="AX188" s="12" t="s">
        <v>80</v>
      </c>
      <c r="AY188" s="205" t="s">
        <v>203</v>
      </c>
    </row>
    <row r="189" spans="2:51" s="12" customFormat="1" ht="12">
      <c r="B189" s="194"/>
      <c r="C189" s="195"/>
      <c r="D189" s="196" t="s">
        <v>209</v>
      </c>
      <c r="E189" s="197" t="s">
        <v>1</v>
      </c>
      <c r="F189" s="198" t="s">
        <v>1276</v>
      </c>
      <c r="G189" s="195"/>
      <c r="H189" s="199">
        <v>3</v>
      </c>
      <c r="I189" s="200"/>
      <c r="J189" s="195"/>
      <c r="K189" s="195"/>
      <c r="L189" s="201"/>
      <c r="M189" s="202"/>
      <c r="N189" s="203"/>
      <c r="O189" s="203"/>
      <c r="P189" s="203"/>
      <c r="Q189" s="203"/>
      <c r="R189" s="203"/>
      <c r="S189" s="203"/>
      <c r="T189" s="204"/>
      <c r="AT189" s="205" t="s">
        <v>209</v>
      </c>
      <c r="AU189" s="205" t="s">
        <v>89</v>
      </c>
      <c r="AV189" s="12" t="s">
        <v>89</v>
      </c>
      <c r="AW189" s="12" t="s">
        <v>36</v>
      </c>
      <c r="AX189" s="12" t="s">
        <v>80</v>
      </c>
      <c r="AY189" s="205" t="s">
        <v>203</v>
      </c>
    </row>
    <row r="190" spans="2:51" s="13" customFormat="1" ht="12">
      <c r="B190" s="206"/>
      <c r="C190" s="207"/>
      <c r="D190" s="196" t="s">
        <v>209</v>
      </c>
      <c r="E190" s="208" t="s">
        <v>1</v>
      </c>
      <c r="F190" s="209" t="s">
        <v>211</v>
      </c>
      <c r="G190" s="207"/>
      <c r="H190" s="210">
        <v>143</v>
      </c>
      <c r="I190" s="211"/>
      <c r="J190" s="207"/>
      <c r="K190" s="207"/>
      <c r="L190" s="212"/>
      <c r="M190" s="213"/>
      <c r="N190" s="214"/>
      <c r="O190" s="214"/>
      <c r="P190" s="214"/>
      <c r="Q190" s="214"/>
      <c r="R190" s="214"/>
      <c r="S190" s="214"/>
      <c r="T190" s="215"/>
      <c r="AT190" s="216" t="s">
        <v>209</v>
      </c>
      <c r="AU190" s="216" t="s">
        <v>89</v>
      </c>
      <c r="AV190" s="13" t="s">
        <v>98</v>
      </c>
      <c r="AW190" s="13" t="s">
        <v>36</v>
      </c>
      <c r="AX190" s="13" t="s">
        <v>85</v>
      </c>
      <c r="AY190" s="216" t="s">
        <v>203</v>
      </c>
    </row>
    <row r="191" spans="1:65" s="2" customFormat="1" ht="24.2" customHeight="1">
      <c r="A191" s="35"/>
      <c r="B191" s="36"/>
      <c r="C191" s="180" t="s">
        <v>264</v>
      </c>
      <c r="D191" s="180" t="s">
        <v>204</v>
      </c>
      <c r="E191" s="181" t="s">
        <v>1277</v>
      </c>
      <c r="F191" s="182" t="s">
        <v>1278</v>
      </c>
      <c r="G191" s="183" t="s">
        <v>253</v>
      </c>
      <c r="H191" s="184">
        <v>177.5</v>
      </c>
      <c r="I191" s="185"/>
      <c r="J191" s="186">
        <f>ROUND(I191*H191,2)</f>
        <v>0</v>
      </c>
      <c r="K191" s="187"/>
      <c r="L191" s="40"/>
      <c r="M191" s="188" t="s">
        <v>1</v>
      </c>
      <c r="N191" s="189" t="s">
        <v>45</v>
      </c>
      <c r="O191" s="72"/>
      <c r="P191" s="190">
        <f>O191*H191</f>
        <v>0</v>
      </c>
      <c r="Q191" s="190">
        <v>0</v>
      </c>
      <c r="R191" s="190">
        <f>Q191*H191</f>
        <v>0</v>
      </c>
      <c r="S191" s="190">
        <v>0</v>
      </c>
      <c r="T191" s="191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2" t="s">
        <v>98</v>
      </c>
      <c r="AT191" s="192" t="s">
        <v>204</v>
      </c>
      <c r="AU191" s="192" t="s">
        <v>89</v>
      </c>
      <c r="AY191" s="18" t="s">
        <v>203</v>
      </c>
      <c r="BE191" s="193">
        <f>IF(N191="základní",J191,0)</f>
        <v>0</v>
      </c>
      <c r="BF191" s="193">
        <f>IF(N191="snížená",J191,0)</f>
        <v>0</v>
      </c>
      <c r="BG191" s="193">
        <f>IF(N191="zákl. přenesená",J191,0)</f>
        <v>0</v>
      </c>
      <c r="BH191" s="193">
        <f>IF(N191="sníž. přenesená",J191,0)</f>
        <v>0</v>
      </c>
      <c r="BI191" s="193">
        <f>IF(N191="nulová",J191,0)</f>
        <v>0</v>
      </c>
      <c r="BJ191" s="18" t="s">
        <v>85</v>
      </c>
      <c r="BK191" s="193">
        <f>ROUND(I191*H191,2)</f>
        <v>0</v>
      </c>
      <c r="BL191" s="18" t="s">
        <v>98</v>
      </c>
      <c r="BM191" s="192" t="s">
        <v>1279</v>
      </c>
    </row>
    <row r="192" spans="2:51" s="12" customFormat="1" ht="12">
      <c r="B192" s="194"/>
      <c r="C192" s="195"/>
      <c r="D192" s="196" t="s">
        <v>209</v>
      </c>
      <c r="E192" s="197" t="s">
        <v>1</v>
      </c>
      <c r="F192" s="198" t="s">
        <v>1280</v>
      </c>
      <c r="G192" s="195"/>
      <c r="H192" s="199">
        <v>175</v>
      </c>
      <c r="I192" s="200"/>
      <c r="J192" s="195"/>
      <c r="K192" s="195"/>
      <c r="L192" s="201"/>
      <c r="M192" s="202"/>
      <c r="N192" s="203"/>
      <c r="O192" s="203"/>
      <c r="P192" s="203"/>
      <c r="Q192" s="203"/>
      <c r="R192" s="203"/>
      <c r="S192" s="203"/>
      <c r="T192" s="204"/>
      <c r="AT192" s="205" t="s">
        <v>209</v>
      </c>
      <c r="AU192" s="205" t="s">
        <v>89</v>
      </c>
      <c r="AV192" s="12" t="s">
        <v>89</v>
      </c>
      <c r="AW192" s="12" t="s">
        <v>36</v>
      </c>
      <c r="AX192" s="12" t="s">
        <v>80</v>
      </c>
      <c r="AY192" s="205" t="s">
        <v>203</v>
      </c>
    </row>
    <row r="193" spans="2:51" s="12" customFormat="1" ht="12">
      <c r="B193" s="194"/>
      <c r="C193" s="195"/>
      <c r="D193" s="196" t="s">
        <v>209</v>
      </c>
      <c r="E193" s="197" t="s">
        <v>1</v>
      </c>
      <c r="F193" s="198" t="s">
        <v>1281</v>
      </c>
      <c r="G193" s="195"/>
      <c r="H193" s="199">
        <v>2.5</v>
      </c>
      <c r="I193" s="200"/>
      <c r="J193" s="195"/>
      <c r="K193" s="195"/>
      <c r="L193" s="201"/>
      <c r="M193" s="202"/>
      <c r="N193" s="203"/>
      <c r="O193" s="203"/>
      <c r="P193" s="203"/>
      <c r="Q193" s="203"/>
      <c r="R193" s="203"/>
      <c r="S193" s="203"/>
      <c r="T193" s="204"/>
      <c r="AT193" s="205" t="s">
        <v>209</v>
      </c>
      <c r="AU193" s="205" t="s">
        <v>89</v>
      </c>
      <c r="AV193" s="12" t="s">
        <v>89</v>
      </c>
      <c r="AW193" s="12" t="s">
        <v>36</v>
      </c>
      <c r="AX193" s="12" t="s">
        <v>80</v>
      </c>
      <c r="AY193" s="205" t="s">
        <v>203</v>
      </c>
    </row>
    <row r="194" spans="2:51" s="13" customFormat="1" ht="12">
      <c r="B194" s="206"/>
      <c r="C194" s="207"/>
      <c r="D194" s="196" t="s">
        <v>209</v>
      </c>
      <c r="E194" s="208" t="s">
        <v>1</v>
      </c>
      <c r="F194" s="209" t="s">
        <v>211</v>
      </c>
      <c r="G194" s="207"/>
      <c r="H194" s="210">
        <v>177.5</v>
      </c>
      <c r="I194" s="211"/>
      <c r="J194" s="207"/>
      <c r="K194" s="207"/>
      <c r="L194" s="212"/>
      <c r="M194" s="213"/>
      <c r="N194" s="214"/>
      <c r="O194" s="214"/>
      <c r="P194" s="214"/>
      <c r="Q194" s="214"/>
      <c r="R194" s="214"/>
      <c r="S194" s="214"/>
      <c r="T194" s="215"/>
      <c r="AT194" s="216" t="s">
        <v>209</v>
      </c>
      <c r="AU194" s="216" t="s">
        <v>89</v>
      </c>
      <c r="AV194" s="13" t="s">
        <v>98</v>
      </c>
      <c r="AW194" s="13" t="s">
        <v>36</v>
      </c>
      <c r="AX194" s="13" t="s">
        <v>85</v>
      </c>
      <c r="AY194" s="216" t="s">
        <v>203</v>
      </c>
    </row>
    <row r="195" spans="1:65" s="2" customFormat="1" ht="49.15" customHeight="1">
      <c r="A195" s="35"/>
      <c r="B195" s="36"/>
      <c r="C195" s="180" t="s">
        <v>291</v>
      </c>
      <c r="D195" s="180" t="s">
        <v>204</v>
      </c>
      <c r="E195" s="181" t="s">
        <v>1282</v>
      </c>
      <c r="F195" s="182" t="s">
        <v>1283</v>
      </c>
      <c r="G195" s="183" t="s">
        <v>207</v>
      </c>
      <c r="H195" s="184">
        <v>317.903</v>
      </c>
      <c r="I195" s="185"/>
      <c r="J195" s="186">
        <f>ROUND(I195*H195,2)</f>
        <v>0</v>
      </c>
      <c r="K195" s="187"/>
      <c r="L195" s="40"/>
      <c r="M195" s="188" t="s">
        <v>1</v>
      </c>
      <c r="N195" s="189" t="s">
        <v>45</v>
      </c>
      <c r="O195" s="72"/>
      <c r="P195" s="190">
        <f>O195*H195</f>
        <v>0</v>
      </c>
      <c r="Q195" s="190">
        <v>0</v>
      </c>
      <c r="R195" s="190">
        <f>Q195*H195</f>
        <v>0</v>
      </c>
      <c r="S195" s="190">
        <v>0</v>
      </c>
      <c r="T195" s="191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92" t="s">
        <v>98</v>
      </c>
      <c r="AT195" s="192" t="s">
        <v>204</v>
      </c>
      <c r="AU195" s="192" t="s">
        <v>89</v>
      </c>
      <c r="AY195" s="18" t="s">
        <v>203</v>
      </c>
      <c r="BE195" s="193">
        <f>IF(N195="základní",J195,0)</f>
        <v>0</v>
      </c>
      <c r="BF195" s="193">
        <f>IF(N195="snížená",J195,0)</f>
        <v>0</v>
      </c>
      <c r="BG195" s="193">
        <f>IF(N195="zákl. přenesená",J195,0)</f>
        <v>0</v>
      </c>
      <c r="BH195" s="193">
        <f>IF(N195="sníž. přenesená",J195,0)</f>
        <v>0</v>
      </c>
      <c r="BI195" s="193">
        <f>IF(N195="nulová",J195,0)</f>
        <v>0</v>
      </c>
      <c r="BJ195" s="18" t="s">
        <v>85</v>
      </c>
      <c r="BK195" s="193">
        <f>ROUND(I195*H195,2)</f>
        <v>0</v>
      </c>
      <c r="BL195" s="18" t="s">
        <v>98</v>
      </c>
      <c r="BM195" s="192" t="s">
        <v>1284</v>
      </c>
    </row>
    <row r="196" spans="2:51" s="12" customFormat="1" ht="22.5">
      <c r="B196" s="194"/>
      <c r="C196" s="195"/>
      <c r="D196" s="196" t="s">
        <v>209</v>
      </c>
      <c r="E196" s="197" t="s">
        <v>1</v>
      </c>
      <c r="F196" s="198" t="s">
        <v>1285</v>
      </c>
      <c r="G196" s="195"/>
      <c r="H196" s="199">
        <v>44.685</v>
      </c>
      <c r="I196" s="200"/>
      <c r="J196" s="195"/>
      <c r="K196" s="195"/>
      <c r="L196" s="201"/>
      <c r="M196" s="202"/>
      <c r="N196" s="203"/>
      <c r="O196" s="203"/>
      <c r="P196" s="203"/>
      <c r="Q196" s="203"/>
      <c r="R196" s="203"/>
      <c r="S196" s="203"/>
      <c r="T196" s="204"/>
      <c r="AT196" s="205" t="s">
        <v>209</v>
      </c>
      <c r="AU196" s="205" t="s">
        <v>89</v>
      </c>
      <c r="AV196" s="12" t="s">
        <v>89</v>
      </c>
      <c r="AW196" s="12" t="s">
        <v>36</v>
      </c>
      <c r="AX196" s="12" t="s">
        <v>80</v>
      </c>
      <c r="AY196" s="205" t="s">
        <v>203</v>
      </c>
    </row>
    <row r="197" spans="2:51" s="12" customFormat="1" ht="12">
      <c r="B197" s="194"/>
      <c r="C197" s="195"/>
      <c r="D197" s="196" t="s">
        <v>209</v>
      </c>
      <c r="E197" s="197" t="s">
        <v>1</v>
      </c>
      <c r="F197" s="198" t="s">
        <v>1286</v>
      </c>
      <c r="G197" s="195"/>
      <c r="H197" s="199">
        <v>269.91</v>
      </c>
      <c r="I197" s="200"/>
      <c r="J197" s="195"/>
      <c r="K197" s="195"/>
      <c r="L197" s="201"/>
      <c r="M197" s="202"/>
      <c r="N197" s="203"/>
      <c r="O197" s="203"/>
      <c r="P197" s="203"/>
      <c r="Q197" s="203"/>
      <c r="R197" s="203"/>
      <c r="S197" s="203"/>
      <c r="T197" s="204"/>
      <c r="AT197" s="205" t="s">
        <v>209</v>
      </c>
      <c r="AU197" s="205" t="s">
        <v>89</v>
      </c>
      <c r="AV197" s="12" t="s">
        <v>89</v>
      </c>
      <c r="AW197" s="12" t="s">
        <v>36</v>
      </c>
      <c r="AX197" s="12" t="s">
        <v>80</v>
      </c>
      <c r="AY197" s="205" t="s">
        <v>203</v>
      </c>
    </row>
    <row r="198" spans="2:51" s="12" customFormat="1" ht="12">
      <c r="B198" s="194"/>
      <c r="C198" s="195"/>
      <c r="D198" s="196" t="s">
        <v>209</v>
      </c>
      <c r="E198" s="197" t="s">
        <v>1</v>
      </c>
      <c r="F198" s="198" t="s">
        <v>1287</v>
      </c>
      <c r="G198" s="195"/>
      <c r="H198" s="199">
        <v>3.308</v>
      </c>
      <c r="I198" s="200"/>
      <c r="J198" s="195"/>
      <c r="K198" s="195"/>
      <c r="L198" s="201"/>
      <c r="M198" s="202"/>
      <c r="N198" s="203"/>
      <c r="O198" s="203"/>
      <c r="P198" s="203"/>
      <c r="Q198" s="203"/>
      <c r="R198" s="203"/>
      <c r="S198" s="203"/>
      <c r="T198" s="204"/>
      <c r="AT198" s="205" t="s">
        <v>209</v>
      </c>
      <c r="AU198" s="205" t="s">
        <v>89</v>
      </c>
      <c r="AV198" s="12" t="s">
        <v>89</v>
      </c>
      <c r="AW198" s="12" t="s">
        <v>36</v>
      </c>
      <c r="AX198" s="12" t="s">
        <v>80</v>
      </c>
      <c r="AY198" s="205" t="s">
        <v>203</v>
      </c>
    </row>
    <row r="199" spans="2:51" s="13" customFormat="1" ht="12">
      <c r="B199" s="206"/>
      <c r="C199" s="207"/>
      <c r="D199" s="196" t="s">
        <v>209</v>
      </c>
      <c r="E199" s="208" t="s">
        <v>1</v>
      </c>
      <c r="F199" s="209" t="s">
        <v>211</v>
      </c>
      <c r="G199" s="207"/>
      <c r="H199" s="210">
        <v>317.903</v>
      </c>
      <c r="I199" s="211"/>
      <c r="J199" s="207"/>
      <c r="K199" s="207"/>
      <c r="L199" s="212"/>
      <c r="M199" s="213"/>
      <c r="N199" s="214"/>
      <c r="O199" s="214"/>
      <c r="P199" s="214"/>
      <c r="Q199" s="214"/>
      <c r="R199" s="214"/>
      <c r="S199" s="214"/>
      <c r="T199" s="215"/>
      <c r="AT199" s="216" t="s">
        <v>209</v>
      </c>
      <c r="AU199" s="216" t="s">
        <v>89</v>
      </c>
      <c r="AV199" s="13" t="s">
        <v>98</v>
      </c>
      <c r="AW199" s="13" t="s">
        <v>36</v>
      </c>
      <c r="AX199" s="13" t="s">
        <v>85</v>
      </c>
      <c r="AY199" s="216" t="s">
        <v>203</v>
      </c>
    </row>
    <row r="200" spans="1:65" s="2" customFormat="1" ht="37.9" customHeight="1">
      <c r="A200" s="35"/>
      <c r="B200" s="36"/>
      <c r="C200" s="180" t="s">
        <v>299</v>
      </c>
      <c r="D200" s="180" t="s">
        <v>204</v>
      </c>
      <c r="E200" s="181" t="s">
        <v>1288</v>
      </c>
      <c r="F200" s="182" t="s">
        <v>1289</v>
      </c>
      <c r="G200" s="183" t="s">
        <v>207</v>
      </c>
      <c r="H200" s="184">
        <v>1386.512</v>
      </c>
      <c r="I200" s="185"/>
      <c r="J200" s="186">
        <f>ROUND(I200*H200,2)</f>
        <v>0</v>
      </c>
      <c r="K200" s="187"/>
      <c r="L200" s="40"/>
      <c r="M200" s="188" t="s">
        <v>1</v>
      </c>
      <c r="N200" s="189" t="s">
        <v>45</v>
      </c>
      <c r="O200" s="72"/>
      <c r="P200" s="190">
        <f>O200*H200</f>
        <v>0</v>
      </c>
      <c r="Q200" s="190">
        <v>0</v>
      </c>
      <c r="R200" s="190">
        <f>Q200*H200</f>
        <v>0</v>
      </c>
      <c r="S200" s="190">
        <v>0</v>
      </c>
      <c r="T200" s="191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2" t="s">
        <v>98</v>
      </c>
      <c r="AT200" s="192" t="s">
        <v>204</v>
      </c>
      <c r="AU200" s="192" t="s">
        <v>89</v>
      </c>
      <c r="AY200" s="18" t="s">
        <v>203</v>
      </c>
      <c r="BE200" s="193">
        <f>IF(N200="základní",J200,0)</f>
        <v>0</v>
      </c>
      <c r="BF200" s="193">
        <f>IF(N200="snížená",J200,0)</f>
        <v>0</v>
      </c>
      <c r="BG200" s="193">
        <f>IF(N200="zákl. přenesená",J200,0)</f>
        <v>0</v>
      </c>
      <c r="BH200" s="193">
        <f>IF(N200="sníž. přenesená",J200,0)</f>
        <v>0</v>
      </c>
      <c r="BI200" s="193">
        <f>IF(N200="nulová",J200,0)</f>
        <v>0</v>
      </c>
      <c r="BJ200" s="18" t="s">
        <v>85</v>
      </c>
      <c r="BK200" s="193">
        <f>ROUND(I200*H200,2)</f>
        <v>0</v>
      </c>
      <c r="BL200" s="18" t="s">
        <v>98</v>
      </c>
      <c r="BM200" s="192" t="s">
        <v>1290</v>
      </c>
    </row>
    <row r="201" spans="2:51" s="12" customFormat="1" ht="22.5">
      <c r="B201" s="194"/>
      <c r="C201" s="195"/>
      <c r="D201" s="196" t="s">
        <v>209</v>
      </c>
      <c r="E201" s="197" t="s">
        <v>1</v>
      </c>
      <c r="F201" s="198" t="s">
        <v>1291</v>
      </c>
      <c r="G201" s="195"/>
      <c r="H201" s="199">
        <v>94.488</v>
      </c>
      <c r="I201" s="200"/>
      <c r="J201" s="195"/>
      <c r="K201" s="195"/>
      <c r="L201" s="201"/>
      <c r="M201" s="202"/>
      <c r="N201" s="203"/>
      <c r="O201" s="203"/>
      <c r="P201" s="203"/>
      <c r="Q201" s="203"/>
      <c r="R201" s="203"/>
      <c r="S201" s="203"/>
      <c r="T201" s="204"/>
      <c r="AT201" s="205" t="s">
        <v>209</v>
      </c>
      <c r="AU201" s="205" t="s">
        <v>89</v>
      </c>
      <c r="AV201" s="12" t="s">
        <v>89</v>
      </c>
      <c r="AW201" s="12" t="s">
        <v>36</v>
      </c>
      <c r="AX201" s="12" t="s">
        <v>80</v>
      </c>
      <c r="AY201" s="205" t="s">
        <v>203</v>
      </c>
    </row>
    <row r="202" spans="2:51" s="12" customFormat="1" ht="22.5">
      <c r="B202" s="194"/>
      <c r="C202" s="195"/>
      <c r="D202" s="196" t="s">
        <v>209</v>
      </c>
      <c r="E202" s="197" t="s">
        <v>1</v>
      </c>
      <c r="F202" s="198" t="s">
        <v>1292</v>
      </c>
      <c r="G202" s="195"/>
      <c r="H202" s="199">
        <v>38.82</v>
      </c>
      <c r="I202" s="200"/>
      <c r="J202" s="195"/>
      <c r="K202" s="195"/>
      <c r="L202" s="201"/>
      <c r="M202" s="202"/>
      <c r="N202" s="203"/>
      <c r="O202" s="203"/>
      <c r="P202" s="203"/>
      <c r="Q202" s="203"/>
      <c r="R202" s="203"/>
      <c r="S202" s="203"/>
      <c r="T202" s="204"/>
      <c r="AT202" s="205" t="s">
        <v>209</v>
      </c>
      <c r="AU202" s="205" t="s">
        <v>89</v>
      </c>
      <c r="AV202" s="12" t="s">
        <v>89</v>
      </c>
      <c r="AW202" s="12" t="s">
        <v>36</v>
      </c>
      <c r="AX202" s="12" t="s">
        <v>80</v>
      </c>
      <c r="AY202" s="205" t="s">
        <v>203</v>
      </c>
    </row>
    <row r="203" spans="2:51" s="12" customFormat="1" ht="22.5">
      <c r="B203" s="194"/>
      <c r="C203" s="195"/>
      <c r="D203" s="196" t="s">
        <v>209</v>
      </c>
      <c r="E203" s="197" t="s">
        <v>1</v>
      </c>
      <c r="F203" s="198" t="s">
        <v>1293</v>
      </c>
      <c r="G203" s="195"/>
      <c r="H203" s="199">
        <v>39.25</v>
      </c>
      <c r="I203" s="200"/>
      <c r="J203" s="195"/>
      <c r="K203" s="195"/>
      <c r="L203" s="201"/>
      <c r="M203" s="202"/>
      <c r="N203" s="203"/>
      <c r="O203" s="203"/>
      <c r="P203" s="203"/>
      <c r="Q203" s="203"/>
      <c r="R203" s="203"/>
      <c r="S203" s="203"/>
      <c r="T203" s="204"/>
      <c r="AT203" s="205" t="s">
        <v>209</v>
      </c>
      <c r="AU203" s="205" t="s">
        <v>89</v>
      </c>
      <c r="AV203" s="12" t="s">
        <v>89</v>
      </c>
      <c r="AW203" s="12" t="s">
        <v>36</v>
      </c>
      <c r="AX203" s="12" t="s">
        <v>80</v>
      </c>
      <c r="AY203" s="205" t="s">
        <v>203</v>
      </c>
    </row>
    <row r="204" spans="2:51" s="12" customFormat="1" ht="12">
      <c r="B204" s="194"/>
      <c r="C204" s="195"/>
      <c r="D204" s="196" t="s">
        <v>209</v>
      </c>
      <c r="E204" s="197" t="s">
        <v>1</v>
      </c>
      <c r="F204" s="198" t="s">
        <v>1294</v>
      </c>
      <c r="G204" s="195"/>
      <c r="H204" s="199">
        <v>13.43</v>
      </c>
      <c r="I204" s="200"/>
      <c r="J204" s="195"/>
      <c r="K204" s="195"/>
      <c r="L204" s="201"/>
      <c r="M204" s="202"/>
      <c r="N204" s="203"/>
      <c r="O204" s="203"/>
      <c r="P204" s="203"/>
      <c r="Q204" s="203"/>
      <c r="R204" s="203"/>
      <c r="S204" s="203"/>
      <c r="T204" s="204"/>
      <c r="AT204" s="205" t="s">
        <v>209</v>
      </c>
      <c r="AU204" s="205" t="s">
        <v>89</v>
      </c>
      <c r="AV204" s="12" t="s">
        <v>89</v>
      </c>
      <c r="AW204" s="12" t="s">
        <v>36</v>
      </c>
      <c r="AX204" s="12" t="s">
        <v>80</v>
      </c>
      <c r="AY204" s="205" t="s">
        <v>203</v>
      </c>
    </row>
    <row r="205" spans="2:51" s="12" customFormat="1" ht="22.5">
      <c r="B205" s="194"/>
      <c r="C205" s="195"/>
      <c r="D205" s="196" t="s">
        <v>209</v>
      </c>
      <c r="E205" s="197" t="s">
        <v>1</v>
      </c>
      <c r="F205" s="198" t="s">
        <v>1295</v>
      </c>
      <c r="G205" s="195"/>
      <c r="H205" s="199">
        <v>104.838</v>
      </c>
      <c r="I205" s="200"/>
      <c r="J205" s="195"/>
      <c r="K205" s="195"/>
      <c r="L205" s="201"/>
      <c r="M205" s="202"/>
      <c r="N205" s="203"/>
      <c r="O205" s="203"/>
      <c r="P205" s="203"/>
      <c r="Q205" s="203"/>
      <c r="R205" s="203"/>
      <c r="S205" s="203"/>
      <c r="T205" s="204"/>
      <c r="AT205" s="205" t="s">
        <v>209</v>
      </c>
      <c r="AU205" s="205" t="s">
        <v>89</v>
      </c>
      <c r="AV205" s="12" t="s">
        <v>89</v>
      </c>
      <c r="AW205" s="12" t="s">
        <v>36</v>
      </c>
      <c r="AX205" s="12" t="s">
        <v>80</v>
      </c>
      <c r="AY205" s="205" t="s">
        <v>203</v>
      </c>
    </row>
    <row r="206" spans="2:51" s="12" customFormat="1" ht="22.5">
      <c r="B206" s="194"/>
      <c r="C206" s="195"/>
      <c r="D206" s="196" t="s">
        <v>209</v>
      </c>
      <c r="E206" s="197" t="s">
        <v>1</v>
      </c>
      <c r="F206" s="198" t="s">
        <v>1296</v>
      </c>
      <c r="G206" s="195"/>
      <c r="H206" s="199">
        <v>36.48</v>
      </c>
      <c r="I206" s="200"/>
      <c r="J206" s="195"/>
      <c r="K206" s="195"/>
      <c r="L206" s="201"/>
      <c r="M206" s="202"/>
      <c r="N206" s="203"/>
      <c r="O206" s="203"/>
      <c r="P206" s="203"/>
      <c r="Q206" s="203"/>
      <c r="R206" s="203"/>
      <c r="S206" s="203"/>
      <c r="T206" s="204"/>
      <c r="AT206" s="205" t="s">
        <v>209</v>
      </c>
      <c r="AU206" s="205" t="s">
        <v>89</v>
      </c>
      <c r="AV206" s="12" t="s">
        <v>89</v>
      </c>
      <c r="AW206" s="12" t="s">
        <v>36</v>
      </c>
      <c r="AX206" s="12" t="s">
        <v>80</v>
      </c>
      <c r="AY206" s="205" t="s">
        <v>203</v>
      </c>
    </row>
    <row r="207" spans="2:51" s="12" customFormat="1" ht="22.5">
      <c r="B207" s="194"/>
      <c r="C207" s="195"/>
      <c r="D207" s="196" t="s">
        <v>209</v>
      </c>
      <c r="E207" s="197" t="s">
        <v>1</v>
      </c>
      <c r="F207" s="198" t="s">
        <v>1293</v>
      </c>
      <c r="G207" s="195"/>
      <c r="H207" s="199">
        <v>39.25</v>
      </c>
      <c r="I207" s="200"/>
      <c r="J207" s="195"/>
      <c r="K207" s="195"/>
      <c r="L207" s="201"/>
      <c r="M207" s="202"/>
      <c r="N207" s="203"/>
      <c r="O207" s="203"/>
      <c r="P207" s="203"/>
      <c r="Q207" s="203"/>
      <c r="R207" s="203"/>
      <c r="S207" s="203"/>
      <c r="T207" s="204"/>
      <c r="AT207" s="205" t="s">
        <v>209</v>
      </c>
      <c r="AU207" s="205" t="s">
        <v>89</v>
      </c>
      <c r="AV207" s="12" t="s">
        <v>89</v>
      </c>
      <c r="AW207" s="12" t="s">
        <v>36</v>
      </c>
      <c r="AX207" s="12" t="s">
        <v>80</v>
      </c>
      <c r="AY207" s="205" t="s">
        <v>203</v>
      </c>
    </row>
    <row r="208" spans="2:51" s="12" customFormat="1" ht="12">
      <c r="B208" s="194"/>
      <c r="C208" s="195"/>
      <c r="D208" s="196" t="s">
        <v>209</v>
      </c>
      <c r="E208" s="197" t="s">
        <v>1</v>
      </c>
      <c r="F208" s="198" t="s">
        <v>1294</v>
      </c>
      <c r="G208" s="195"/>
      <c r="H208" s="199">
        <v>13.43</v>
      </c>
      <c r="I208" s="200"/>
      <c r="J208" s="195"/>
      <c r="K208" s="195"/>
      <c r="L208" s="201"/>
      <c r="M208" s="202"/>
      <c r="N208" s="203"/>
      <c r="O208" s="203"/>
      <c r="P208" s="203"/>
      <c r="Q208" s="203"/>
      <c r="R208" s="203"/>
      <c r="S208" s="203"/>
      <c r="T208" s="204"/>
      <c r="AT208" s="205" t="s">
        <v>209</v>
      </c>
      <c r="AU208" s="205" t="s">
        <v>89</v>
      </c>
      <c r="AV208" s="12" t="s">
        <v>89</v>
      </c>
      <c r="AW208" s="12" t="s">
        <v>36</v>
      </c>
      <c r="AX208" s="12" t="s">
        <v>80</v>
      </c>
      <c r="AY208" s="205" t="s">
        <v>203</v>
      </c>
    </row>
    <row r="209" spans="2:51" s="12" customFormat="1" ht="12">
      <c r="B209" s="194"/>
      <c r="C209" s="195"/>
      <c r="D209" s="196" t="s">
        <v>209</v>
      </c>
      <c r="E209" s="197" t="s">
        <v>1</v>
      </c>
      <c r="F209" s="198" t="s">
        <v>1297</v>
      </c>
      <c r="G209" s="195"/>
      <c r="H209" s="199">
        <v>969.99</v>
      </c>
      <c r="I209" s="200"/>
      <c r="J209" s="195"/>
      <c r="K209" s="195"/>
      <c r="L209" s="201"/>
      <c r="M209" s="202"/>
      <c r="N209" s="203"/>
      <c r="O209" s="203"/>
      <c r="P209" s="203"/>
      <c r="Q209" s="203"/>
      <c r="R209" s="203"/>
      <c r="S209" s="203"/>
      <c r="T209" s="204"/>
      <c r="AT209" s="205" t="s">
        <v>209</v>
      </c>
      <c r="AU209" s="205" t="s">
        <v>89</v>
      </c>
      <c r="AV209" s="12" t="s">
        <v>89</v>
      </c>
      <c r="AW209" s="12" t="s">
        <v>36</v>
      </c>
      <c r="AX209" s="12" t="s">
        <v>80</v>
      </c>
      <c r="AY209" s="205" t="s">
        <v>203</v>
      </c>
    </row>
    <row r="210" spans="2:51" s="12" customFormat="1" ht="12">
      <c r="B210" s="194"/>
      <c r="C210" s="195"/>
      <c r="D210" s="196" t="s">
        <v>209</v>
      </c>
      <c r="E210" s="197" t="s">
        <v>1</v>
      </c>
      <c r="F210" s="198" t="s">
        <v>1298</v>
      </c>
      <c r="G210" s="195"/>
      <c r="H210" s="199">
        <v>9.8</v>
      </c>
      <c r="I210" s="200"/>
      <c r="J210" s="195"/>
      <c r="K210" s="195"/>
      <c r="L210" s="201"/>
      <c r="M210" s="202"/>
      <c r="N210" s="203"/>
      <c r="O210" s="203"/>
      <c r="P210" s="203"/>
      <c r="Q210" s="203"/>
      <c r="R210" s="203"/>
      <c r="S210" s="203"/>
      <c r="T210" s="204"/>
      <c r="AT210" s="205" t="s">
        <v>209</v>
      </c>
      <c r="AU210" s="205" t="s">
        <v>89</v>
      </c>
      <c r="AV210" s="12" t="s">
        <v>89</v>
      </c>
      <c r="AW210" s="12" t="s">
        <v>36</v>
      </c>
      <c r="AX210" s="12" t="s">
        <v>80</v>
      </c>
      <c r="AY210" s="205" t="s">
        <v>203</v>
      </c>
    </row>
    <row r="211" spans="2:51" s="12" customFormat="1" ht="12">
      <c r="B211" s="194"/>
      <c r="C211" s="195"/>
      <c r="D211" s="196" t="s">
        <v>209</v>
      </c>
      <c r="E211" s="197" t="s">
        <v>1</v>
      </c>
      <c r="F211" s="198" t="s">
        <v>1299</v>
      </c>
      <c r="G211" s="195"/>
      <c r="H211" s="199">
        <v>1.8</v>
      </c>
      <c r="I211" s="200"/>
      <c r="J211" s="195"/>
      <c r="K211" s="195"/>
      <c r="L211" s="201"/>
      <c r="M211" s="202"/>
      <c r="N211" s="203"/>
      <c r="O211" s="203"/>
      <c r="P211" s="203"/>
      <c r="Q211" s="203"/>
      <c r="R211" s="203"/>
      <c r="S211" s="203"/>
      <c r="T211" s="204"/>
      <c r="AT211" s="205" t="s">
        <v>209</v>
      </c>
      <c r="AU211" s="205" t="s">
        <v>89</v>
      </c>
      <c r="AV211" s="12" t="s">
        <v>89</v>
      </c>
      <c r="AW211" s="12" t="s">
        <v>36</v>
      </c>
      <c r="AX211" s="12" t="s">
        <v>80</v>
      </c>
      <c r="AY211" s="205" t="s">
        <v>203</v>
      </c>
    </row>
    <row r="212" spans="2:51" s="12" customFormat="1" ht="12">
      <c r="B212" s="194"/>
      <c r="C212" s="195"/>
      <c r="D212" s="196" t="s">
        <v>209</v>
      </c>
      <c r="E212" s="197" t="s">
        <v>1</v>
      </c>
      <c r="F212" s="198" t="s">
        <v>1300</v>
      </c>
      <c r="G212" s="195"/>
      <c r="H212" s="199">
        <v>8.08</v>
      </c>
      <c r="I212" s="200"/>
      <c r="J212" s="195"/>
      <c r="K212" s="195"/>
      <c r="L212" s="201"/>
      <c r="M212" s="202"/>
      <c r="N212" s="203"/>
      <c r="O212" s="203"/>
      <c r="P212" s="203"/>
      <c r="Q212" s="203"/>
      <c r="R212" s="203"/>
      <c r="S212" s="203"/>
      <c r="T212" s="204"/>
      <c r="AT212" s="205" t="s">
        <v>209</v>
      </c>
      <c r="AU212" s="205" t="s">
        <v>89</v>
      </c>
      <c r="AV212" s="12" t="s">
        <v>89</v>
      </c>
      <c r="AW212" s="12" t="s">
        <v>36</v>
      </c>
      <c r="AX212" s="12" t="s">
        <v>80</v>
      </c>
      <c r="AY212" s="205" t="s">
        <v>203</v>
      </c>
    </row>
    <row r="213" spans="2:51" s="12" customFormat="1" ht="22.5">
      <c r="B213" s="194"/>
      <c r="C213" s="195"/>
      <c r="D213" s="196" t="s">
        <v>209</v>
      </c>
      <c r="E213" s="197" t="s">
        <v>1</v>
      </c>
      <c r="F213" s="198" t="s">
        <v>1301</v>
      </c>
      <c r="G213" s="195"/>
      <c r="H213" s="199">
        <v>16.856</v>
      </c>
      <c r="I213" s="200"/>
      <c r="J213" s="195"/>
      <c r="K213" s="195"/>
      <c r="L213" s="201"/>
      <c r="M213" s="202"/>
      <c r="N213" s="203"/>
      <c r="O213" s="203"/>
      <c r="P213" s="203"/>
      <c r="Q213" s="203"/>
      <c r="R213" s="203"/>
      <c r="S213" s="203"/>
      <c r="T213" s="204"/>
      <c r="AT213" s="205" t="s">
        <v>209</v>
      </c>
      <c r="AU213" s="205" t="s">
        <v>89</v>
      </c>
      <c r="AV213" s="12" t="s">
        <v>89</v>
      </c>
      <c r="AW213" s="12" t="s">
        <v>36</v>
      </c>
      <c r="AX213" s="12" t="s">
        <v>80</v>
      </c>
      <c r="AY213" s="205" t="s">
        <v>203</v>
      </c>
    </row>
    <row r="214" spans="2:51" s="13" customFormat="1" ht="12">
      <c r="B214" s="206"/>
      <c r="C214" s="207"/>
      <c r="D214" s="196" t="s">
        <v>209</v>
      </c>
      <c r="E214" s="208" t="s">
        <v>1</v>
      </c>
      <c r="F214" s="209" t="s">
        <v>211</v>
      </c>
      <c r="G214" s="207"/>
      <c r="H214" s="210">
        <v>1386.512</v>
      </c>
      <c r="I214" s="211"/>
      <c r="J214" s="207"/>
      <c r="K214" s="207"/>
      <c r="L214" s="212"/>
      <c r="M214" s="213"/>
      <c r="N214" s="214"/>
      <c r="O214" s="214"/>
      <c r="P214" s="214"/>
      <c r="Q214" s="214"/>
      <c r="R214" s="214"/>
      <c r="S214" s="214"/>
      <c r="T214" s="215"/>
      <c r="AT214" s="216" t="s">
        <v>209</v>
      </c>
      <c r="AU214" s="216" t="s">
        <v>89</v>
      </c>
      <c r="AV214" s="13" t="s">
        <v>98</v>
      </c>
      <c r="AW214" s="13" t="s">
        <v>36</v>
      </c>
      <c r="AX214" s="13" t="s">
        <v>85</v>
      </c>
      <c r="AY214" s="216" t="s">
        <v>203</v>
      </c>
    </row>
    <row r="215" spans="1:65" s="2" customFormat="1" ht="37.9" customHeight="1">
      <c r="A215" s="35"/>
      <c r="B215" s="36"/>
      <c r="C215" s="180" t="s">
        <v>308</v>
      </c>
      <c r="D215" s="180" t="s">
        <v>204</v>
      </c>
      <c r="E215" s="181" t="s">
        <v>1302</v>
      </c>
      <c r="F215" s="182" t="s">
        <v>1303</v>
      </c>
      <c r="G215" s="183" t="s">
        <v>207</v>
      </c>
      <c r="H215" s="184">
        <v>1082.967</v>
      </c>
      <c r="I215" s="185"/>
      <c r="J215" s="186">
        <f>ROUND(I215*H215,2)</f>
        <v>0</v>
      </c>
      <c r="K215" s="187"/>
      <c r="L215" s="40"/>
      <c r="M215" s="188" t="s">
        <v>1</v>
      </c>
      <c r="N215" s="189" t="s">
        <v>45</v>
      </c>
      <c r="O215" s="72"/>
      <c r="P215" s="190">
        <f>O215*H215</f>
        <v>0</v>
      </c>
      <c r="Q215" s="190">
        <v>0</v>
      </c>
      <c r="R215" s="190">
        <f>Q215*H215</f>
        <v>0</v>
      </c>
      <c r="S215" s="190">
        <v>0</v>
      </c>
      <c r="T215" s="191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2" t="s">
        <v>98</v>
      </c>
      <c r="AT215" s="192" t="s">
        <v>204</v>
      </c>
      <c r="AU215" s="192" t="s">
        <v>89</v>
      </c>
      <c r="AY215" s="18" t="s">
        <v>203</v>
      </c>
      <c r="BE215" s="193">
        <f>IF(N215="základní",J215,0)</f>
        <v>0</v>
      </c>
      <c r="BF215" s="193">
        <f>IF(N215="snížená",J215,0)</f>
        <v>0</v>
      </c>
      <c r="BG215" s="193">
        <f>IF(N215="zákl. přenesená",J215,0)</f>
        <v>0</v>
      </c>
      <c r="BH215" s="193">
        <f>IF(N215="sníž. přenesená",J215,0)</f>
        <v>0</v>
      </c>
      <c r="BI215" s="193">
        <f>IF(N215="nulová",J215,0)</f>
        <v>0</v>
      </c>
      <c r="BJ215" s="18" t="s">
        <v>85</v>
      </c>
      <c r="BK215" s="193">
        <f>ROUND(I215*H215,2)</f>
        <v>0</v>
      </c>
      <c r="BL215" s="18" t="s">
        <v>98</v>
      </c>
      <c r="BM215" s="192" t="s">
        <v>1304</v>
      </c>
    </row>
    <row r="216" spans="2:51" s="12" customFormat="1" ht="12">
      <c r="B216" s="194"/>
      <c r="C216" s="195"/>
      <c r="D216" s="196" t="s">
        <v>209</v>
      </c>
      <c r="E216" s="197" t="s">
        <v>1</v>
      </c>
      <c r="F216" s="198" t="s">
        <v>1305</v>
      </c>
      <c r="G216" s="195"/>
      <c r="H216" s="199">
        <v>4.55</v>
      </c>
      <c r="I216" s="200"/>
      <c r="J216" s="195"/>
      <c r="K216" s="195"/>
      <c r="L216" s="201"/>
      <c r="M216" s="202"/>
      <c r="N216" s="203"/>
      <c r="O216" s="203"/>
      <c r="P216" s="203"/>
      <c r="Q216" s="203"/>
      <c r="R216" s="203"/>
      <c r="S216" s="203"/>
      <c r="T216" s="204"/>
      <c r="AT216" s="205" t="s">
        <v>209</v>
      </c>
      <c r="AU216" s="205" t="s">
        <v>89</v>
      </c>
      <c r="AV216" s="12" t="s">
        <v>89</v>
      </c>
      <c r="AW216" s="12" t="s">
        <v>36</v>
      </c>
      <c r="AX216" s="12" t="s">
        <v>80</v>
      </c>
      <c r="AY216" s="205" t="s">
        <v>203</v>
      </c>
    </row>
    <row r="217" spans="2:51" s="12" customFormat="1" ht="22.5">
      <c r="B217" s="194"/>
      <c r="C217" s="195"/>
      <c r="D217" s="196" t="s">
        <v>209</v>
      </c>
      <c r="E217" s="197" t="s">
        <v>1</v>
      </c>
      <c r="F217" s="198" t="s">
        <v>1306</v>
      </c>
      <c r="G217" s="195"/>
      <c r="H217" s="199">
        <v>46.71</v>
      </c>
      <c r="I217" s="200"/>
      <c r="J217" s="195"/>
      <c r="K217" s="195"/>
      <c r="L217" s="201"/>
      <c r="M217" s="202"/>
      <c r="N217" s="203"/>
      <c r="O217" s="203"/>
      <c r="P217" s="203"/>
      <c r="Q217" s="203"/>
      <c r="R217" s="203"/>
      <c r="S217" s="203"/>
      <c r="T217" s="204"/>
      <c r="AT217" s="205" t="s">
        <v>209</v>
      </c>
      <c r="AU217" s="205" t="s">
        <v>89</v>
      </c>
      <c r="AV217" s="12" t="s">
        <v>89</v>
      </c>
      <c r="AW217" s="12" t="s">
        <v>36</v>
      </c>
      <c r="AX217" s="12" t="s">
        <v>80</v>
      </c>
      <c r="AY217" s="205" t="s">
        <v>203</v>
      </c>
    </row>
    <row r="218" spans="2:51" s="12" customFormat="1" ht="12">
      <c r="B218" s="194"/>
      <c r="C218" s="195"/>
      <c r="D218" s="196" t="s">
        <v>209</v>
      </c>
      <c r="E218" s="197" t="s">
        <v>1</v>
      </c>
      <c r="F218" s="198" t="s">
        <v>1307</v>
      </c>
      <c r="G218" s="195"/>
      <c r="H218" s="199">
        <v>280.26</v>
      </c>
      <c r="I218" s="200"/>
      <c r="J218" s="195"/>
      <c r="K218" s="195"/>
      <c r="L218" s="201"/>
      <c r="M218" s="202"/>
      <c r="N218" s="203"/>
      <c r="O218" s="203"/>
      <c r="P218" s="203"/>
      <c r="Q218" s="203"/>
      <c r="R218" s="203"/>
      <c r="S218" s="203"/>
      <c r="T218" s="204"/>
      <c r="AT218" s="205" t="s">
        <v>209</v>
      </c>
      <c r="AU218" s="205" t="s">
        <v>89</v>
      </c>
      <c r="AV218" s="12" t="s">
        <v>89</v>
      </c>
      <c r="AW218" s="12" t="s">
        <v>36</v>
      </c>
      <c r="AX218" s="12" t="s">
        <v>80</v>
      </c>
      <c r="AY218" s="205" t="s">
        <v>203</v>
      </c>
    </row>
    <row r="219" spans="2:51" s="12" customFormat="1" ht="12">
      <c r="B219" s="194"/>
      <c r="C219" s="195"/>
      <c r="D219" s="196" t="s">
        <v>209</v>
      </c>
      <c r="E219" s="197" t="s">
        <v>1</v>
      </c>
      <c r="F219" s="198" t="s">
        <v>1287</v>
      </c>
      <c r="G219" s="195"/>
      <c r="H219" s="199">
        <v>3.308</v>
      </c>
      <c r="I219" s="200"/>
      <c r="J219" s="195"/>
      <c r="K219" s="195"/>
      <c r="L219" s="201"/>
      <c r="M219" s="202"/>
      <c r="N219" s="203"/>
      <c r="O219" s="203"/>
      <c r="P219" s="203"/>
      <c r="Q219" s="203"/>
      <c r="R219" s="203"/>
      <c r="S219" s="203"/>
      <c r="T219" s="204"/>
      <c r="AT219" s="205" t="s">
        <v>209</v>
      </c>
      <c r="AU219" s="205" t="s">
        <v>89</v>
      </c>
      <c r="AV219" s="12" t="s">
        <v>89</v>
      </c>
      <c r="AW219" s="12" t="s">
        <v>36</v>
      </c>
      <c r="AX219" s="12" t="s">
        <v>80</v>
      </c>
      <c r="AY219" s="205" t="s">
        <v>203</v>
      </c>
    </row>
    <row r="220" spans="2:51" s="12" customFormat="1" ht="22.5">
      <c r="B220" s="194"/>
      <c r="C220" s="195"/>
      <c r="D220" s="196" t="s">
        <v>209</v>
      </c>
      <c r="E220" s="197" t="s">
        <v>1</v>
      </c>
      <c r="F220" s="198" t="s">
        <v>1308</v>
      </c>
      <c r="G220" s="195"/>
      <c r="H220" s="199">
        <v>97.24</v>
      </c>
      <c r="I220" s="200"/>
      <c r="J220" s="195"/>
      <c r="K220" s="195"/>
      <c r="L220" s="201"/>
      <c r="M220" s="202"/>
      <c r="N220" s="203"/>
      <c r="O220" s="203"/>
      <c r="P220" s="203"/>
      <c r="Q220" s="203"/>
      <c r="R220" s="203"/>
      <c r="S220" s="203"/>
      <c r="T220" s="204"/>
      <c r="AT220" s="205" t="s">
        <v>209</v>
      </c>
      <c r="AU220" s="205" t="s">
        <v>89</v>
      </c>
      <c r="AV220" s="12" t="s">
        <v>89</v>
      </c>
      <c r="AW220" s="12" t="s">
        <v>36</v>
      </c>
      <c r="AX220" s="12" t="s">
        <v>80</v>
      </c>
      <c r="AY220" s="205" t="s">
        <v>203</v>
      </c>
    </row>
    <row r="221" spans="2:51" s="12" customFormat="1" ht="12">
      <c r="B221" s="194"/>
      <c r="C221" s="195"/>
      <c r="D221" s="196" t="s">
        <v>209</v>
      </c>
      <c r="E221" s="197" t="s">
        <v>1</v>
      </c>
      <c r="F221" s="198" t="s">
        <v>1309</v>
      </c>
      <c r="G221" s="195"/>
      <c r="H221" s="199">
        <v>583.44</v>
      </c>
      <c r="I221" s="200"/>
      <c r="J221" s="195"/>
      <c r="K221" s="195"/>
      <c r="L221" s="201"/>
      <c r="M221" s="202"/>
      <c r="N221" s="203"/>
      <c r="O221" s="203"/>
      <c r="P221" s="203"/>
      <c r="Q221" s="203"/>
      <c r="R221" s="203"/>
      <c r="S221" s="203"/>
      <c r="T221" s="204"/>
      <c r="AT221" s="205" t="s">
        <v>209</v>
      </c>
      <c r="AU221" s="205" t="s">
        <v>89</v>
      </c>
      <c r="AV221" s="12" t="s">
        <v>89</v>
      </c>
      <c r="AW221" s="12" t="s">
        <v>36</v>
      </c>
      <c r="AX221" s="12" t="s">
        <v>80</v>
      </c>
      <c r="AY221" s="205" t="s">
        <v>203</v>
      </c>
    </row>
    <row r="222" spans="2:51" s="12" customFormat="1" ht="12">
      <c r="B222" s="194"/>
      <c r="C222" s="195"/>
      <c r="D222" s="196" t="s">
        <v>209</v>
      </c>
      <c r="E222" s="197" t="s">
        <v>1</v>
      </c>
      <c r="F222" s="198" t="s">
        <v>1310</v>
      </c>
      <c r="G222" s="195"/>
      <c r="H222" s="199">
        <v>3.543</v>
      </c>
      <c r="I222" s="200"/>
      <c r="J222" s="195"/>
      <c r="K222" s="195"/>
      <c r="L222" s="201"/>
      <c r="M222" s="202"/>
      <c r="N222" s="203"/>
      <c r="O222" s="203"/>
      <c r="P222" s="203"/>
      <c r="Q222" s="203"/>
      <c r="R222" s="203"/>
      <c r="S222" s="203"/>
      <c r="T222" s="204"/>
      <c r="AT222" s="205" t="s">
        <v>209</v>
      </c>
      <c r="AU222" s="205" t="s">
        <v>89</v>
      </c>
      <c r="AV222" s="12" t="s">
        <v>89</v>
      </c>
      <c r="AW222" s="12" t="s">
        <v>36</v>
      </c>
      <c r="AX222" s="12" t="s">
        <v>80</v>
      </c>
      <c r="AY222" s="205" t="s">
        <v>203</v>
      </c>
    </row>
    <row r="223" spans="2:51" s="12" customFormat="1" ht="12">
      <c r="B223" s="194"/>
      <c r="C223" s="195"/>
      <c r="D223" s="196" t="s">
        <v>209</v>
      </c>
      <c r="E223" s="197" t="s">
        <v>1</v>
      </c>
      <c r="F223" s="198" t="s">
        <v>1311</v>
      </c>
      <c r="G223" s="195"/>
      <c r="H223" s="199">
        <v>22.581</v>
      </c>
      <c r="I223" s="200"/>
      <c r="J223" s="195"/>
      <c r="K223" s="195"/>
      <c r="L223" s="201"/>
      <c r="M223" s="202"/>
      <c r="N223" s="203"/>
      <c r="O223" s="203"/>
      <c r="P223" s="203"/>
      <c r="Q223" s="203"/>
      <c r="R223" s="203"/>
      <c r="S223" s="203"/>
      <c r="T223" s="204"/>
      <c r="AT223" s="205" t="s">
        <v>209</v>
      </c>
      <c r="AU223" s="205" t="s">
        <v>89</v>
      </c>
      <c r="AV223" s="12" t="s">
        <v>89</v>
      </c>
      <c r="AW223" s="12" t="s">
        <v>36</v>
      </c>
      <c r="AX223" s="12" t="s">
        <v>80</v>
      </c>
      <c r="AY223" s="205" t="s">
        <v>203</v>
      </c>
    </row>
    <row r="224" spans="2:51" s="12" customFormat="1" ht="12">
      <c r="B224" s="194"/>
      <c r="C224" s="195"/>
      <c r="D224" s="196" t="s">
        <v>209</v>
      </c>
      <c r="E224" s="197" t="s">
        <v>1</v>
      </c>
      <c r="F224" s="198" t="s">
        <v>1312</v>
      </c>
      <c r="G224" s="195"/>
      <c r="H224" s="199">
        <v>5.905</v>
      </c>
      <c r="I224" s="200"/>
      <c r="J224" s="195"/>
      <c r="K224" s="195"/>
      <c r="L224" s="201"/>
      <c r="M224" s="202"/>
      <c r="N224" s="203"/>
      <c r="O224" s="203"/>
      <c r="P224" s="203"/>
      <c r="Q224" s="203"/>
      <c r="R224" s="203"/>
      <c r="S224" s="203"/>
      <c r="T224" s="204"/>
      <c r="AT224" s="205" t="s">
        <v>209</v>
      </c>
      <c r="AU224" s="205" t="s">
        <v>89</v>
      </c>
      <c r="AV224" s="12" t="s">
        <v>89</v>
      </c>
      <c r="AW224" s="12" t="s">
        <v>36</v>
      </c>
      <c r="AX224" s="12" t="s">
        <v>80</v>
      </c>
      <c r="AY224" s="205" t="s">
        <v>203</v>
      </c>
    </row>
    <row r="225" spans="2:51" s="12" customFormat="1" ht="12">
      <c r="B225" s="194"/>
      <c r="C225" s="195"/>
      <c r="D225" s="196" t="s">
        <v>209</v>
      </c>
      <c r="E225" s="197" t="s">
        <v>1</v>
      </c>
      <c r="F225" s="198" t="s">
        <v>1313</v>
      </c>
      <c r="G225" s="195"/>
      <c r="H225" s="199">
        <v>35.43</v>
      </c>
      <c r="I225" s="200"/>
      <c r="J225" s="195"/>
      <c r="K225" s="195"/>
      <c r="L225" s="201"/>
      <c r="M225" s="202"/>
      <c r="N225" s="203"/>
      <c r="O225" s="203"/>
      <c r="P225" s="203"/>
      <c r="Q225" s="203"/>
      <c r="R225" s="203"/>
      <c r="S225" s="203"/>
      <c r="T225" s="204"/>
      <c r="AT225" s="205" t="s">
        <v>209</v>
      </c>
      <c r="AU225" s="205" t="s">
        <v>89</v>
      </c>
      <c r="AV225" s="12" t="s">
        <v>89</v>
      </c>
      <c r="AW225" s="12" t="s">
        <v>36</v>
      </c>
      <c r="AX225" s="12" t="s">
        <v>80</v>
      </c>
      <c r="AY225" s="205" t="s">
        <v>203</v>
      </c>
    </row>
    <row r="226" spans="2:51" s="13" customFormat="1" ht="12">
      <c r="B226" s="206"/>
      <c r="C226" s="207"/>
      <c r="D226" s="196" t="s">
        <v>209</v>
      </c>
      <c r="E226" s="208" t="s">
        <v>1</v>
      </c>
      <c r="F226" s="209" t="s">
        <v>211</v>
      </c>
      <c r="G226" s="207"/>
      <c r="H226" s="210">
        <v>1082.967</v>
      </c>
      <c r="I226" s="211"/>
      <c r="J226" s="207"/>
      <c r="K226" s="207"/>
      <c r="L226" s="212"/>
      <c r="M226" s="213"/>
      <c r="N226" s="214"/>
      <c r="O226" s="214"/>
      <c r="P226" s="214"/>
      <c r="Q226" s="214"/>
      <c r="R226" s="214"/>
      <c r="S226" s="214"/>
      <c r="T226" s="215"/>
      <c r="AT226" s="216" t="s">
        <v>209</v>
      </c>
      <c r="AU226" s="216" t="s">
        <v>89</v>
      </c>
      <c r="AV226" s="13" t="s">
        <v>98</v>
      </c>
      <c r="AW226" s="13" t="s">
        <v>36</v>
      </c>
      <c r="AX226" s="13" t="s">
        <v>85</v>
      </c>
      <c r="AY226" s="216" t="s">
        <v>203</v>
      </c>
    </row>
    <row r="227" spans="1:65" s="2" customFormat="1" ht="37.9" customHeight="1">
      <c r="A227" s="35"/>
      <c r="B227" s="36"/>
      <c r="C227" s="180" t="s">
        <v>8</v>
      </c>
      <c r="D227" s="180" t="s">
        <v>204</v>
      </c>
      <c r="E227" s="181" t="s">
        <v>1314</v>
      </c>
      <c r="F227" s="182" t="s">
        <v>1315</v>
      </c>
      <c r="G227" s="183" t="s">
        <v>207</v>
      </c>
      <c r="H227" s="184">
        <v>159.91</v>
      </c>
      <c r="I227" s="185"/>
      <c r="J227" s="186">
        <f>ROUND(I227*H227,2)</f>
        <v>0</v>
      </c>
      <c r="K227" s="187"/>
      <c r="L227" s="40"/>
      <c r="M227" s="188" t="s">
        <v>1</v>
      </c>
      <c r="N227" s="189" t="s">
        <v>45</v>
      </c>
      <c r="O227" s="72"/>
      <c r="P227" s="190">
        <f>O227*H227</f>
        <v>0</v>
      </c>
      <c r="Q227" s="190">
        <v>0</v>
      </c>
      <c r="R227" s="190">
        <f>Q227*H227</f>
        <v>0</v>
      </c>
      <c r="S227" s="190">
        <v>0</v>
      </c>
      <c r="T227" s="191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92" t="s">
        <v>98</v>
      </c>
      <c r="AT227" s="192" t="s">
        <v>204</v>
      </c>
      <c r="AU227" s="192" t="s">
        <v>89</v>
      </c>
      <c r="AY227" s="18" t="s">
        <v>203</v>
      </c>
      <c r="BE227" s="193">
        <f>IF(N227="základní",J227,0)</f>
        <v>0</v>
      </c>
      <c r="BF227" s="193">
        <f>IF(N227="snížená",J227,0)</f>
        <v>0</v>
      </c>
      <c r="BG227" s="193">
        <f>IF(N227="zákl. přenesená",J227,0)</f>
        <v>0</v>
      </c>
      <c r="BH227" s="193">
        <f>IF(N227="sníž. přenesená",J227,0)</f>
        <v>0</v>
      </c>
      <c r="BI227" s="193">
        <f>IF(N227="nulová",J227,0)</f>
        <v>0</v>
      </c>
      <c r="BJ227" s="18" t="s">
        <v>85</v>
      </c>
      <c r="BK227" s="193">
        <f>ROUND(I227*H227,2)</f>
        <v>0</v>
      </c>
      <c r="BL227" s="18" t="s">
        <v>98</v>
      </c>
      <c r="BM227" s="192" t="s">
        <v>1316</v>
      </c>
    </row>
    <row r="228" spans="2:51" s="12" customFormat="1" ht="12">
      <c r="B228" s="194"/>
      <c r="C228" s="195"/>
      <c r="D228" s="196" t="s">
        <v>209</v>
      </c>
      <c r="E228" s="197" t="s">
        <v>1</v>
      </c>
      <c r="F228" s="198" t="s">
        <v>1317</v>
      </c>
      <c r="G228" s="195"/>
      <c r="H228" s="199">
        <v>21.8</v>
      </c>
      <c r="I228" s="200"/>
      <c r="J228" s="195"/>
      <c r="K228" s="195"/>
      <c r="L228" s="201"/>
      <c r="M228" s="202"/>
      <c r="N228" s="203"/>
      <c r="O228" s="203"/>
      <c r="P228" s="203"/>
      <c r="Q228" s="203"/>
      <c r="R228" s="203"/>
      <c r="S228" s="203"/>
      <c r="T228" s="204"/>
      <c r="AT228" s="205" t="s">
        <v>209</v>
      </c>
      <c r="AU228" s="205" t="s">
        <v>89</v>
      </c>
      <c r="AV228" s="12" t="s">
        <v>89</v>
      </c>
      <c r="AW228" s="12" t="s">
        <v>36</v>
      </c>
      <c r="AX228" s="12" t="s">
        <v>80</v>
      </c>
      <c r="AY228" s="205" t="s">
        <v>203</v>
      </c>
    </row>
    <row r="229" spans="2:51" s="12" customFormat="1" ht="12">
      <c r="B229" s="194"/>
      <c r="C229" s="195"/>
      <c r="D229" s="196" t="s">
        <v>209</v>
      </c>
      <c r="E229" s="197" t="s">
        <v>1</v>
      </c>
      <c r="F229" s="198" t="s">
        <v>1318</v>
      </c>
      <c r="G229" s="195"/>
      <c r="H229" s="199">
        <v>22.48</v>
      </c>
      <c r="I229" s="200"/>
      <c r="J229" s="195"/>
      <c r="K229" s="195"/>
      <c r="L229" s="201"/>
      <c r="M229" s="202"/>
      <c r="N229" s="203"/>
      <c r="O229" s="203"/>
      <c r="P229" s="203"/>
      <c r="Q229" s="203"/>
      <c r="R229" s="203"/>
      <c r="S229" s="203"/>
      <c r="T229" s="204"/>
      <c r="AT229" s="205" t="s">
        <v>209</v>
      </c>
      <c r="AU229" s="205" t="s">
        <v>89</v>
      </c>
      <c r="AV229" s="12" t="s">
        <v>89</v>
      </c>
      <c r="AW229" s="12" t="s">
        <v>36</v>
      </c>
      <c r="AX229" s="12" t="s">
        <v>80</v>
      </c>
      <c r="AY229" s="205" t="s">
        <v>203</v>
      </c>
    </row>
    <row r="230" spans="2:51" s="12" customFormat="1" ht="12">
      <c r="B230" s="194"/>
      <c r="C230" s="195"/>
      <c r="D230" s="196" t="s">
        <v>209</v>
      </c>
      <c r="E230" s="197" t="s">
        <v>1</v>
      </c>
      <c r="F230" s="198" t="s">
        <v>1319</v>
      </c>
      <c r="G230" s="195"/>
      <c r="H230" s="199">
        <v>112.4</v>
      </c>
      <c r="I230" s="200"/>
      <c r="J230" s="195"/>
      <c r="K230" s="195"/>
      <c r="L230" s="201"/>
      <c r="M230" s="202"/>
      <c r="N230" s="203"/>
      <c r="O230" s="203"/>
      <c r="P230" s="203"/>
      <c r="Q230" s="203"/>
      <c r="R230" s="203"/>
      <c r="S230" s="203"/>
      <c r="T230" s="204"/>
      <c r="AT230" s="205" t="s">
        <v>209</v>
      </c>
      <c r="AU230" s="205" t="s">
        <v>89</v>
      </c>
      <c r="AV230" s="12" t="s">
        <v>89</v>
      </c>
      <c r="AW230" s="12" t="s">
        <v>36</v>
      </c>
      <c r="AX230" s="12" t="s">
        <v>80</v>
      </c>
      <c r="AY230" s="205" t="s">
        <v>203</v>
      </c>
    </row>
    <row r="231" spans="2:51" s="12" customFormat="1" ht="12">
      <c r="B231" s="194"/>
      <c r="C231" s="195"/>
      <c r="D231" s="196" t="s">
        <v>209</v>
      </c>
      <c r="E231" s="197" t="s">
        <v>1</v>
      </c>
      <c r="F231" s="198" t="s">
        <v>1320</v>
      </c>
      <c r="G231" s="195"/>
      <c r="H231" s="199">
        <v>3.23</v>
      </c>
      <c r="I231" s="200"/>
      <c r="J231" s="195"/>
      <c r="K231" s="195"/>
      <c r="L231" s="201"/>
      <c r="M231" s="202"/>
      <c r="N231" s="203"/>
      <c r="O231" s="203"/>
      <c r="P231" s="203"/>
      <c r="Q231" s="203"/>
      <c r="R231" s="203"/>
      <c r="S231" s="203"/>
      <c r="T231" s="204"/>
      <c r="AT231" s="205" t="s">
        <v>209</v>
      </c>
      <c r="AU231" s="205" t="s">
        <v>89</v>
      </c>
      <c r="AV231" s="12" t="s">
        <v>89</v>
      </c>
      <c r="AW231" s="12" t="s">
        <v>36</v>
      </c>
      <c r="AX231" s="12" t="s">
        <v>80</v>
      </c>
      <c r="AY231" s="205" t="s">
        <v>203</v>
      </c>
    </row>
    <row r="232" spans="2:51" s="13" customFormat="1" ht="12">
      <c r="B232" s="206"/>
      <c r="C232" s="207"/>
      <c r="D232" s="196" t="s">
        <v>209</v>
      </c>
      <c r="E232" s="208" t="s">
        <v>1</v>
      </c>
      <c r="F232" s="209" t="s">
        <v>211</v>
      </c>
      <c r="G232" s="207"/>
      <c r="H232" s="210">
        <v>159.91</v>
      </c>
      <c r="I232" s="211"/>
      <c r="J232" s="207"/>
      <c r="K232" s="207"/>
      <c r="L232" s="212"/>
      <c r="M232" s="213"/>
      <c r="N232" s="214"/>
      <c r="O232" s="214"/>
      <c r="P232" s="214"/>
      <c r="Q232" s="214"/>
      <c r="R232" s="214"/>
      <c r="S232" s="214"/>
      <c r="T232" s="215"/>
      <c r="AT232" s="216" t="s">
        <v>209</v>
      </c>
      <c r="AU232" s="216" t="s">
        <v>89</v>
      </c>
      <c r="AV232" s="13" t="s">
        <v>98</v>
      </c>
      <c r="AW232" s="13" t="s">
        <v>36</v>
      </c>
      <c r="AX232" s="13" t="s">
        <v>85</v>
      </c>
      <c r="AY232" s="216" t="s">
        <v>203</v>
      </c>
    </row>
    <row r="233" spans="1:65" s="2" customFormat="1" ht="24.2" customHeight="1">
      <c r="A233" s="35"/>
      <c r="B233" s="36"/>
      <c r="C233" s="180" t="s">
        <v>317</v>
      </c>
      <c r="D233" s="180" t="s">
        <v>204</v>
      </c>
      <c r="E233" s="181" t="s">
        <v>1321</v>
      </c>
      <c r="F233" s="182" t="s">
        <v>1322</v>
      </c>
      <c r="G233" s="183" t="s">
        <v>253</v>
      </c>
      <c r="H233" s="184">
        <v>1033.58</v>
      </c>
      <c r="I233" s="185"/>
      <c r="J233" s="186">
        <f>ROUND(I233*H233,2)</f>
        <v>0</v>
      </c>
      <c r="K233" s="187"/>
      <c r="L233" s="40"/>
      <c r="M233" s="188" t="s">
        <v>1</v>
      </c>
      <c r="N233" s="189" t="s">
        <v>45</v>
      </c>
      <c r="O233" s="72"/>
      <c r="P233" s="190">
        <f>O233*H233</f>
        <v>0</v>
      </c>
      <c r="Q233" s="190">
        <v>0</v>
      </c>
      <c r="R233" s="190">
        <f>Q233*H233</f>
        <v>0</v>
      </c>
      <c r="S233" s="190">
        <v>0</v>
      </c>
      <c r="T233" s="191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92" t="s">
        <v>98</v>
      </c>
      <c r="AT233" s="192" t="s">
        <v>204</v>
      </c>
      <c r="AU233" s="192" t="s">
        <v>89</v>
      </c>
      <c r="AY233" s="18" t="s">
        <v>203</v>
      </c>
      <c r="BE233" s="193">
        <f>IF(N233="základní",J233,0)</f>
        <v>0</v>
      </c>
      <c r="BF233" s="193">
        <f>IF(N233="snížená",J233,0)</f>
        <v>0</v>
      </c>
      <c r="BG233" s="193">
        <f>IF(N233="zákl. přenesená",J233,0)</f>
        <v>0</v>
      </c>
      <c r="BH233" s="193">
        <f>IF(N233="sníž. přenesená",J233,0)</f>
        <v>0</v>
      </c>
      <c r="BI233" s="193">
        <f>IF(N233="nulová",J233,0)</f>
        <v>0</v>
      </c>
      <c r="BJ233" s="18" t="s">
        <v>85</v>
      </c>
      <c r="BK233" s="193">
        <f>ROUND(I233*H233,2)</f>
        <v>0</v>
      </c>
      <c r="BL233" s="18" t="s">
        <v>98</v>
      </c>
      <c r="BM233" s="192" t="s">
        <v>1323</v>
      </c>
    </row>
    <row r="234" spans="2:51" s="12" customFormat="1" ht="12">
      <c r="B234" s="194"/>
      <c r="C234" s="195"/>
      <c r="D234" s="196" t="s">
        <v>209</v>
      </c>
      <c r="E234" s="197" t="s">
        <v>1</v>
      </c>
      <c r="F234" s="198" t="s">
        <v>1324</v>
      </c>
      <c r="G234" s="195"/>
      <c r="H234" s="199">
        <v>52.88</v>
      </c>
      <c r="I234" s="200"/>
      <c r="J234" s="195"/>
      <c r="K234" s="195"/>
      <c r="L234" s="201"/>
      <c r="M234" s="202"/>
      <c r="N234" s="203"/>
      <c r="O234" s="203"/>
      <c r="P234" s="203"/>
      <c r="Q234" s="203"/>
      <c r="R234" s="203"/>
      <c r="S234" s="203"/>
      <c r="T234" s="204"/>
      <c r="AT234" s="205" t="s">
        <v>209</v>
      </c>
      <c r="AU234" s="205" t="s">
        <v>89</v>
      </c>
      <c r="AV234" s="12" t="s">
        <v>89</v>
      </c>
      <c r="AW234" s="12" t="s">
        <v>36</v>
      </c>
      <c r="AX234" s="12" t="s">
        <v>80</v>
      </c>
      <c r="AY234" s="205" t="s">
        <v>203</v>
      </c>
    </row>
    <row r="235" spans="2:51" s="12" customFormat="1" ht="12">
      <c r="B235" s="194"/>
      <c r="C235" s="195"/>
      <c r="D235" s="196" t="s">
        <v>209</v>
      </c>
      <c r="E235" s="197" t="s">
        <v>1</v>
      </c>
      <c r="F235" s="198" t="s">
        <v>1325</v>
      </c>
      <c r="G235" s="195"/>
      <c r="H235" s="199">
        <v>19.7</v>
      </c>
      <c r="I235" s="200"/>
      <c r="J235" s="195"/>
      <c r="K235" s="195"/>
      <c r="L235" s="201"/>
      <c r="M235" s="202"/>
      <c r="N235" s="203"/>
      <c r="O235" s="203"/>
      <c r="P235" s="203"/>
      <c r="Q235" s="203"/>
      <c r="R235" s="203"/>
      <c r="S235" s="203"/>
      <c r="T235" s="204"/>
      <c r="AT235" s="205" t="s">
        <v>209</v>
      </c>
      <c r="AU235" s="205" t="s">
        <v>89</v>
      </c>
      <c r="AV235" s="12" t="s">
        <v>89</v>
      </c>
      <c r="AW235" s="12" t="s">
        <v>36</v>
      </c>
      <c r="AX235" s="12" t="s">
        <v>80</v>
      </c>
      <c r="AY235" s="205" t="s">
        <v>203</v>
      </c>
    </row>
    <row r="236" spans="2:51" s="12" customFormat="1" ht="12">
      <c r="B236" s="194"/>
      <c r="C236" s="195"/>
      <c r="D236" s="196" t="s">
        <v>209</v>
      </c>
      <c r="E236" s="197" t="s">
        <v>1</v>
      </c>
      <c r="F236" s="198" t="s">
        <v>1326</v>
      </c>
      <c r="G236" s="195"/>
      <c r="H236" s="199">
        <v>22.25</v>
      </c>
      <c r="I236" s="200"/>
      <c r="J236" s="195"/>
      <c r="K236" s="195"/>
      <c r="L236" s="201"/>
      <c r="M236" s="202"/>
      <c r="N236" s="203"/>
      <c r="O236" s="203"/>
      <c r="P236" s="203"/>
      <c r="Q236" s="203"/>
      <c r="R236" s="203"/>
      <c r="S236" s="203"/>
      <c r="T236" s="204"/>
      <c r="AT236" s="205" t="s">
        <v>209</v>
      </c>
      <c r="AU236" s="205" t="s">
        <v>89</v>
      </c>
      <c r="AV236" s="12" t="s">
        <v>89</v>
      </c>
      <c r="AW236" s="12" t="s">
        <v>36</v>
      </c>
      <c r="AX236" s="12" t="s">
        <v>80</v>
      </c>
      <c r="AY236" s="205" t="s">
        <v>203</v>
      </c>
    </row>
    <row r="237" spans="2:51" s="12" customFormat="1" ht="12">
      <c r="B237" s="194"/>
      <c r="C237" s="195"/>
      <c r="D237" s="196" t="s">
        <v>209</v>
      </c>
      <c r="E237" s="197" t="s">
        <v>1</v>
      </c>
      <c r="F237" s="198" t="s">
        <v>1327</v>
      </c>
      <c r="G237" s="195"/>
      <c r="H237" s="199">
        <v>7.55</v>
      </c>
      <c r="I237" s="200"/>
      <c r="J237" s="195"/>
      <c r="K237" s="195"/>
      <c r="L237" s="201"/>
      <c r="M237" s="202"/>
      <c r="N237" s="203"/>
      <c r="O237" s="203"/>
      <c r="P237" s="203"/>
      <c r="Q237" s="203"/>
      <c r="R237" s="203"/>
      <c r="S237" s="203"/>
      <c r="T237" s="204"/>
      <c r="AT237" s="205" t="s">
        <v>209</v>
      </c>
      <c r="AU237" s="205" t="s">
        <v>89</v>
      </c>
      <c r="AV237" s="12" t="s">
        <v>89</v>
      </c>
      <c r="AW237" s="12" t="s">
        <v>36</v>
      </c>
      <c r="AX237" s="12" t="s">
        <v>80</v>
      </c>
      <c r="AY237" s="205" t="s">
        <v>203</v>
      </c>
    </row>
    <row r="238" spans="2:51" s="12" customFormat="1" ht="12">
      <c r="B238" s="194"/>
      <c r="C238" s="195"/>
      <c r="D238" s="196" t="s">
        <v>209</v>
      </c>
      <c r="E238" s="197" t="s">
        <v>1</v>
      </c>
      <c r="F238" s="198" t="s">
        <v>1328</v>
      </c>
      <c r="G238" s="195"/>
      <c r="H238" s="199">
        <v>58.63</v>
      </c>
      <c r="I238" s="200"/>
      <c r="J238" s="195"/>
      <c r="K238" s="195"/>
      <c r="L238" s="201"/>
      <c r="M238" s="202"/>
      <c r="N238" s="203"/>
      <c r="O238" s="203"/>
      <c r="P238" s="203"/>
      <c r="Q238" s="203"/>
      <c r="R238" s="203"/>
      <c r="S238" s="203"/>
      <c r="T238" s="204"/>
      <c r="AT238" s="205" t="s">
        <v>209</v>
      </c>
      <c r="AU238" s="205" t="s">
        <v>89</v>
      </c>
      <c r="AV238" s="12" t="s">
        <v>89</v>
      </c>
      <c r="AW238" s="12" t="s">
        <v>36</v>
      </c>
      <c r="AX238" s="12" t="s">
        <v>80</v>
      </c>
      <c r="AY238" s="205" t="s">
        <v>203</v>
      </c>
    </row>
    <row r="239" spans="2:51" s="12" customFormat="1" ht="12">
      <c r="B239" s="194"/>
      <c r="C239" s="195"/>
      <c r="D239" s="196" t="s">
        <v>209</v>
      </c>
      <c r="E239" s="197" t="s">
        <v>1</v>
      </c>
      <c r="F239" s="198" t="s">
        <v>1329</v>
      </c>
      <c r="G239" s="195"/>
      <c r="H239" s="199">
        <v>18.8</v>
      </c>
      <c r="I239" s="200"/>
      <c r="J239" s="195"/>
      <c r="K239" s="195"/>
      <c r="L239" s="201"/>
      <c r="M239" s="202"/>
      <c r="N239" s="203"/>
      <c r="O239" s="203"/>
      <c r="P239" s="203"/>
      <c r="Q239" s="203"/>
      <c r="R239" s="203"/>
      <c r="S239" s="203"/>
      <c r="T239" s="204"/>
      <c r="AT239" s="205" t="s">
        <v>209</v>
      </c>
      <c r="AU239" s="205" t="s">
        <v>89</v>
      </c>
      <c r="AV239" s="12" t="s">
        <v>89</v>
      </c>
      <c r="AW239" s="12" t="s">
        <v>36</v>
      </c>
      <c r="AX239" s="12" t="s">
        <v>80</v>
      </c>
      <c r="AY239" s="205" t="s">
        <v>203</v>
      </c>
    </row>
    <row r="240" spans="2:51" s="12" customFormat="1" ht="12">
      <c r="B240" s="194"/>
      <c r="C240" s="195"/>
      <c r="D240" s="196" t="s">
        <v>209</v>
      </c>
      <c r="E240" s="197" t="s">
        <v>1</v>
      </c>
      <c r="F240" s="198" t="s">
        <v>1326</v>
      </c>
      <c r="G240" s="195"/>
      <c r="H240" s="199">
        <v>22.25</v>
      </c>
      <c r="I240" s="200"/>
      <c r="J240" s="195"/>
      <c r="K240" s="195"/>
      <c r="L240" s="201"/>
      <c r="M240" s="202"/>
      <c r="N240" s="203"/>
      <c r="O240" s="203"/>
      <c r="P240" s="203"/>
      <c r="Q240" s="203"/>
      <c r="R240" s="203"/>
      <c r="S240" s="203"/>
      <c r="T240" s="204"/>
      <c r="AT240" s="205" t="s">
        <v>209</v>
      </c>
      <c r="AU240" s="205" t="s">
        <v>89</v>
      </c>
      <c r="AV240" s="12" t="s">
        <v>89</v>
      </c>
      <c r="AW240" s="12" t="s">
        <v>36</v>
      </c>
      <c r="AX240" s="12" t="s">
        <v>80</v>
      </c>
      <c r="AY240" s="205" t="s">
        <v>203</v>
      </c>
    </row>
    <row r="241" spans="2:51" s="12" customFormat="1" ht="12">
      <c r="B241" s="194"/>
      <c r="C241" s="195"/>
      <c r="D241" s="196" t="s">
        <v>209</v>
      </c>
      <c r="E241" s="197" t="s">
        <v>1</v>
      </c>
      <c r="F241" s="198" t="s">
        <v>1327</v>
      </c>
      <c r="G241" s="195"/>
      <c r="H241" s="199">
        <v>7.55</v>
      </c>
      <c r="I241" s="200"/>
      <c r="J241" s="195"/>
      <c r="K241" s="195"/>
      <c r="L241" s="201"/>
      <c r="M241" s="202"/>
      <c r="N241" s="203"/>
      <c r="O241" s="203"/>
      <c r="P241" s="203"/>
      <c r="Q241" s="203"/>
      <c r="R241" s="203"/>
      <c r="S241" s="203"/>
      <c r="T241" s="204"/>
      <c r="AT241" s="205" t="s">
        <v>209</v>
      </c>
      <c r="AU241" s="205" t="s">
        <v>89</v>
      </c>
      <c r="AV241" s="12" t="s">
        <v>89</v>
      </c>
      <c r="AW241" s="12" t="s">
        <v>36</v>
      </c>
      <c r="AX241" s="12" t="s">
        <v>80</v>
      </c>
      <c r="AY241" s="205" t="s">
        <v>203</v>
      </c>
    </row>
    <row r="242" spans="2:51" s="12" customFormat="1" ht="12">
      <c r="B242" s="194"/>
      <c r="C242" s="195"/>
      <c r="D242" s="196" t="s">
        <v>209</v>
      </c>
      <c r="E242" s="197" t="s">
        <v>1</v>
      </c>
      <c r="F242" s="198" t="s">
        <v>1330</v>
      </c>
      <c r="G242" s="195"/>
      <c r="H242" s="199">
        <v>536.15</v>
      </c>
      <c r="I242" s="200"/>
      <c r="J242" s="195"/>
      <c r="K242" s="195"/>
      <c r="L242" s="201"/>
      <c r="M242" s="202"/>
      <c r="N242" s="203"/>
      <c r="O242" s="203"/>
      <c r="P242" s="203"/>
      <c r="Q242" s="203"/>
      <c r="R242" s="203"/>
      <c r="S242" s="203"/>
      <c r="T242" s="204"/>
      <c r="AT242" s="205" t="s">
        <v>209</v>
      </c>
      <c r="AU242" s="205" t="s">
        <v>89</v>
      </c>
      <c r="AV242" s="12" t="s">
        <v>89</v>
      </c>
      <c r="AW242" s="12" t="s">
        <v>36</v>
      </c>
      <c r="AX242" s="12" t="s">
        <v>80</v>
      </c>
      <c r="AY242" s="205" t="s">
        <v>203</v>
      </c>
    </row>
    <row r="243" spans="2:51" s="12" customFormat="1" ht="12">
      <c r="B243" s="194"/>
      <c r="C243" s="195"/>
      <c r="D243" s="196" t="s">
        <v>209</v>
      </c>
      <c r="E243" s="197" t="s">
        <v>1</v>
      </c>
      <c r="F243" s="198" t="s">
        <v>1331</v>
      </c>
      <c r="G243" s="195"/>
      <c r="H243" s="199">
        <v>7.2</v>
      </c>
      <c r="I243" s="200"/>
      <c r="J243" s="195"/>
      <c r="K243" s="195"/>
      <c r="L243" s="201"/>
      <c r="M243" s="202"/>
      <c r="N243" s="203"/>
      <c r="O243" s="203"/>
      <c r="P243" s="203"/>
      <c r="Q243" s="203"/>
      <c r="R243" s="203"/>
      <c r="S243" s="203"/>
      <c r="T243" s="204"/>
      <c r="AT243" s="205" t="s">
        <v>209</v>
      </c>
      <c r="AU243" s="205" t="s">
        <v>89</v>
      </c>
      <c r="AV243" s="12" t="s">
        <v>89</v>
      </c>
      <c r="AW243" s="12" t="s">
        <v>36</v>
      </c>
      <c r="AX243" s="12" t="s">
        <v>80</v>
      </c>
      <c r="AY243" s="205" t="s">
        <v>203</v>
      </c>
    </row>
    <row r="244" spans="2:51" s="12" customFormat="1" ht="12">
      <c r="B244" s="194"/>
      <c r="C244" s="195"/>
      <c r="D244" s="196" t="s">
        <v>209</v>
      </c>
      <c r="E244" s="197" t="s">
        <v>1</v>
      </c>
      <c r="F244" s="198" t="s">
        <v>1332</v>
      </c>
      <c r="G244" s="195"/>
      <c r="H244" s="199">
        <v>0.9</v>
      </c>
      <c r="I244" s="200"/>
      <c r="J244" s="195"/>
      <c r="K244" s="195"/>
      <c r="L244" s="201"/>
      <c r="M244" s="202"/>
      <c r="N244" s="203"/>
      <c r="O244" s="203"/>
      <c r="P244" s="203"/>
      <c r="Q244" s="203"/>
      <c r="R244" s="203"/>
      <c r="S244" s="203"/>
      <c r="T244" s="204"/>
      <c r="AT244" s="205" t="s">
        <v>209</v>
      </c>
      <c r="AU244" s="205" t="s">
        <v>89</v>
      </c>
      <c r="AV244" s="12" t="s">
        <v>89</v>
      </c>
      <c r="AW244" s="12" t="s">
        <v>36</v>
      </c>
      <c r="AX244" s="12" t="s">
        <v>80</v>
      </c>
      <c r="AY244" s="205" t="s">
        <v>203</v>
      </c>
    </row>
    <row r="245" spans="2:51" s="12" customFormat="1" ht="12">
      <c r="B245" s="194"/>
      <c r="C245" s="195"/>
      <c r="D245" s="196" t="s">
        <v>209</v>
      </c>
      <c r="E245" s="197" t="s">
        <v>1</v>
      </c>
      <c r="F245" s="198" t="s">
        <v>1333</v>
      </c>
      <c r="G245" s="195"/>
      <c r="H245" s="199">
        <v>3.8</v>
      </c>
      <c r="I245" s="200"/>
      <c r="J245" s="195"/>
      <c r="K245" s="195"/>
      <c r="L245" s="201"/>
      <c r="M245" s="202"/>
      <c r="N245" s="203"/>
      <c r="O245" s="203"/>
      <c r="P245" s="203"/>
      <c r="Q245" s="203"/>
      <c r="R245" s="203"/>
      <c r="S245" s="203"/>
      <c r="T245" s="204"/>
      <c r="AT245" s="205" t="s">
        <v>209</v>
      </c>
      <c r="AU245" s="205" t="s">
        <v>89</v>
      </c>
      <c r="AV245" s="12" t="s">
        <v>89</v>
      </c>
      <c r="AW245" s="12" t="s">
        <v>36</v>
      </c>
      <c r="AX245" s="12" t="s">
        <v>80</v>
      </c>
      <c r="AY245" s="205" t="s">
        <v>203</v>
      </c>
    </row>
    <row r="246" spans="2:51" s="12" customFormat="1" ht="12">
      <c r="B246" s="194"/>
      <c r="C246" s="195"/>
      <c r="D246" s="196" t="s">
        <v>209</v>
      </c>
      <c r="E246" s="197" t="s">
        <v>1</v>
      </c>
      <c r="F246" s="198" t="s">
        <v>1334</v>
      </c>
      <c r="G246" s="195"/>
      <c r="H246" s="199">
        <v>1.75</v>
      </c>
      <c r="I246" s="200"/>
      <c r="J246" s="195"/>
      <c r="K246" s="195"/>
      <c r="L246" s="201"/>
      <c r="M246" s="202"/>
      <c r="N246" s="203"/>
      <c r="O246" s="203"/>
      <c r="P246" s="203"/>
      <c r="Q246" s="203"/>
      <c r="R246" s="203"/>
      <c r="S246" s="203"/>
      <c r="T246" s="204"/>
      <c r="AT246" s="205" t="s">
        <v>209</v>
      </c>
      <c r="AU246" s="205" t="s">
        <v>89</v>
      </c>
      <c r="AV246" s="12" t="s">
        <v>89</v>
      </c>
      <c r="AW246" s="12" t="s">
        <v>36</v>
      </c>
      <c r="AX246" s="12" t="s">
        <v>80</v>
      </c>
      <c r="AY246" s="205" t="s">
        <v>203</v>
      </c>
    </row>
    <row r="247" spans="2:51" s="12" customFormat="1" ht="22.5">
      <c r="B247" s="194"/>
      <c r="C247" s="195"/>
      <c r="D247" s="196" t="s">
        <v>209</v>
      </c>
      <c r="E247" s="197" t="s">
        <v>1</v>
      </c>
      <c r="F247" s="198" t="s">
        <v>1335</v>
      </c>
      <c r="G247" s="195"/>
      <c r="H247" s="199">
        <v>13.07</v>
      </c>
      <c r="I247" s="200"/>
      <c r="J247" s="195"/>
      <c r="K247" s="195"/>
      <c r="L247" s="201"/>
      <c r="M247" s="202"/>
      <c r="N247" s="203"/>
      <c r="O247" s="203"/>
      <c r="P247" s="203"/>
      <c r="Q247" s="203"/>
      <c r="R247" s="203"/>
      <c r="S247" s="203"/>
      <c r="T247" s="204"/>
      <c r="AT247" s="205" t="s">
        <v>209</v>
      </c>
      <c r="AU247" s="205" t="s">
        <v>89</v>
      </c>
      <c r="AV247" s="12" t="s">
        <v>89</v>
      </c>
      <c r="AW247" s="12" t="s">
        <v>36</v>
      </c>
      <c r="AX247" s="12" t="s">
        <v>80</v>
      </c>
      <c r="AY247" s="205" t="s">
        <v>203</v>
      </c>
    </row>
    <row r="248" spans="2:51" s="12" customFormat="1" ht="12">
      <c r="B248" s="194"/>
      <c r="C248" s="195"/>
      <c r="D248" s="196" t="s">
        <v>209</v>
      </c>
      <c r="E248" s="197" t="s">
        <v>1</v>
      </c>
      <c r="F248" s="198" t="s">
        <v>1336</v>
      </c>
      <c r="G248" s="195"/>
      <c r="H248" s="199">
        <v>37.3</v>
      </c>
      <c r="I248" s="200"/>
      <c r="J248" s="195"/>
      <c r="K248" s="195"/>
      <c r="L248" s="201"/>
      <c r="M248" s="202"/>
      <c r="N248" s="203"/>
      <c r="O248" s="203"/>
      <c r="P248" s="203"/>
      <c r="Q248" s="203"/>
      <c r="R248" s="203"/>
      <c r="S248" s="203"/>
      <c r="T248" s="204"/>
      <c r="AT248" s="205" t="s">
        <v>209</v>
      </c>
      <c r="AU248" s="205" t="s">
        <v>89</v>
      </c>
      <c r="AV248" s="12" t="s">
        <v>89</v>
      </c>
      <c r="AW248" s="12" t="s">
        <v>36</v>
      </c>
      <c r="AX248" s="12" t="s">
        <v>80</v>
      </c>
      <c r="AY248" s="205" t="s">
        <v>203</v>
      </c>
    </row>
    <row r="249" spans="2:51" s="12" customFormat="1" ht="12">
      <c r="B249" s="194"/>
      <c r="C249" s="195"/>
      <c r="D249" s="196" t="s">
        <v>209</v>
      </c>
      <c r="E249" s="197" t="s">
        <v>1</v>
      </c>
      <c r="F249" s="198" t="s">
        <v>1337</v>
      </c>
      <c r="G249" s="195"/>
      <c r="H249" s="199">
        <v>223.8</v>
      </c>
      <c r="I249" s="200"/>
      <c r="J249" s="195"/>
      <c r="K249" s="195"/>
      <c r="L249" s="201"/>
      <c r="M249" s="202"/>
      <c r="N249" s="203"/>
      <c r="O249" s="203"/>
      <c r="P249" s="203"/>
      <c r="Q249" s="203"/>
      <c r="R249" s="203"/>
      <c r="S249" s="203"/>
      <c r="T249" s="204"/>
      <c r="AT249" s="205" t="s">
        <v>209</v>
      </c>
      <c r="AU249" s="205" t="s">
        <v>89</v>
      </c>
      <c r="AV249" s="12" t="s">
        <v>89</v>
      </c>
      <c r="AW249" s="12" t="s">
        <v>36</v>
      </c>
      <c r="AX249" s="12" t="s">
        <v>80</v>
      </c>
      <c r="AY249" s="205" t="s">
        <v>203</v>
      </c>
    </row>
    <row r="250" spans="2:51" s="13" customFormat="1" ht="12">
      <c r="B250" s="206"/>
      <c r="C250" s="207"/>
      <c r="D250" s="196" t="s">
        <v>209</v>
      </c>
      <c r="E250" s="208" t="s">
        <v>1</v>
      </c>
      <c r="F250" s="209" t="s">
        <v>211</v>
      </c>
      <c r="G250" s="207"/>
      <c r="H250" s="210">
        <v>1033.58</v>
      </c>
      <c r="I250" s="211"/>
      <c r="J250" s="207"/>
      <c r="K250" s="207"/>
      <c r="L250" s="212"/>
      <c r="M250" s="213"/>
      <c r="N250" s="214"/>
      <c r="O250" s="214"/>
      <c r="P250" s="214"/>
      <c r="Q250" s="214"/>
      <c r="R250" s="214"/>
      <c r="S250" s="214"/>
      <c r="T250" s="215"/>
      <c r="AT250" s="216" t="s">
        <v>209</v>
      </c>
      <c r="AU250" s="216" t="s">
        <v>89</v>
      </c>
      <c r="AV250" s="13" t="s">
        <v>98</v>
      </c>
      <c r="AW250" s="13" t="s">
        <v>36</v>
      </c>
      <c r="AX250" s="13" t="s">
        <v>85</v>
      </c>
      <c r="AY250" s="216" t="s">
        <v>203</v>
      </c>
    </row>
    <row r="251" spans="1:65" s="2" customFormat="1" ht="24.2" customHeight="1">
      <c r="A251" s="35"/>
      <c r="B251" s="36"/>
      <c r="C251" s="180" t="s">
        <v>341</v>
      </c>
      <c r="D251" s="180" t="s">
        <v>204</v>
      </c>
      <c r="E251" s="181" t="s">
        <v>1338</v>
      </c>
      <c r="F251" s="182" t="s">
        <v>1339</v>
      </c>
      <c r="G251" s="183" t="s">
        <v>253</v>
      </c>
      <c r="H251" s="184">
        <v>1278.75</v>
      </c>
      <c r="I251" s="185"/>
      <c r="J251" s="186">
        <f>ROUND(I251*H251,2)</f>
        <v>0</v>
      </c>
      <c r="K251" s="187"/>
      <c r="L251" s="40"/>
      <c r="M251" s="188" t="s">
        <v>1</v>
      </c>
      <c r="N251" s="189" t="s">
        <v>45</v>
      </c>
      <c r="O251" s="72"/>
      <c r="P251" s="190">
        <f>O251*H251</f>
        <v>0</v>
      </c>
      <c r="Q251" s="190">
        <v>0</v>
      </c>
      <c r="R251" s="190">
        <f>Q251*H251</f>
        <v>0</v>
      </c>
      <c r="S251" s="190">
        <v>0</v>
      </c>
      <c r="T251" s="191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92" t="s">
        <v>98</v>
      </c>
      <c r="AT251" s="192" t="s">
        <v>204</v>
      </c>
      <c r="AU251" s="192" t="s">
        <v>89</v>
      </c>
      <c r="AY251" s="18" t="s">
        <v>203</v>
      </c>
      <c r="BE251" s="193">
        <f>IF(N251="základní",J251,0)</f>
        <v>0</v>
      </c>
      <c r="BF251" s="193">
        <f>IF(N251="snížená",J251,0)</f>
        <v>0</v>
      </c>
      <c r="BG251" s="193">
        <f>IF(N251="zákl. přenesená",J251,0)</f>
        <v>0</v>
      </c>
      <c r="BH251" s="193">
        <f>IF(N251="sníž. přenesená",J251,0)</f>
        <v>0</v>
      </c>
      <c r="BI251" s="193">
        <f>IF(N251="nulová",J251,0)</f>
        <v>0</v>
      </c>
      <c r="BJ251" s="18" t="s">
        <v>85</v>
      </c>
      <c r="BK251" s="193">
        <f>ROUND(I251*H251,2)</f>
        <v>0</v>
      </c>
      <c r="BL251" s="18" t="s">
        <v>98</v>
      </c>
      <c r="BM251" s="192" t="s">
        <v>1340</v>
      </c>
    </row>
    <row r="252" spans="2:51" s="12" customFormat="1" ht="12">
      <c r="B252" s="194"/>
      <c r="C252" s="195"/>
      <c r="D252" s="196" t="s">
        <v>209</v>
      </c>
      <c r="E252" s="197" t="s">
        <v>1</v>
      </c>
      <c r="F252" s="198" t="s">
        <v>1341</v>
      </c>
      <c r="G252" s="195"/>
      <c r="H252" s="199">
        <v>66</v>
      </c>
      <c r="I252" s="200"/>
      <c r="J252" s="195"/>
      <c r="K252" s="195"/>
      <c r="L252" s="201"/>
      <c r="M252" s="202"/>
      <c r="N252" s="203"/>
      <c r="O252" s="203"/>
      <c r="P252" s="203"/>
      <c r="Q252" s="203"/>
      <c r="R252" s="203"/>
      <c r="S252" s="203"/>
      <c r="T252" s="204"/>
      <c r="AT252" s="205" t="s">
        <v>209</v>
      </c>
      <c r="AU252" s="205" t="s">
        <v>89</v>
      </c>
      <c r="AV252" s="12" t="s">
        <v>89</v>
      </c>
      <c r="AW252" s="12" t="s">
        <v>36</v>
      </c>
      <c r="AX252" s="12" t="s">
        <v>80</v>
      </c>
      <c r="AY252" s="205" t="s">
        <v>203</v>
      </c>
    </row>
    <row r="253" spans="2:51" s="12" customFormat="1" ht="12">
      <c r="B253" s="194"/>
      <c r="C253" s="195"/>
      <c r="D253" s="196" t="s">
        <v>209</v>
      </c>
      <c r="E253" s="197" t="s">
        <v>1</v>
      </c>
      <c r="F253" s="198" t="s">
        <v>1342</v>
      </c>
      <c r="G253" s="195"/>
      <c r="H253" s="199">
        <v>118.25</v>
      </c>
      <c r="I253" s="200"/>
      <c r="J253" s="195"/>
      <c r="K253" s="195"/>
      <c r="L253" s="201"/>
      <c r="M253" s="202"/>
      <c r="N253" s="203"/>
      <c r="O253" s="203"/>
      <c r="P253" s="203"/>
      <c r="Q253" s="203"/>
      <c r="R253" s="203"/>
      <c r="S253" s="203"/>
      <c r="T253" s="204"/>
      <c r="AT253" s="205" t="s">
        <v>209</v>
      </c>
      <c r="AU253" s="205" t="s">
        <v>89</v>
      </c>
      <c r="AV253" s="12" t="s">
        <v>89</v>
      </c>
      <c r="AW253" s="12" t="s">
        <v>36</v>
      </c>
      <c r="AX253" s="12" t="s">
        <v>80</v>
      </c>
      <c r="AY253" s="205" t="s">
        <v>203</v>
      </c>
    </row>
    <row r="254" spans="2:51" s="12" customFormat="1" ht="12">
      <c r="B254" s="194"/>
      <c r="C254" s="195"/>
      <c r="D254" s="196" t="s">
        <v>209</v>
      </c>
      <c r="E254" s="197" t="s">
        <v>1</v>
      </c>
      <c r="F254" s="198" t="s">
        <v>1343</v>
      </c>
      <c r="G254" s="195"/>
      <c r="H254" s="199">
        <v>709.5</v>
      </c>
      <c r="I254" s="200"/>
      <c r="J254" s="195"/>
      <c r="K254" s="195"/>
      <c r="L254" s="201"/>
      <c r="M254" s="202"/>
      <c r="N254" s="203"/>
      <c r="O254" s="203"/>
      <c r="P254" s="203"/>
      <c r="Q254" s="203"/>
      <c r="R254" s="203"/>
      <c r="S254" s="203"/>
      <c r="T254" s="204"/>
      <c r="AT254" s="205" t="s">
        <v>209</v>
      </c>
      <c r="AU254" s="205" t="s">
        <v>89</v>
      </c>
      <c r="AV254" s="12" t="s">
        <v>89</v>
      </c>
      <c r="AW254" s="12" t="s">
        <v>36</v>
      </c>
      <c r="AX254" s="12" t="s">
        <v>80</v>
      </c>
      <c r="AY254" s="205" t="s">
        <v>203</v>
      </c>
    </row>
    <row r="255" spans="2:51" s="12" customFormat="1" ht="12">
      <c r="B255" s="194"/>
      <c r="C255" s="195"/>
      <c r="D255" s="196" t="s">
        <v>209</v>
      </c>
      <c r="E255" s="197" t="s">
        <v>1</v>
      </c>
      <c r="F255" s="198" t="s">
        <v>1344</v>
      </c>
      <c r="G255" s="195"/>
      <c r="H255" s="199">
        <v>385</v>
      </c>
      <c r="I255" s="200"/>
      <c r="J255" s="195"/>
      <c r="K255" s="195"/>
      <c r="L255" s="201"/>
      <c r="M255" s="202"/>
      <c r="N255" s="203"/>
      <c r="O255" s="203"/>
      <c r="P255" s="203"/>
      <c r="Q255" s="203"/>
      <c r="R255" s="203"/>
      <c r="S255" s="203"/>
      <c r="T255" s="204"/>
      <c r="AT255" s="205" t="s">
        <v>209</v>
      </c>
      <c r="AU255" s="205" t="s">
        <v>89</v>
      </c>
      <c r="AV255" s="12" t="s">
        <v>89</v>
      </c>
      <c r="AW255" s="12" t="s">
        <v>36</v>
      </c>
      <c r="AX255" s="12" t="s">
        <v>80</v>
      </c>
      <c r="AY255" s="205" t="s">
        <v>203</v>
      </c>
    </row>
    <row r="256" spans="2:51" s="13" customFormat="1" ht="12">
      <c r="B256" s="206"/>
      <c r="C256" s="207"/>
      <c r="D256" s="196" t="s">
        <v>209</v>
      </c>
      <c r="E256" s="208" t="s">
        <v>1</v>
      </c>
      <c r="F256" s="209" t="s">
        <v>211</v>
      </c>
      <c r="G256" s="207"/>
      <c r="H256" s="210">
        <v>1278.75</v>
      </c>
      <c r="I256" s="211"/>
      <c r="J256" s="207"/>
      <c r="K256" s="207"/>
      <c r="L256" s="212"/>
      <c r="M256" s="213"/>
      <c r="N256" s="214"/>
      <c r="O256" s="214"/>
      <c r="P256" s="214"/>
      <c r="Q256" s="214"/>
      <c r="R256" s="214"/>
      <c r="S256" s="214"/>
      <c r="T256" s="215"/>
      <c r="AT256" s="216" t="s">
        <v>209</v>
      </c>
      <c r="AU256" s="216" t="s">
        <v>89</v>
      </c>
      <c r="AV256" s="13" t="s">
        <v>98</v>
      </c>
      <c r="AW256" s="13" t="s">
        <v>36</v>
      </c>
      <c r="AX256" s="13" t="s">
        <v>85</v>
      </c>
      <c r="AY256" s="216" t="s">
        <v>203</v>
      </c>
    </row>
    <row r="257" spans="1:65" s="2" customFormat="1" ht="62.65" customHeight="1">
      <c r="A257" s="35"/>
      <c r="B257" s="36"/>
      <c r="C257" s="180" t="s">
        <v>346</v>
      </c>
      <c r="D257" s="180" t="s">
        <v>204</v>
      </c>
      <c r="E257" s="181" t="s">
        <v>1345</v>
      </c>
      <c r="F257" s="182" t="s">
        <v>1346</v>
      </c>
      <c r="G257" s="183" t="s">
        <v>253</v>
      </c>
      <c r="H257" s="184">
        <v>1280.63</v>
      </c>
      <c r="I257" s="185"/>
      <c r="J257" s="186">
        <f>ROUND(I257*H257,2)</f>
        <v>0</v>
      </c>
      <c r="K257" s="187"/>
      <c r="L257" s="40"/>
      <c r="M257" s="188" t="s">
        <v>1</v>
      </c>
      <c r="N257" s="189" t="s">
        <v>45</v>
      </c>
      <c r="O257" s="72"/>
      <c r="P257" s="190">
        <f>O257*H257</f>
        <v>0</v>
      </c>
      <c r="Q257" s="190">
        <v>0</v>
      </c>
      <c r="R257" s="190">
        <f>Q257*H257</f>
        <v>0</v>
      </c>
      <c r="S257" s="190">
        <v>0</v>
      </c>
      <c r="T257" s="191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92" t="s">
        <v>98</v>
      </c>
      <c r="AT257" s="192" t="s">
        <v>204</v>
      </c>
      <c r="AU257" s="192" t="s">
        <v>89</v>
      </c>
      <c r="AY257" s="18" t="s">
        <v>203</v>
      </c>
      <c r="BE257" s="193">
        <f>IF(N257="základní",J257,0)</f>
        <v>0</v>
      </c>
      <c r="BF257" s="193">
        <f>IF(N257="snížená",J257,0)</f>
        <v>0</v>
      </c>
      <c r="BG257" s="193">
        <f>IF(N257="zákl. přenesená",J257,0)</f>
        <v>0</v>
      </c>
      <c r="BH257" s="193">
        <f>IF(N257="sníž. přenesená",J257,0)</f>
        <v>0</v>
      </c>
      <c r="BI257" s="193">
        <f>IF(N257="nulová",J257,0)</f>
        <v>0</v>
      </c>
      <c r="BJ257" s="18" t="s">
        <v>85</v>
      </c>
      <c r="BK257" s="193">
        <f>ROUND(I257*H257,2)</f>
        <v>0</v>
      </c>
      <c r="BL257" s="18" t="s">
        <v>98</v>
      </c>
      <c r="BM257" s="192" t="s">
        <v>1347</v>
      </c>
    </row>
    <row r="258" spans="2:51" s="12" customFormat="1" ht="12">
      <c r="B258" s="194"/>
      <c r="C258" s="195"/>
      <c r="D258" s="196" t="s">
        <v>209</v>
      </c>
      <c r="E258" s="197" t="s">
        <v>1</v>
      </c>
      <c r="F258" s="198" t="s">
        <v>1324</v>
      </c>
      <c r="G258" s="195"/>
      <c r="H258" s="199">
        <v>52.88</v>
      </c>
      <c r="I258" s="200"/>
      <c r="J258" s="195"/>
      <c r="K258" s="195"/>
      <c r="L258" s="201"/>
      <c r="M258" s="202"/>
      <c r="N258" s="203"/>
      <c r="O258" s="203"/>
      <c r="P258" s="203"/>
      <c r="Q258" s="203"/>
      <c r="R258" s="203"/>
      <c r="S258" s="203"/>
      <c r="T258" s="204"/>
      <c r="AT258" s="205" t="s">
        <v>209</v>
      </c>
      <c r="AU258" s="205" t="s">
        <v>89</v>
      </c>
      <c r="AV258" s="12" t="s">
        <v>89</v>
      </c>
      <c r="AW258" s="12" t="s">
        <v>36</v>
      </c>
      <c r="AX258" s="12" t="s">
        <v>80</v>
      </c>
      <c r="AY258" s="205" t="s">
        <v>203</v>
      </c>
    </row>
    <row r="259" spans="2:51" s="12" customFormat="1" ht="12">
      <c r="B259" s="194"/>
      <c r="C259" s="195"/>
      <c r="D259" s="196" t="s">
        <v>209</v>
      </c>
      <c r="E259" s="197" t="s">
        <v>1</v>
      </c>
      <c r="F259" s="198" t="s">
        <v>1325</v>
      </c>
      <c r="G259" s="195"/>
      <c r="H259" s="199">
        <v>19.7</v>
      </c>
      <c r="I259" s="200"/>
      <c r="J259" s="195"/>
      <c r="K259" s="195"/>
      <c r="L259" s="201"/>
      <c r="M259" s="202"/>
      <c r="N259" s="203"/>
      <c r="O259" s="203"/>
      <c r="P259" s="203"/>
      <c r="Q259" s="203"/>
      <c r="R259" s="203"/>
      <c r="S259" s="203"/>
      <c r="T259" s="204"/>
      <c r="AT259" s="205" t="s">
        <v>209</v>
      </c>
      <c r="AU259" s="205" t="s">
        <v>89</v>
      </c>
      <c r="AV259" s="12" t="s">
        <v>89</v>
      </c>
      <c r="AW259" s="12" t="s">
        <v>36</v>
      </c>
      <c r="AX259" s="12" t="s">
        <v>80</v>
      </c>
      <c r="AY259" s="205" t="s">
        <v>203</v>
      </c>
    </row>
    <row r="260" spans="2:51" s="12" customFormat="1" ht="12">
      <c r="B260" s="194"/>
      <c r="C260" s="195"/>
      <c r="D260" s="196" t="s">
        <v>209</v>
      </c>
      <c r="E260" s="197" t="s">
        <v>1</v>
      </c>
      <c r="F260" s="198" t="s">
        <v>1326</v>
      </c>
      <c r="G260" s="195"/>
      <c r="H260" s="199">
        <v>22.25</v>
      </c>
      <c r="I260" s="200"/>
      <c r="J260" s="195"/>
      <c r="K260" s="195"/>
      <c r="L260" s="201"/>
      <c r="M260" s="202"/>
      <c r="N260" s="203"/>
      <c r="O260" s="203"/>
      <c r="P260" s="203"/>
      <c r="Q260" s="203"/>
      <c r="R260" s="203"/>
      <c r="S260" s="203"/>
      <c r="T260" s="204"/>
      <c r="AT260" s="205" t="s">
        <v>209</v>
      </c>
      <c r="AU260" s="205" t="s">
        <v>89</v>
      </c>
      <c r="AV260" s="12" t="s">
        <v>89</v>
      </c>
      <c r="AW260" s="12" t="s">
        <v>36</v>
      </c>
      <c r="AX260" s="12" t="s">
        <v>80</v>
      </c>
      <c r="AY260" s="205" t="s">
        <v>203</v>
      </c>
    </row>
    <row r="261" spans="2:51" s="12" customFormat="1" ht="12">
      <c r="B261" s="194"/>
      <c r="C261" s="195"/>
      <c r="D261" s="196" t="s">
        <v>209</v>
      </c>
      <c r="E261" s="197" t="s">
        <v>1</v>
      </c>
      <c r="F261" s="198" t="s">
        <v>1327</v>
      </c>
      <c r="G261" s="195"/>
      <c r="H261" s="199">
        <v>7.55</v>
      </c>
      <c r="I261" s="200"/>
      <c r="J261" s="195"/>
      <c r="K261" s="195"/>
      <c r="L261" s="201"/>
      <c r="M261" s="202"/>
      <c r="N261" s="203"/>
      <c r="O261" s="203"/>
      <c r="P261" s="203"/>
      <c r="Q261" s="203"/>
      <c r="R261" s="203"/>
      <c r="S261" s="203"/>
      <c r="T261" s="204"/>
      <c r="AT261" s="205" t="s">
        <v>209</v>
      </c>
      <c r="AU261" s="205" t="s">
        <v>89</v>
      </c>
      <c r="AV261" s="12" t="s">
        <v>89</v>
      </c>
      <c r="AW261" s="12" t="s">
        <v>36</v>
      </c>
      <c r="AX261" s="12" t="s">
        <v>80</v>
      </c>
      <c r="AY261" s="205" t="s">
        <v>203</v>
      </c>
    </row>
    <row r="262" spans="2:51" s="12" customFormat="1" ht="12">
      <c r="B262" s="194"/>
      <c r="C262" s="195"/>
      <c r="D262" s="196" t="s">
        <v>209</v>
      </c>
      <c r="E262" s="197" t="s">
        <v>1</v>
      </c>
      <c r="F262" s="198" t="s">
        <v>1328</v>
      </c>
      <c r="G262" s="195"/>
      <c r="H262" s="199">
        <v>58.63</v>
      </c>
      <c r="I262" s="200"/>
      <c r="J262" s="195"/>
      <c r="K262" s="195"/>
      <c r="L262" s="201"/>
      <c r="M262" s="202"/>
      <c r="N262" s="203"/>
      <c r="O262" s="203"/>
      <c r="P262" s="203"/>
      <c r="Q262" s="203"/>
      <c r="R262" s="203"/>
      <c r="S262" s="203"/>
      <c r="T262" s="204"/>
      <c r="AT262" s="205" t="s">
        <v>209</v>
      </c>
      <c r="AU262" s="205" t="s">
        <v>89</v>
      </c>
      <c r="AV262" s="12" t="s">
        <v>89</v>
      </c>
      <c r="AW262" s="12" t="s">
        <v>36</v>
      </c>
      <c r="AX262" s="12" t="s">
        <v>80</v>
      </c>
      <c r="AY262" s="205" t="s">
        <v>203</v>
      </c>
    </row>
    <row r="263" spans="2:51" s="12" customFormat="1" ht="12">
      <c r="B263" s="194"/>
      <c r="C263" s="195"/>
      <c r="D263" s="196" t="s">
        <v>209</v>
      </c>
      <c r="E263" s="197" t="s">
        <v>1</v>
      </c>
      <c r="F263" s="198" t="s">
        <v>1329</v>
      </c>
      <c r="G263" s="195"/>
      <c r="H263" s="199">
        <v>18.8</v>
      </c>
      <c r="I263" s="200"/>
      <c r="J263" s="195"/>
      <c r="K263" s="195"/>
      <c r="L263" s="201"/>
      <c r="M263" s="202"/>
      <c r="N263" s="203"/>
      <c r="O263" s="203"/>
      <c r="P263" s="203"/>
      <c r="Q263" s="203"/>
      <c r="R263" s="203"/>
      <c r="S263" s="203"/>
      <c r="T263" s="204"/>
      <c r="AT263" s="205" t="s">
        <v>209</v>
      </c>
      <c r="AU263" s="205" t="s">
        <v>89</v>
      </c>
      <c r="AV263" s="12" t="s">
        <v>89</v>
      </c>
      <c r="AW263" s="12" t="s">
        <v>36</v>
      </c>
      <c r="AX263" s="12" t="s">
        <v>80</v>
      </c>
      <c r="AY263" s="205" t="s">
        <v>203</v>
      </c>
    </row>
    <row r="264" spans="2:51" s="12" customFormat="1" ht="12">
      <c r="B264" s="194"/>
      <c r="C264" s="195"/>
      <c r="D264" s="196" t="s">
        <v>209</v>
      </c>
      <c r="E264" s="197" t="s">
        <v>1</v>
      </c>
      <c r="F264" s="198" t="s">
        <v>1326</v>
      </c>
      <c r="G264" s="195"/>
      <c r="H264" s="199">
        <v>22.25</v>
      </c>
      <c r="I264" s="200"/>
      <c r="J264" s="195"/>
      <c r="K264" s="195"/>
      <c r="L264" s="201"/>
      <c r="M264" s="202"/>
      <c r="N264" s="203"/>
      <c r="O264" s="203"/>
      <c r="P264" s="203"/>
      <c r="Q264" s="203"/>
      <c r="R264" s="203"/>
      <c r="S264" s="203"/>
      <c r="T264" s="204"/>
      <c r="AT264" s="205" t="s">
        <v>209</v>
      </c>
      <c r="AU264" s="205" t="s">
        <v>89</v>
      </c>
      <c r="AV264" s="12" t="s">
        <v>89</v>
      </c>
      <c r="AW264" s="12" t="s">
        <v>36</v>
      </c>
      <c r="AX264" s="12" t="s">
        <v>80</v>
      </c>
      <c r="AY264" s="205" t="s">
        <v>203</v>
      </c>
    </row>
    <row r="265" spans="2:51" s="12" customFormat="1" ht="12">
      <c r="B265" s="194"/>
      <c r="C265" s="195"/>
      <c r="D265" s="196" t="s">
        <v>209</v>
      </c>
      <c r="E265" s="197" t="s">
        <v>1</v>
      </c>
      <c r="F265" s="198" t="s">
        <v>1327</v>
      </c>
      <c r="G265" s="195"/>
      <c r="H265" s="199">
        <v>7.55</v>
      </c>
      <c r="I265" s="200"/>
      <c r="J265" s="195"/>
      <c r="K265" s="195"/>
      <c r="L265" s="201"/>
      <c r="M265" s="202"/>
      <c r="N265" s="203"/>
      <c r="O265" s="203"/>
      <c r="P265" s="203"/>
      <c r="Q265" s="203"/>
      <c r="R265" s="203"/>
      <c r="S265" s="203"/>
      <c r="T265" s="204"/>
      <c r="AT265" s="205" t="s">
        <v>209</v>
      </c>
      <c r="AU265" s="205" t="s">
        <v>89</v>
      </c>
      <c r="AV265" s="12" t="s">
        <v>89</v>
      </c>
      <c r="AW265" s="12" t="s">
        <v>36</v>
      </c>
      <c r="AX265" s="12" t="s">
        <v>80</v>
      </c>
      <c r="AY265" s="205" t="s">
        <v>203</v>
      </c>
    </row>
    <row r="266" spans="2:51" s="12" customFormat="1" ht="12">
      <c r="B266" s="194"/>
      <c r="C266" s="195"/>
      <c r="D266" s="196" t="s">
        <v>209</v>
      </c>
      <c r="E266" s="197" t="s">
        <v>1</v>
      </c>
      <c r="F266" s="198" t="s">
        <v>1330</v>
      </c>
      <c r="G266" s="195"/>
      <c r="H266" s="199">
        <v>536.15</v>
      </c>
      <c r="I266" s="200"/>
      <c r="J266" s="195"/>
      <c r="K266" s="195"/>
      <c r="L266" s="201"/>
      <c r="M266" s="202"/>
      <c r="N266" s="203"/>
      <c r="O266" s="203"/>
      <c r="P266" s="203"/>
      <c r="Q266" s="203"/>
      <c r="R266" s="203"/>
      <c r="S266" s="203"/>
      <c r="T266" s="204"/>
      <c r="AT266" s="205" t="s">
        <v>209</v>
      </c>
      <c r="AU266" s="205" t="s">
        <v>89</v>
      </c>
      <c r="AV266" s="12" t="s">
        <v>89</v>
      </c>
      <c r="AW266" s="12" t="s">
        <v>36</v>
      </c>
      <c r="AX266" s="12" t="s">
        <v>80</v>
      </c>
      <c r="AY266" s="205" t="s">
        <v>203</v>
      </c>
    </row>
    <row r="267" spans="2:51" s="12" customFormat="1" ht="12">
      <c r="B267" s="194"/>
      <c r="C267" s="195"/>
      <c r="D267" s="196" t="s">
        <v>209</v>
      </c>
      <c r="E267" s="197" t="s">
        <v>1</v>
      </c>
      <c r="F267" s="198" t="s">
        <v>1331</v>
      </c>
      <c r="G267" s="195"/>
      <c r="H267" s="199">
        <v>7.2</v>
      </c>
      <c r="I267" s="200"/>
      <c r="J267" s="195"/>
      <c r="K267" s="195"/>
      <c r="L267" s="201"/>
      <c r="M267" s="202"/>
      <c r="N267" s="203"/>
      <c r="O267" s="203"/>
      <c r="P267" s="203"/>
      <c r="Q267" s="203"/>
      <c r="R267" s="203"/>
      <c r="S267" s="203"/>
      <c r="T267" s="204"/>
      <c r="AT267" s="205" t="s">
        <v>209</v>
      </c>
      <c r="AU267" s="205" t="s">
        <v>89</v>
      </c>
      <c r="AV267" s="12" t="s">
        <v>89</v>
      </c>
      <c r="AW267" s="12" t="s">
        <v>36</v>
      </c>
      <c r="AX267" s="12" t="s">
        <v>80</v>
      </c>
      <c r="AY267" s="205" t="s">
        <v>203</v>
      </c>
    </row>
    <row r="268" spans="2:51" s="12" customFormat="1" ht="12">
      <c r="B268" s="194"/>
      <c r="C268" s="195"/>
      <c r="D268" s="196" t="s">
        <v>209</v>
      </c>
      <c r="E268" s="197" t="s">
        <v>1</v>
      </c>
      <c r="F268" s="198" t="s">
        <v>1332</v>
      </c>
      <c r="G268" s="195"/>
      <c r="H268" s="199">
        <v>0.9</v>
      </c>
      <c r="I268" s="200"/>
      <c r="J268" s="195"/>
      <c r="K268" s="195"/>
      <c r="L268" s="201"/>
      <c r="M268" s="202"/>
      <c r="N268" s="203"/>
      <c r="O268" s="203"/>
      <c r="P268" s="203"/>
      <c r="Q268" s="203"/>
      <c r="R268" s="203"/>
      <c r="S268" s="203"/>
      <c r="T268" s="204"/>
      <c r="AT268" s="205" t="s">
        <v>209</v>
      </c>
      <c r="AU268" s="205" t="s">
        <v>89</v>
      </c>
      <c r="AV268" s="12" t="s">
        <v>89</v>
      </c>
      <c r="AW268" s="12" t="s">
        <v>36</v>
      </c>
      <c r="AX268" s="12" t="s">
        <v>80</v>
      </c>
      <c r="AY268" s="205" t="s">
        <v>203</v>
      </c>
    </row>
    <row r="269" spans="2:51" s="12" customFormat="1" ht="12">
      <c r="B269" s="194"/>
      <c r="C269" s="195"/>
      <c r="D269" s="196" t="s">
        <v>209</v>
      </c>
      <c r="E269" s="197" t="s">
        <v>1</v>
      </c>
      <c r="F269" s="198" t="s">
        <v>1333</v>
      </c>
      <c r="G269" s="195"/>
      <c r="H269" s="199">
        <v>3.8</v>
      </c>
      <c r="I269" s="200"/>
      <c r="J269" s="195"/>
      <c r="K269" s="195"/>
      <c r="L269" s="201"/>
      <c r="M269" s="202"/>
      <c r="N269" s="203"/>
      <c r="O269" s="203"/>
      <c r="P269" s="203"/>
      <c r="Q269" s="203"/>
      <c r="R269" s="203"/>
      <c r="S269" s="203"/>
      <c r="T269" s="204"/>
      <c r="AT269" s="205" t="s">
        <v>209</v>
      </c>
      <c r="AU269" s="205" t="s">
        <v>89</v>
      </c>
      <c r="AV269" s="12" t="s">
        <v>89</v>
      </c>
      <c r="AW269" s="12" t="s">
        <v>36</v>
      </c>
      <c r="AX269" s="12" t="s">
        <v>80</v>
      </c>
      <c r="AY269" s="205" t="s">
        <v>203</v>
      </c>
    </row>
    <row r="270" spans="2:51" s="12" customFormat="1" ht="12">
      <c r="B270" s="194"/>
      <c r="C270" s="195"/>
      <c r="D270" s="196" t="s">
        <v>209</v>
      </c>
      <c r="E270" s="197" t="s">
        <v>1</v>
      </c>
      <c r="F270" s="198" t="s">
        <v>1334</v>
      </c>
      <c r="G270" s="195"/>
      <c r="H270" s="199">
        <v>1.75</v>
      </c>
      <c r="I270" s="200"/>
      <c r="J270" s="195"/>
      <c r="K270" s="195"/>
      <c r="L270" s="201"/>
      <c r="M270" s="202"/>
      <c r="N270" s="203"/>
      <c r="O270" s="203"/>
      <c r="P270" s="203"/>
      <c r="Q270" s="203"/>
      <c r="R270" s="203"/>
      <c r="S270" s="203"/>
      <c r="T270" s="204"/>
      <c r="AT270" s="205" t="s">
        <v>209</v>
      </c>
      <c r="AU270" s="205" t="s">
        <v>89</v>
      </c>
      <c r="AV270" s="12" t="s">
        <v>89</v>
      </c>
      <c r="AW270" s="12" t="s">
        <v>36</v>
      </c>
      <c r="AX270" s="12" t="s">
        <v>80</v>
      </c>
      <c r="AY270" s="205" t="s">
        <v>203</v>
      </c>
    </row>
    <row r="271" spans="2:51" s="12" customFormat="1" ht="22.5">
      <c r="B271" s="194"/>
      <c r="C271" s="195"/>
      <c r="D271" s="196" t="s">
        <v>209</v>
      </c>
      <c r="E271" s="197" t="s">
        <v>1</v>
      </c>
      <c r="F271" s="198" t="s">
        <v>1348</v>
      </c>
      <c r="G271" s="195"/>
      <c r="H271" s="199">
        <v>35.1</v>
      </c>
      <c r="I271" s="200"/>
      <c r="J271" s="195"/>
      <c r="K271" s="195"/>
      <c r="L271" s="201"/>
      <c r="M271" s="202"/>
      <c r="N271" s="203"/>
      <c r="O271" s="203"/>
      <c r="P271" s="203"/>
      <c r="Q271" s="203"/>
      <c r="R271" s="203"/>
      <c r="S271" s="203"/>
      <c r="T271" s="204"/>
      <c r="AT271" s="205" t="s">
        <v>209</v>
      </c>
      <c r="AU271" s="205" t="s">
        <v>89</v>
      </c>
      <c r="AV271" s="12" t="s">
        <v>89</v>
      </c>
      <c r="AW271" s="12" t="s">
        <v>36</v>
      </c>
      <c r="AX271" s="12" t="s">
        <v>80</v>
      </c>
      <c r="AY271" s="205" t="s">
        <v>203</v>
      </c>
    </row>
    <row r="272" spans="2:51" s="12" customFormat="1" ht="12">
      <c r="B272" s="194"/>
      <c r="C272" s="195"/>
      <c r="D272" s="196" t="s">
        <v>209</v>
      </c>
      <c r="E272" s="197" t="s">
        <v>1</v>
      </c>
      <c r="F272" s="198" t="s">
        <v>1349</v>
      </c>
      <c r="G272" s="195"/>
      <c r="H272" s="199">
        <v>210.6</v>
      </c>
      <c r="I272" s="200"/>
      <c r="J272" s="195"/>
      <c r="K272" s="195"/>
      <c r="L272" s="201"/>
      <c r="M272" s="202"/>
      <c r="N272" s="203"/>
      <c r="O272" s="203"/>
      <c r="P272" s="203"/>
      <c r="Q272" s="203"/>
      <c r="R272" s="203"/>
      <c r="S272" s="203"/>
      <c r="T272" s="204"/>
      <c r="AT272" s="205" t="s">
        <v>209</v>
      </c>
      <c r="AU272" s="205" t="s">
        <v>89</v>
      </c>
      <c r="AV272" s="12" t="s">
        <v>89</v>
      </c>
      <c r="AW272" s="12" t="s">
        <v>36</v>
      </c>
      <c r="AX272" s="12" t="s">
        <v>80</v>
      </c>
      <c r="AY272" s="205" t="s">
        <v>203</v>
      </c>
    </row>
    <row r="273" spans="2:51" s="12" customFormat="1" ht="22.5">
      <c r="B273" s="194"/>
      <c r="C273" s="195"/>
      <c r="D273" s="196" t="s">
        <v>209</v>
      </c>
      <c r="E273" s="197" t="s">
        <v>1</v>
      </c>
      <c r="F273" s="198" t="s">
        <v>1335</v>
      </c>
      <c r="G273" s="195"/>
      <c r="H273" s="199">
        <v>13.07</v>
      </c>
      <c r="I273" s="200"/>
      <c r="J273" s="195"/>
      <c r="K273" s="195"/>
      <c r="L273" s="201"/>
      <c r="M273" s="202"/>
      <c r="N273" s="203"/>
      <c r="O273" s="203"/>
      <c r="P273" s="203"/>
      <c r="Q273" s="203"/>
      <c r="R273" s="203"/>
      <c r="S273" s="203"/>
      <c r="T273" s="204"/>
      <c r="AT273" s="205" t="s">
        <v>209</v>
      </c>
      <c r="AU273" s="205" t="s">
        <v>89</v>
      </c>
      <c r="AV273" s="12" t="s">
        <v>89</v>
      </c>
      <c r="AW273" s="12" t="s">
        <v>36</v>
      </c>
      <c r="AX273" s="12" t="s">
        <v>80</v>
      </c>
      <c r="AY273" s="205" t="s">
        <v>203</v>
      </c>
    </row>
    <row r="274" spans="2:51" s="12" customFormat="1" ht="12">
      <c r="B274" s="194"/>
      <c r="C274" s="195"/>
      <c r="D274" s="196" t="s">
        <v>209</v>
      </c>
      <c r="E274" s="197" t="s">
        <v>1</v>
      </c>
      <c r="F274" s="198" t="s">
        <v>1350</v>
      </c>
      <c r="G274" s="195"/>
      <c r="H274" s="199">
        <v>1.35</v>
      </c>
      <c r="I274" s="200"/>
      <c r="J274" s="195"/>
      <c r="K274" s="195"/>
      <c r="L274" s="201"/>
      <c r="M274" s="202"/>
      <c r="N274" s="203"/>
      <c r="O274" s="203"/>
      <c r="P274" s="203"/>
      <c r="Q274" s="203"/>
      <c r="R274" s="203"/>
      <c r="S274" s="203"/>
      <c r="T274" s="204"/>
      <c r="AT274" s="205" t="s">
        <v>209</v>
      </c>
      <c r="AU274" s="205" t="s">
        <v>89</v>
      </c>
      <c r="AV274" s="12" t="s">
        <v>89</v>
      </c>
      <c r="AW274" s="12" t="s">
        <v>36</v>
      </c>
      <c r="AX274" s="12" t="s">
        <v>80</v>
      </c>
      <c r="AY274" s="205" t="s">
        <v>203</v>
      </c>
    </row>
    <row r="275" spans="2:51" s="12" customFormat="1" ht="12">
      <c r="B275" s="194"/>
      <c r="C275" s="195"/>
      <c r="D275" s="196" t="s">
        <v>209</v>
      </c>
      <c r="E275" s="197" t="s">
        <v>1</v>
      </c>
      <c r="F275" s="198" t="s">
        <v>1336</v>
      </c>
      <c r="G275" s="195"/>
      <c r="H275" s="199">
        <v>37.3</v>
      </c>
      <c r="I275" s="200"/>
      <c r="J275" s="195"/>
      <c r="K275" s="195"/>
      <c r="L275" s="201"/>
      <c r="M275" s="202"/>
      <c r="N275" s="203"/>
      <c r="O275" s="203"/>
      <c r="P275" s="203"/>
      <c r="Q275" s="203"/>
      <c r="R275" s="203"/>
      <c r="S275" s="203"/>
      <c r="T275" s="204"/>
      <c r="AT275" s="205" t="s">
        <v>209</v>
      </c>
      <c r="AU275" s="205" t="s">
        <v>89</v>
      </c>
      <c r="AV275" s="12" t="s">
        <v>89</v>
      </c>
      <c r="AW275" s="12" t="s">
        <v>36</v>
      </c>
      <c r="AX275" s="12" t="s">
        <v>80</v>
      </c>
      <c r="AY275" s="205" t="s">
        <v>203</v>
      </c>
    </row>
    <row r="276" spans="2:51" s="12" customFormat="1" ht="12">
      <c r="B276" s="194"/>
      <c r="C276" s="195"/>
      <c r="D276" s="196" t="s">
        <v>209</v>
      </c>
      <c r="E276" s="197" t="s">
        <v>1</v>
      </c>
      <c r="F276" s="198" t="s">
        <v>1337</v>
      </c>
      <c r="G276" s="195"/>
      <c r="H276" s="199">
        <v>223.8</v>
      </c>
      <c r="I276" s="200"/>
      <c r="J276" s="195"/>
      <c r="K276" s="195"/>
      <c r="L276" s="201"/>
      <c r="M276" s="202"/>
      <c r="N276" s="203"/>
      <c r="O276" s="203"/>
      <c r="P276" s="203"/>
      <c r="Q276" s="203"/>
      <c r="R276" s="203"/>
      <c r="S276" s="203"/>
      <c r="T276" s="204"/>
      <c r="AT276" s="205" t="s">
        <v>209</v>
      </c>
      <c r="AU276" s="205" t="s">
        <v>89</v>
      </c>
      <c r="AV276" s="12" t="s">
        <v>89</v>
      </c>
      <c r="AW276" s="12" t="s">
        <v>36</v>
      </c>
      <c r="AX276" s="12" t="s">
        <v>80</v>
      </c>
      <c r="AY276" s="205" t="s">
        <v>203</v>
      </c>
    </row>
    <row r="277" spans="2:51" s="13" customFormat="1" ht="12">
      <c r="B277" s="206"/>
      <c r="C277" s="207"/>
      <c r="D277" s="196" t="s">
        <v>209</v>
      </c>
      <c r="E277" s="208" t="s">
        <v>1</v>
      </c>
      <c r="F277" s="209" t="s">
        <v>211</v>
      </c>
      <c r="G277" s="207"/>
      <c r="H277" s="210">
        <v>1280.63</v>
      </c>
      <c r="I277" s="211"/>
      <c r="J277" s="207"/>
      <c r="K277" s="207"/>
      <c r="L277" s="212"/>
      <c r="M277" s="213"/>
      <c r="N277" s="214"/>
      <c r="O277" s="214"/>
      <c r="P277" s="214"/>
      <c r="Q277" s="214"/>
      <c r="R277" s="214"/>
      <c r="S277" s="214"/>
      <c r="T277" s="215"/>
      <c r="AT277" s="216" t="s">
        <v>209</v>
      </c>
      <c r="AU277" s="216" t="s">
        <v>89</v>
      </c>
      <c r="AV277" s="13" t="s">
        <v>98</v>
      </c>
      <c r="AW277" s="13" t="s">
        <v>36</v>
      </c>
      <c r="AX277" s="13" t="s">
        <v>85</v>
      </c>
      <c r="AY277" s="216" t="s">
        <v>203</v>
      </c>
    </row>
    <row r="278" spans="1:65" s="2" customFormat="1" ht="21.75" customHeight="1">
      <c r="A278" s="35"/>
      <c r="B278" s="36"/>
      <c r="C278" s="180" t="s">
        <v>356</v>
      </c>
      <c r="D278" s="180" t="s">
        <v>204</v>
      </c>
      <c r="E278" s="181" t="s">
        <v>1351</v>
      </c>
      <c r="F278" s="182" t="s">
        <v>1352</v>
      </c>
      <c r="G278" s="183" t="s">
        <v>253</v>
      </c>
      <c r="H278" s="184">
        <v>545.26</v>
      </c>
      <c r="I278" s="185"/>
      <c r="J278" s="186">
        <f>ROUND(I278*H278,2)</f>
        <v>0</v>
      </c>
      <c r="K278" s="187"/>
      <c r="L278" s="40"/>
      <c r="M278" s="188" t="s">
        <v>1</v>
      </c>
      <c r="N278" s="189" t="s">
        <v>45</v>
      </c>
      <c r="O278" s="72"/>
      <c r="P278" s="190">
        <f>O278*H278</f>
        <v>0</v>
      </c>
      <c r="Q278" s="190">
        <v>0</v>
      </c>
      <c r="R278" s="190">
        <f>Q278*H278</f>
        <v>0</v>
      </c>
      <c r="S278" s="190">
        <v>0</v>
      </c>
      <c r="T278" s="191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192" t="s">
        <v>98</v>
      </c>
      <c r="AT278" s="192" t="s">
        <v>204</v>
      </c>
      <c r="AU278" s="192" t="s">
        <v>89</v>
      </c>
      <c r="AY278" s="18" t="s">
        <v>203</v>
      </c>
      <c r="BE278" s="193">
        <f>IF(N278="základní",J278,0)</f>
        <v>0</v>
      </c>
      <c r="BF278" s="193">
        <f>IF(N278="snížená",J278,0)</f>
        <v>0</v>
      </c>
      <c r="BG278" s="193">
        <f>IF(N278="zákl. přenesená",J278,0)</f>
        <v>0</v>
      </c>
      <c r="BH278" s="193">
        <f>IF(N278="sníž. přenesená",J278,0)</f>
        <v>0</v>
      </c>
      <c r="BI278" s="193">
        <f>IF(N278="nulová",J278,0)</f>
        <v>0</v>
      </c>
      <c r="BJ278" s="18" t="s">
        <v>85</v>
      </c>
      <c r="BK278" s="193">
        <f>ROUND(I278*H278,2)</f>
        <v>0</v>
      </c>
      <c r="BL278" s="18" t="s">
        <v>98</v>
      </c>
      <c r="BM278" s="192" t="s">
        <v>1353</v>
      </c>
    </row>
    <row r="279" spans="2:51" s="12" customFormat="1" ht="22.5">
      <c r="B279" s="194"/>
      <c r="C279" s="195"/>
      <c r="D279" s="196" t="s">
        <v>209</v>
      </c>
      <c r="E279" s="197" t="s">
        <v>1</v>
      </c>
      <c r="F279" s="198" t="s">
        <v>1354</v>
      </c>
      <c r="G279" s="195"/>
      <c r="H279" s="199">
        <v>8.22</v>
      </c>
      <c r="I279" s="200"/>
      <c r="J279" s="195"/>
      <c r="K279" s="195"/>
      <c r="L279" s="201"/>
      <c r="M279" s="202"/>
      <c r="N279" s="203"/>
      <c r="O279" s="203"/>
      <c r="P279" s="203"/>
      <c r="Q279" s="203"/>
      <c r="R279" s="203"/>
      <c r="S279" s="203"/>
      <c r="T279" s="204"/>
      <c r="AT279" s="205" t="s">
        <v>209</v>
      </c>
      <c r="AU279" s="205" t="s">
        <v>89</v>
      </c>
      <c r="AV279" s="12" t="s">
        <v>89</v>
      </c>
      <c r="AW279" s="12" t="s">
        <v>36</v>
      </c>
      <c r="AX279" s="12" t="s">
        <v>80</v>
      </c>
      <c r="AY279" s="205" t="s">
        <v>203</v>
      </c>
    </row>
    <row r="280" spans="2:51" s="12" customFormat="1" ht="12">
      <c r="B280" s="194"/>
      <c r="C280" s="195"/>
      <c r="D280" s="196" t="s">
        <v>209</v>
      </c>
      <c r="E280" s="197" t="s">
        <v>1</v>
      </c>
      <c r="F280" s="198" t="s">
        <v>1355</v>
      </c>
      <c r="G280" s="195"/>
      <c r="H280" s="199">
        <v>76.72</v>
      </c>
      <c r="I280" s="200"/>
      <c r="J280" s="195"/>
      <c r="K280" s="195"/>
      <c r="L280" s="201"/>
      <c r="M280" s="202"/>
      <c r="N280" s="203"/>
      <c r="O280" s="203"/>
      <c r="P280" s="203"/>
      <c r="Q280" s="203"/>
      <c r="R280" s="203"/>
      <c r="S280" s="203"/>
      <c r="T280" s="204"/>
      <c r="AT280" s="205" t="s">
        <v>209</v>
      </c>
      <c r="AU280" s="205" t="s">
        <v>89</v>
      </c>
      <c r="AV280" s="12" t="s">
        <v>89</v>
      </c>
      <c r="AW280" s="12" t="s">
        <v>36</v>
      </c>
      <c r="AX280" s="12" t="s">
        <v>80</v>
      </c>
      <c r="AY280" s="205" t="s">
        <v>203</v>
      </c>
    </row>
    <row r="281" spans="2:51" s="12" customFormat="1" ht="12">
      <c r="B281" s="194"/>
      <c r="C281" s="195"/>
      <c r="D281" s="196" t="s">
        <v>209</v>
      </c>
      <c r="E281" s="197" t="s">
        <v>1</v>
      </c>
      <c r="F281" s="198" t="s">
        <v>1356</v>
      </c>
      <c r="G281" s="195"/>
      <c r="H281" s="199">
        <v>460.32</v>
      </c>
      <c r="I281" s="200"/>
      <c r="J281" s="195"/>
      <c r="K281" s="195"/>
      <c r="L281" s="201"/>
      <c r="M281" s="202"/>
      <c r="N281" s="203"/>
      <c r="O281" s="203"/>
      <c r="P281" s="203"/>
      <c r="Q281" s="203"/>
      <c r="R281" s="203"/>
      <c r="S281" s="203"/>
      <c r="T281" s="204"/>
      <c r="AT281" s="205" t="s">
        <v>209</v>
      </c>
      <c r="AU281" s="205" t="s">
        <v>89</v>
      </c>
      <c r="AV281" s="12" t="s">
        <v>89</v>
      </c>
      <c r="AW281" s="12" t="s">
        <v>36</v>
      </c>
      <c r="AX281" s="12" t="s">
        <v>80</v>
      </c>
      <c r="AY281" s="205" t="s">
        <v>203</v>
      </c>
    </row>
    <row r="282" spans="2:51" s="13" customFormat="1" ht="12">
      <c r="B282" s="206"/>
      <c r="C282" s="207"/>
      <c r="D282" s="196" t="s">
        <v>209</v>
      </c>
      <c r="E282" s="208" t="s">
        <v>1</v>
      </c>
      <c r="F282" s="209" t="s">
        <v>211</v>
      </c>
      <c r="G282" s="207"/>
      <c r="H282" s="210">
        <v>545.26</v>
      </c>
      <c r="I282" s="211"/>
      <c r="J282" s="207"/>
      <c r="K282" s="207"/>
      <c r="L282" s="212"/>
      <c r="M282" s="213"/>
      <c r="N282" s="214"/>
      <c r="O282" s="214"/>
      <c r="P282" s="214"/>
      <c r="Q282" s="214"/>
      <c r="R282" s="214"/>
      <c r="S282" s="214"/>
      <c r="T282" s="215"/>
      <c r="AT282" s="216" t="s">
        <v>209</v>
      </c>
      <c r="AU282" s="216" t="s">
        <v>89</v>
      </c>
      <c r="AV282" s="13" t="s">
        <v>98</v>
      </c>
      <c r="AW282" s="13" t="s">
        <v>36</v>
      </c>
      <c r="AX282" s="13" t="s">
        <v>85</v>
      </c>
      <c r="AY282" s="216" t="s">
        <v>203</v>
      </c>
    </row>
    <row r="283" spans="1:65" s="2" customFormat="1" ht="37.9" customHeight="1">
      <c r="A283" s="35"/>
      <c r="B283" s="36"/>
      <c r="C283" s="180" t="s">
        <v>92</v>
      </c>
      <c r="D283" s="180" t="s">
        <v>204</v>
      </c>
      <c r="E283" s="181" t="s">
        <v>1357</v>
      </c>
      <c r="F283" s="182" t="s">
        <v>1358</v>
      </c>
      <c r="G283" s="183" t="s">
        <v>253</v>
      </c>
      <c r="H283" s="184">
        <v>398</v>
      </c>
      <c r="I283" s="185"/>
      <c r="J283" s="186">
        <f>ROUND(I283*H283,2)</f>
        <v>0</v>
      </c>
      <c r="K283" s="187"/>
      <c r="L283" s="40"/>
      <c r="M283" s="188" t="s">
        <v>1</v>
      </c>
      <c r="N283" s="189" t="s">
        <v>45</v>
      </c>
      <c r="O283" s="72"/>
      <c r="P283" s="190">
        <f>O283*H283</f>
        <v>0</v>
      </c>
      <c r="Q283" s="190">
        <v>0</v>
      </c>
      <c r="R283" s="190">
        <f>Q283*H283</f>
        <v>0</v>
      </c>
      <c r="S283" s="190">
        <v>0</v>
      </c>
      <c r="T283" s="191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192" t="s">
        <v>98</v>
      </c>
      <c r="AT283" s="192" t="s">
        <v>204</v>
      </c>
      <c r="AU283" s="192" t="s">
        <v>89</v>
      </c>
      <c r="AY283" s="18" t="s">
        <v>203</v>
      </c>
      <c r="BE283" s="193">
        <f>IF(N283="základní",J283,0)</f>
        <v>0</v>
      </c>
      <c r="BF283" s="193">
        <f>IF(N283="snížená",J283,0)</f>
        <v>0</v>
      </c>
      <c r="BG283" s="193">
        <f>IF(N283="zákl. přenesená",J283,0)</f>
        <v>0</v>
      </c>
      <c r="BH283" s="193">
        <f>IF(N283="sníž. přenesená",J283,0)</f>
        <v>0</v>
      </c>
      <c r="BI283" s="193">
        <f>IF(N283="nulová",J283,0)</f>
        <v>0</v>
      </c>
      <c r="BJ283" s="18" t="s">
        <v>85</v>
      </c>
      <c r="BK283" s="193">
        <f>ROUND(I283*H283,2)</f>
        <v>0</v>
      </c>
      <c r="BL283" s="18" t="s">
        <v>98</v>
      </c>
      <c r="BM283" s="192" t="s">
        <v>1359</v>
      </c>
    </row>
    <row r="284" spans="2:51" s="12" customFormat="1" ht="12">
      <c r="B284" s="194"/>
      <c r="C284" s="195"/>
      <c r="D284" s="196" t="s">
        <v>209</v>
      </c>
      <c r="E284" s="197" t="s">
        <v>1</v>
      </c>
      <c r="F284" s="198" t="s">
        <v>1360</v>
      </c>
      <c r="G284" s="195"/>
      <c r="H284" s="199">
        <v>6</v>
      </c>
      <c r="I284" s="200"/>
      <c r="J284" s="195"/>
      <c r="K284" s="195"/>
      <c r="L284" s="201"/>
      <c r="M284" s="202"/>
      <c r="N284" s="203"/>
      <c r="O284" s="203"/>
      <c r="P284" s="203"/>
      <c r="Q284" s="203"/>
      <c r="R284" s="203"/>
      <c r="S284" s="203"/>
      <c r="T284" s="204"/>
      <c r="AT284" s="205" t="s">
        <v>209</v>
      </c>
      <c r="AU284" s="205" t="s">
        <v>89</v>
      </c>
      <c r="AV284" s="12" t="s">
        <v>89</v>
      </c>
      <c r="AW284" s="12" t="s">
        <v>36</v>
      </c>
      <c r="AX284" s="12" t="s">
        <v>80</v>
      </c>
      <c r="AY284" s="205" t="s">
        <v>203</v>
      </c>
    </row>
    <row r="285" spans="2:51" s="12" customFormat="1" ht="12">
      <c r="B285" s="194"/>
      <c r="C285" s="195"/>
      <c r="D285" s="196" t="s">
        <v>209</v>
      </c>
      <c r="E285" s="197" t="s">
        <v>1</v>
      </c>
      <c r="F285" s="198" t="s">
        <v>1361</v>
      </c>
      <c r="G285" s="195"/>
      <c r="H285" s="199">
        <v>56</v>
      </c>
      <c r="I285" s="200"/>
      <c r="J285" s="195"/>
      <c r="K285" s="195"/>
      <c r="L285" s="201"/>
      <c r="M285" s="202"/>
      <c r="N285" s="203"/>
      <c r="O285" s="203"/>
      <c r="P285" s="203"/>
      <c r="Q285" s="203"/>
      <c r="R285" s="203"/>
      <c r="S285" s="203"/>
      <c r="T285" s="204"/>
      <c r="AT285" s="205" t="s">
        <v>209</v>
      </c>
      <c r="AU285" s="205" t="s">
        <v>89</v>
      </c>
      <c r="AV285" s="12" t="s">
        <v>89</v>
      </c>
      <c r="AW285" s="12" t="s">
        <v>36</v>
      </c>
      <c r="AX285" s="12" t="s">
        <v>80</v>
      </c>
      <c r="AY285" s="205" t="s">
        <v>203</v>
      </c>
    </row>
    <row r="286" spans="2:51" s="12" customFormat="1" ht="12">
      <c r="B286" s="194"/>
      <c r="C286" s="195"/>
      <c r="D286" s="196" t="s">
        <v>209</v>
      </c>
      <c r="E286" s="197" t="s">
        <v>1</v>
      </c>
      <c r="F286" s="198" t="s">
        <v>1362</v>
      </c>
      <c r="G286" s="195"/>
      <c r="H286" s="199">
        <v>336</v>
      </c>
      <c r="I286" s="200"/>
      <c r="J286" s="195"/>
      <c r="K286" s="195"/>
      <c r="L286" s="201"/>
      <c r="M286" s="202"/>
      <c r="N286" s="203"/>
      <c r="O286" s="203"/>
      <c r="P286" s="203"/>
      <c r="Q286" s="203"/>
      <c r="R286" s="203"/>
      <c r="S286" s="203"/>
      <c r="T286" s="204"/>
      <c r="AT286" s="205" t="s">
        <v>209</v>
      </c>
      <c r="AU286" s="205" t="s">
        <v>89</v>
      </c>
      <c r="AV286" s="12" t="s">
        <v>89</v>
      </c>
      <c r="AW286" s="12" t="s">
        <v>36</v>
      </c>
      <c r="AX286" s="12" t="s">
        <v>80</v>
      </c>
      <c r="AY286" s="205" t="s">
        <v>203</v>
      </c>
    </row>
    <row r="287" spans="2:51" s="13" customFormat="1" ht="12">
      <c r="B287" s="206"/>
      <c r="C287" s="207"/>
      <c r="D287" s="196" t="s">
        <v>209</v>
      </c>
      <c r="E287" s="208" t="s">
        <v>1</v>
      </c>
      <c r="F287" s="209" t="s">
        <v>211</v>
      </c>
      <c r="G287" s="207"/>
      <c r="H287" s="210">
        <v>398</v>
      </c>
      <c r="I287" s="211"/>
      <c r="J287" s="207"/>
      <c r="K287" s="207"/>
      <c r="L287" s="212"/>
      <c r="M287" s="213"/>
      <c r="N287" s="214"/>
      <c r="O287" s="214"/>
      <c r="P287" s="214"/>
      <c r="Q287" s="214"/>
      <c r="R287" s="214"/>
      <c r="S287" s="214"/>
      <c r="T287" s="215"/>
      <c r="AT287" s="216" t="s">
        <v>209</v>
      </c>
      <c r="AU287" s="216" t="s">
        <v>89</v>
      </c>
      <c r="AV287" s="13" t="s">
        <v>98</v>
      </c>
      <c r="AW287" s="13" t="s">
        <v>36</v>
      </c>
      <c r="AX287" s="13" t="s">
        <v>85</v>
      </c>
      <c r="AY287" s="216" t="s">
        <v>203</v>
      </c>
    </row>
    <row r="288" spans="1:65" s="2" customFormat="1" ht="24.2" customHeight="1">
      <c r="A288" s="35"/>
      <c r="B288" s="36"/>
      <c r="C288" s="238" t="s">
        <v>7</v>
      </c>
      <c r="D288" s="238" t="s">
        <v>1363</v>
      </c>
      <c r="E288" s="239" t="s">
        <v>1364</v>
      </c>
      <c r="F288" s="240" t="s">
        <v>1365</v>
      </c>
      <c r="G288" s="241" t="s">
        <v>207</v>
      </c>
      <c r="H288" s="242">
        <v>79.6</v>
      </c>
      <c r="I288" s="243"/>
      <c r="J288" s="244">
        <f>ROUND(I288*H288,2)</f>
        <v>0</v>
      </c>
      <c r="K288" s="245"/>
      <c r="L288" s="246"/>
      <c r="M288" s="247" t="s">
        <v>1</v>
      </c>
      <c r="N288" s="248" t="s">
        <v>45</v>
      </c>
      <c r="O288" s="72"/>
      <c r="P288" s="190">
        <f>O288*H288</f>
        <v>0</v>
      </c>
      <c r="Q288" s="190">
        <v>0</v>
      </c>
      <c r="R288" s="190">
        <f>Q288*H288</f>
        <v>0</v>
      </c>
      <c r="S288" s="190">
        <v>0</v>
      </c>
      <c r="T288" s="191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192" t="s">
        <v>122</v>
      </c>
      <c r="AT288" s="192" t="s">
        <v>1363</v>
      </c>
      <c r="AU288" s="192" t="s">
        <v>89</v>
      </c>
      <c r="AY288" s="18" t="s">
        <v>203</v>
      </c>
      <c r="BE288" s="193">
        <f>IF(N288="základní",J288,0)</f>
        <v>0</v>
      </c>
      <c r="BF288" s="193">
        <f>IF(N288="snížená",J288,0)</f>
        <v>0</v>
      </c>
      <c r="BG288" s="193">
        <f>IF(N288="zákl. přenesená",J288,0)</f>
        <v>0</v>
      </c>
      <c r="BH288" s="193">
        <f>IF(N288="sníž. přenesená",J288,0)</f>
        <v>0</v>
      </c>
      <c r="BI288" s="193">
        <f>IF(N288="nulová",J288,0)</f>
        <v>0</v>
      </c>
      <c r="BJ288" s="18" t="s">
        <v>85</v>
      </c>
      <c r="BK288" s="193">
        <f>ROUND(I288*H288,2)</f>
        <v>0</v>
      </c>
      <c r="BL288" s="18" t="s">
        <v>98</v>
      </c>
      <c r="BM288" s="192" t="s">
        <v>1366</v>
      </c>
    </row>
    <row r="289" spans="2:51" s="12" customFormat="1" ht="12">
      <c r="B289" s="194"/>
      <c r="C289" s="195"/>
      <c r="D289" s="196" t="s">
        <v>209</v>
      </c>
      <c r="E289" s="197" t="s">
        <v>1</v>
      </c>
      <c r="F289" s="198" t="s">
        <v>1367</v>
      </c>
      <c r="G289" s="195"/>
      <c r="H289" s="199">
        <v>79.6</v>
      </c>
      <c r="I289" s="200"/>
      <c r="J289" s="195"/>
      <c r="K289" s="195"/>
      <c r="L289" s="201"/>
      <c r="M289" s="202"/>
      <c r="N289" s="203"/>
      <c r="O289" s="203"/>
      <c r="P289" s="203"/>
      <c r="Q289" s="203"/>
      <c r="R289" s="203"/>
      <c r="S289" s="203"/>
      <c r="T289" s="204"/>
      <c r="AT289" s="205" t="s">
        <v>209</v>
      </c>
      <c r="AU289" s="205" t="s">
        <v>89</v>
      </c>
      <c r="AV289" s="12" t="s">
        <v>89</v>
      </c>
      <c r="AW289" s="12" t="s">
        <v>36</v>
      </c>
      <c r="AX289" s="12" t="s">
        <v>80</v>
      </c>
      <c r="AY289" s="205" t="s">
        <v>203</v>
      </c>
    </row>
    <row r="290" spans="2:51" s="13" customFormat="1" ht="12">
      <c r="B290" s="206"/>
      <c r="C290" s="207"/>
      <c r="D290" s="196" t="s">
        <v>209</v>
      </c>
      <c r="E290" s="208" t="s">
        <v>1</v>
      </c>
      <c r="F290" s="209" t="s">
        <v>211</v>
      </c>
      <c r="G290" s="207"/>
      <c r="H290" s="210">
        <v>79.6</v>
      </c>
      <c r="I290" s="211"/>
      <c r="J290" s="207"/>
      <c r="K290" s="207"/>
      <c r="L290" s="212"/>
      <c r="M290" s="213"/>
      <c r="N290" s="214"/>
      <c r="O290" s="214"/>
      <c r="P290" s="214"/>
      <c r="Q290" s="214"/>
      <c r="R290" s="214"/>
      <c r="S290" s="214"/>
      <c r="T290" s="215"/>
      <c r="AT290" s="216" t="s">
        <v>209</v>
      </c>
      <c r="AU290" s="216" t="s">
        <v>89</v>
      </c>
      <c r="AV290" s="13" t="s">
        <v>98</v>
      </c>
      <c r="AW290" s="13" t="s">
        <v>36</v>
      </c>
      <c r="AX290" s="13" t="s">
        <v>85</v>
      </c>
      <c r="AY290" s="216" t="s">
        <v>203</v>
      </c>
    </row>
    <row r="291" spans="1:65" s="2" customFormat="1" ht="37.9" customHeight="1">
      <c r="A291" s="35"/>
      <c r="B291" s="36"/>
      <c r="C291" s="180" t="s">
        <v>397</v>
      </c>
      <c r="D291" s="180" t="s">
        <v>204</v>
      </c>
      <c r="E291" s="181" t="s">
        <v>251</v>
      </c>
      <c r="F291" s="182" t="s">
        <v>252</v>
      </c>
      <c r="G291" s="183" t="s">
        <v>253</v>
      </c>
      <c r="H291" s="184">
        <v>140</v>
      </c>
      <c r="I291" s="185"/>
      <c r="J291" s="186">
        <f>ROUND(I291*H291,2)</f>
        <v>0</v>
      </c>
      <c r="K291" s="187"/>
      <c r="L291" s="40"/>
      <c r="M291" s="188" t="s">
        <v>1</v>
      </c>
      <c r="N291" s="189" t="s">
        <v>45</v>
      </c>
      <c r="O291" s="72"/>
      <c r="P291" s="190">
        <f>O291*H291</f>
        <v>0</v>
      </c>
      <c r="Q291" s="190">
        <v>0</v>
      </c>
      <c r="R291" s="190">
        <f>Q291*H291</f>
        <v>0</v>
      </c>
      <c r="S291" s="190">
        <v>0</v>
      </c>
      <c r="T291" s="191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192" t="s">
        <v>98</v>
      </c>
      <c r="AT291" s="192" t="s">
        <v>204</v>
      </c>
      <c r="AU291" s="192" t="s">
        <v>89</v>
      </c>
      <c r="AY291" s="18" t="s">
        <v>203</v>
      </c>
      <c r="BE291" s="193">
        <f>IF(N291="základní",J291,0)</f>
        <v>0</v>
      </c>
      <c r="BF291" s="193">
        <f>IF(N291="snížená",J291,0)</f>
        <v>0</v>
      </c>
      <c r="BG291" s="193">
        <f>IF(N291="zákl. přenesená",J291,0)</f>
        <v>0</v>
      </c>
      <c r="BH291" s="193">
        <f>IF(N291="sníž. přenesená",J291,0)</f>
        <v>0</v>
      </c>
      <c r="BI291" s="193">
        <f>IF(N291="nulová",J291,0)</f>
        <v>0</v>
      </c>
      <c r="BJ291" s="18" t="s">
        <v>85</v>
      </c>
      <c r="BK291" s="193">
        <f>ROUND(I291*H291,2)</f>
        <v>0</v>
      </c>
      <c r="BL291" s="18" t="s">
        <v>98</v>
      </c>
      <c r="BM291" s="192" t="s">
        <v>1368</v>
      </c>
    </row>
    <row r="292" spans="2:51" s="12" customFormat="1" ht="12">
      <c r="B292" s="194"/>
      <c r="C292" s="195"/>
      <c r="D292" s="196" t="s">
        <v>209</v>
      </c>
      <c r="E292" s="197" t="s">
        <v>1</v>
      </c>
      <c r="F292" s="198" t="s">
        <v>255</v>
      </c>
      <c r="G292" s="195"/>
      <c r="H292" s="199">
        <v>140</v>
      </c>
      <c r="I292" s="200"/>
      <c r="J292" s="195"/>
      <c r="K292" s="195"/>
      <c r="L292" s="201"/>
      <c r="M292" s="202"/>
      <c r="N292" s="203"/>
      <c r="O292" s="203"/>
      <c r="P292" s="203"/>
      <c r="Q292" s="203"/>
      <c r="R292" s="203"/>
      <c r="S292" s="203"/>
      <c r="T292" s="204"/>
      <c r="AT292" s="205" t="s">
        <v>209</v>
      </c>
      <c r="AU292" s="205" t="s">
        <v>89</v>
      </c>
      <c r="AV292" s="12" t="s">
        <v>89</v>
      </c>
      <c r="AW292" s="12" t="s">
        <v>36</v>
      </c>
      <c r="AX292" s="12" t="s">
        <v>80</v>
      </c>
      <c r="AY292" s="205" t="s">
        <v>203</v>
      </c>
    </row>
    <row r="293" spans="2:51" s="13" customFormat="1" ht="12">
      <c r="B293" s="206"/>
      <c r="C293" s="207"/>
      <c r="D293" s="196" t="s">
        <v>209</v>
      </c>
      <c r="E293" s="208" t="s">
        <v>1</v>
      </c>
      <c r="F293" s="209" t="s">
        <v>211</v>
      </c>
      <c r="G293" s="207"/>
      <c r="H293" s="210">
        <v>140</v>
      </c>
      <c r="I293" s="211"/>
      <c r="J293" s="207"/>
      <c r="K293" s="207"/>
      <c r="L293" s="212"/>
      <c r="M293" s="213"/>
      <c r="N293" s="214"/>
      <c r="O293" s="214"/>
      <c r="P293" s="214"/>
      <c r="Q293" s="214"/>
      <c r="R293" s="214"/>
      <c r="S293" s="214"/>
      <c r="T293" s="215"/>
      <c r="AT293" s="216" t="s">
        <v>209</v>
      </c>
      <c r="AU293" s="216" t="s">
        <v>89</v>
      </c>
      <c r="AV293" s="13" t="s">
        <v>98</v>
      </c>
      <c r="AW293" s="13" t="s">
        <v>36</v>
      </c>
      <c r="AX293" s="13" t="s">
        <v>85</v>
      </c>
      <c r="AY293" s="216" t="s">
        <v>203</v>
      </c>
    </row>
    <row r="294" spans="1:65" s="2" customFormat="1" ht="37.9" customHeight="1">
      <c r="A294" s="35"/>
      <c r="B294" s="36"/>
      <c r="C294" s="180" t="s">
        <v>403</v>
      </c>
      <c r="D294" s="180" t="s">
        <v>204</v>
      </c>
      <c r="E294" s="181" t="s">
        <v>1369</v>
      </c>
      <c r="F294" s="182" t="s">
        <v>1370</v>
      </c>
      <c r="G294" s="183" t="s">
        <v>221</v>
      </c>
      <c r="H294" s="184">
        <v>420</v>
      </c>
      <c r="I294" s="185"/>
      <c r="J294" s="186">
        <f>ROUND(I294*H294,2)</f>
        <v>0</v>
      </c>
      <c r="K294" s="187"/>
      <c r="L294" s="40"/>
      <c r="M294" s="188" t="s">
        <v>1</v>
      </c>
      <c r="N294" s="189" t="s">
        <v>45</v>
      </c>
      <c r="O294" s="72"/>
      <c r="P294" s="190">
        <f>O294*H294</f>
        <v>0</v>
      </c>
      <c r="Q294" s="190">
        <v>0</v>
      </c>
      <c r="R294" s="190">
        <f>Q294*H294</f>
        <v>0</v>
      </c>
      <c r="S294" s="190">
        <v>0</v>
      </c>
      <c r="T294" s="191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192" t="s">
        <v>98</v>
      </c>
      <c r="AT294" s="192" t="s">
        <v>204</v>
      </c>
      <c r="AU294" s="192" t="s">
        <v>89</v>
      </c>
      <c r="AY294" s="18" t="s">
        <v>203</v>
      </c>
      <c r="BE294" s="193">
        <f>IF(N294="základní",J294,0)</f>
        <v>0</v>
      </c>
      <c r="BF294" s="193">
        <f>IF(N294="snížená",J294,0)</f>
        <v>0</v>
      </c>
      <c r="BG294" s="193">
        <f>IF(N294="zákl. přenesená",J294,0)</f>
        <v>0</v>
      </c>
      <c r="BH294" s="193">
        <f>IF(N294="sníž. přenesená",J294,0)</f>
        <v>0</v>
      </c>
      <c r="BI294" s="193">
        <f>IF(N294="nulová",J294,0)</f>
        <v>0</v>
      </c>
      <c r="BJ294" s="18" t="s">
        <v>85</v>
      </c>
      <c r="BK294" s="193">
        <f>ROUND(I294*H294,2)</f>
        <v>0</v>
      </c>
      <c r="BL294" s="18" t="s">
        <v>98</v>
      </c>
      <c r="BM294" s="192" t="s">
        <v>1371</v>
      </c>
    </row>
    <row r="295" spans="2:51" s="12" customFormat="1" ht="12">
      <c r="B295" s="194"/>
      <c r="C295" s="195"/>
      <c r="D295" s="196" t="s">
        <v>209</v>
      </c>
      <c r="E295" s="197" t="s">
        <v>1</v>
      </c>
      <c r="F295" s="198" t="s">
        <v>1372</v>
      </c>
      <c r="G295" s="195"/>
      <c r="H295" s="199">
        <v>420</v>
      </c>
      <c r="I295" s="200"/>
      <c r="J295" s="195"/>
      <c r="K295" s="195"/>
      <c r="L295" s="201"/>
      <c r="M295" s="202"/>
      <c r="N295" s="203"/>
      <c r="O295" s="203"/>
      <c r="P295" s="203"/>
      <c r="Q295" s="203"/>
      <c r="R295" s="203"/>
      <c r="S295" s="203"/>
      <c r="T295" s="204"/>
      <c r="AT295" s="205" t="s">
        <v>209</v>
      </c>
      <c r="AU295" s="205" t="s">
        <v>89</v>
      </c>
      <c r="AV295" s="12" t="s">
        <v>89</v>
      </c>
      <c r="AW295" s="12" t="s">
        <v>36</v>
      </c>
      <c r="AX295" s="12" t="s">
        <v>80</v>
      </c>
      <c r="AY295" s="205" t="s">
        <v>203</v>
      </c>
    </row>
    <row r="296" spans="2:51" s="13" customFormat="1" ht="12">
      <c r="B296" s="206"/>
      <c r="C296" s="207"/>
      <c r="D296" s="196" t="s">
        <v>209</v>
      </c>
      <c r="E296" s="208" t="s">
        <v>1</v>
      </c>
      <c r="F296" s="209" t="s">
        <v>211</v>
      </c>
      <c r="G296" s="207"/>
      <c r="H296" s="210">
        <v>420</v>
      </c>
      <c r="I296" s="211"/>
      <c r="J296" s="207"/>
      <c r="K296" s="207"/>
      <c r="L296" s="212"/>
      <c r="M296" s="213"/>
      <c r="N296" s="214"/>
      <c r="O296" s="214"/>
      <c r="P296" s="214"/>
      <c r="Q296" s="214"/>
      <c r="R296" s="214"/>
      <c r="S296" s="214"/>
      <c r="T296" s="215"/>
      <c r="AT296" s="216" t="s">
        <v>209</v>
      </c>
      <c r="AU296" s="216" t="s">
        <v>89</v>
      </c>
      <c r="AV296" s="13" t="s">
        <v>98</v>
      </c>
      <c r="AW296" s="13" t="s">
        <v>36</v>
      </c>
      <c r="AX296" s="13" t="s">
        <v>85</v>
      </c>
      <c r="AY296" s="216" t="s">
        <v>203</v>
      </c>
    </row>
    <row r="297" spans="1:65" s="2" customFormat="1" ht="37.9" customHeight="1">
      <c r="A297" s="35"/>
      <c r="B297" s="36"/>
      <c r="C297" s="180" t="s">
        <v>409</v>
      </c>
      <c r="D297" s="180" t="s">
        <v>204</v>
      </c>
      <c r="E297" s="181" t="s">
        <v>1373</v>
      </c>
      <c r="F297" s="182" t="s">
        <v>1374</v>
      </c>
      <c r="G297" s="183" t="s">
        <v>651</v>
      </c>
      <c r="H297" s="184">
        <v>1.379</v>
      </c>
      <c r="I297" s="185"/>
      <c r="J297" s="186">
        <f>ROUND(I297*H297,2)</f>
        <v>0</v>
      </c>
      <c r="K297" s="187"/>
      <c r="L297" s="40"/>
      <c r="M297" s="188" t="s">
        <v>1</v>
      </c>
      <c r="N297" s="189" t="s">
        <v>45</v>
      </c>
      <c r="O297" s="72"/>
      <c r="P297" s="190">
        <f>O297*H297</f>
        <v>0</v>
      </c>
      <c r="Q297" s="190">
        <v>0</v>
      </c>
      <c r="R297" s="190">
        <f>Q297*H297</f>
        <v>0</v>
      </c>
      <c r="S297" s="190">
        <v>0</v>
      </c>
      <c r="T297" s="191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192" t="s">
        <v>98</v>
      </c>
      <c r="AT297" s="192" t="s">
        <v>204</v>
      </c>
      <c r="AU297" s="192" t="s">
        <v>89</v>
      </c>
      <c r="AY297" s="18" t="s">
        <v>203</v>
      </c>
      <c r="BE297" s="193">
        <f>IF(N297="základní",J297,0)</f>
        <v>0</v>
      </c>
      <c r="BF297" s="193">
        <f>IF(N297="snížená",J297,0)</f>
        <v>0</v>
      </c>
      <c r="BG297" s="193">
        <f>IF(N297="zákl. přenesená",J297,0)</f>
        <v>0</v>
      </c>
      <c r="BH297" s="193">
        <f>IF(N297="sníž. přenesená",J297,0)</f>
        <v>0</v>
      </c>
      <c r="BI297" s="193">
        <f>IF(N297="nulová",J297,0)</f>
        <v>0</v>
      </c>
      <c r="BJ297" s="18" t="s">
        <v>85</v>
      </c>
      <c r="BK297" s="193">
        <f>ROUND(I297*H297,2)</f>
        <v>0</v>
      </c>
      <c r="BL297" s="18" t="s">
        <v>98</v>
      </c>
      <c r="BM297" s="192" t="s">
        <v>1375</v>
      </c>
    </row>
    <row r="298" spans="1:65" s="2" customFormat="1" ht="24.2" customHeight="1">
      <c r="A298" s="35"/>
      <c r="B298" s="36"/>
      <c r="C298" s="238" t="s">
        <v>415</v>
      </c>
      <c r="D298" s="238" t="s">
        <v>1363</v>
      </c>
      <c r="E298" s="239" t="s">
        <v>1376</v>
      </c>
      <c r="F298" s="240" t="s">
        <v>1377</v>
      </c>
      <c r="G298" s="241" t="s">
        <v>651</v>
      </c>
      <c r="H298" s="242">
        <v>1.448</v>
      </c>
      <c r="I298" s="243"/>
      <c r="J298" s="244">
        <f>ROUND(I298*H298,2)</f>
        <v>0</v>
      </c>
      <c r="K298" s="245"/>
      <c r="L298" s="246"/>
      <c r="M298" s="247" t="s">
        <v>1</v>
      </c>
      <c r="N298" s="248" t="s">
        <v>45</v>
      </c>
      <c r="O298" s="72"/>
      <c r="P298" s="190">
        <f>O298*H298</f>
        <v>0</v>
      </c>
      <c r="Q298" s="190">
        <v>0</v>
      </c>
      <c r="R298" s="190">
        <f>Q298*H298</f>
        <v>0</v>
      </c>
      <c r="S298" s="190">
        <v>0</v>
      </c>
      <c r="T298" s="191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192" t="s">
        <v>122</v>
      </c>
      <c r="AT298" s="192" t="s">
        <v>1363</v>
      </c>
      <c r="AU298" s="192" t="s">
        <v>89</v>
      </c>
      <c r="AY298" s="18" t="s">
        <v>203</v>
      </c>
      <c r="BE298" s="193">
        <f>IF(N298="základní",J298,0)</f>
        <v>0</v>
      </c>
      <c r="BF298" s="193">
        <f>IF(N298="snížená",J298,0)</f>
        <v>0</v>
      </c>
      <c r="BG298" s="193">
        <f>IF(N298="zákl. přenesená",J298,0)</f>
        <v>0</v>
      </c>
      <c r="BH298" s="193">
        <f>IF(N298="sníž. přenesená",J298,0)</f>
        <v>0</v>
      </c>
      <c r="BI298" s="193">
        <f>IF(N298="nulová",J298,0)</f>
        <v>0</v>
      </c>
      <c r="BJ298" s="18" t="s">
        <v>85</v>
      </c>
      <c r="BK298" s="193">
        <f>ROUND(I298*H298,2)</f>
        <v>0</v>
      </c>
      <c r="BL298" s="18" t="s">
        <v>98</v>
      </c>
      <c r="BM298" s="192" t="s">
        <v>1378</v>
      </c>
    </row>
    <row r="299" spans="2:63" s="11" customFormat="1" ht="22.9" customHeight="1">
      <c r="B299" s="166"/>
      <c r="C299" s="167"/>
      <c r="D299" s="168" t="s">
        <v>79</v>
      </c>
      <c r="E299" s="226" t="s">
        <v>1379</v>
      </c>
      <c r="F299" s="226" t="s">
        <v>1380</v>
      </c>
      <c r="G299" s="167"/>
      <c r="H299" s="167"/>
      <c r="I299" s="170"/>
      <c r="J299" s="227">
        <f>BK299</f>
        <v>0</v>
      </c>
      <c r="K299" s="167"/>
      <c r="L299" s="172"/>
      <c r="M299" s="173"/>
      <c r="N299" s="174"/>
      <c r="O299" s="174"/>
      <c r="P299" s="175">
        <f>SUM(P300:P318)</f>
        <v>0</v>
      </c>
      <c r="Q299" s="174"/>
      <c r="R299" s="175">
        <f>SUM(R300:R318)</f>
        <v>0</v>
      </c>
      <c r="S299" s="174"/>
      <c r="T299" s="176">
        <f>SUM(T300:T318)</f>
        <v>0</v>
      </c>
      <c r="AR299" s="177" t="s">
        <v>85</v>
      </c>
      <c r="AT299" s="178" t="s">
        <v>79</v>
      </c>
      <c r="AU299" s="178" t="s">
        <v>85</v>
      </c>
      <c r="AY299" s="177" t="s">
        <v>203</v>
      </c>
      <c r="BK299" s="179">
        <f>SUM(BK300:BK318)</f>
        <v>0</v>
      </c>
    </row>
    <row r="300" spans="1:65" s="2" customFormat="1" ht="37.9" customHeight="1">
      <c r="A300" s="35"/>
      <c r="B300" s="36"/>
      <c r="C300" s="180" t="s">
        <v>423</v>
      </c>
      <c r="D300" s="180" t="s">
        <v>204</v>
      </c>
      <c r="E300" s="181" t="s">
        <v>1246</v>
      </c>
      <c r="F300" s="182" t="s">
        <v>1247</v>
      </c>
      <c r="G300" s="183" t="s">
        <v>207</v>
      </c>
      <c r="H300" s="184">
        <v>0.928</v>
      </c>
      <c r="I300" s="185"/>
      <c r="J300" s="186">
        <f>ROUND(I300*H300,2)</f>
        <v>0</v>
      </c>
      <c r="K300" s="187"/>
      <c r="L300" s="40"/>
      <c r="M300" s="188" t="s">
        <v>1</v>
      </c>
      <c r="N300" s="189" t="s">
        <v>45</v>
      </c>
      <c r="O300" s="72"/>
      <c r="P300" s="190">
        <f>O300*H300</f>
        <v>0</v>
      </c>
      <c r="Q300" s="190">
        <v>0</v>
      </c>
      <c r="R300" s="190">
        <f>Q300*H300</f>
        <v>0</v>
      </c>
      <c r="S300" s="190">
        <v>0</v>
      </c>
      <c r="T300" s="191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192" t="s">
        <v>98</v>
      </c>
      <c r="AT300" s="192" t="s">
        <v>204</v>
      </c>
      <c r="AU300" s="192" t="s">
        <v>89</v>
      </c>
      <c r="AY300" s="18" t="s">
        <v>203</v>
      </c>
      <c r="BE300" s="193">
        <f>IF(N300="základní",J300,0)</f>
        <v>0</v>
      </c>
      <c r="BF300" s="193">
        <f>IF(N300="snížená",J300,0)</f>
        <v>0</v>
      </c>
      <c r="BG300" s="193">
        <f>IF(N300="zákl. přenesená",J300,0)</f>
        <v>0</v>
      </c>
      <c r="BH300" s="193">
        <f>IF(N300="sníž. přenesená",J300,0)</f>
        <v>0</v>
      </c>
      <c r="BI300" s="193">
        <f>IF(N300="nulová",J300,0)</f>
        <v>0</v>
      </c>
      <c r="BJ300" s="18" t="s">
        <v>85</v>
      </c>
      <c r="BK300" s="193">
        <f>ROUND(I300*H300,2)</f>
        <v>0</v>
      </c>
      <c r="BL300" s="18" t="s">
        <v>98</v>
      </c>
      <c r="BM300" s="192" t="s">
        <v>1381</v>
      </c>
    </row>
    <row r="301" spans="2:51" s="12" customFormat="1" ht="22.5">
      <c r="B301" s="194"/>
      <c r="C301" s="195"/>
      <c r="D301" s="196" t="s">
        <v>209</v>
      </c>
      <c r="E301" s="197" t="s">
        <v>1</v>
      </c>
      <c r="F301" s="198" t="s">
        <v>1382</v>
      </c>
      <c r="G301" s="195"/>
      <c r="H301" s="199">
        <v>0.928</v>
      </c>
      <c r="I301" s="200"/>
      <c r="J301" s="195"/>
      <c r="K301" s="195"/>
      <c r="L301" s="201"/>
      <c r="M301" s="202"/>
      <c r="N301" s="203"/>
      <c r="O301" s="203"/>
      <c r="P301" s="203"/>
      <c r="Q301" s="203"/>
      <c r="R301" s="203"/>
      <c r="S301" s="203"/>
      <c r="T301" s="204"/>
      <c r="AT301" s="205" t="s">
        <v>209</v>
      </c>
      <c r="AU301" s="205" t="s">
        <v>89</v>
      </c>
      <c r="AV301" s="12" t="s">
        <v>89</v>
      </c>
      <c r="AW301" s="12" t="s">
        <v>36</v>
      </c>
      <c r="AX301" s="12" t="s">
        <v>80</v>
      </c>
      <c r="AY301" s="205" t="s">
        <v>203</v>
      </c>
    </row>
    <row r="302" spans="2:51" s="13" customFormat="1" ht="12">
      <c r="B302" s="206"/>
      <c r="C302" s="207"/>
      <c r="D302" s="196" t="s">
        <v>209</v>
      </c>
      <c r="E302" s="208" t="s">
        <v>1</v>
      </c>
      <c r="F302" s="209" t="s">
        <v>211</v>
      </c>
      <c r="G302" s="207"/>
      <c r="H302" s="210">
        <v>0.928</v>
      </c>
      <c r="I302" s="211"/>
      <c r="J302" s="207"/>
      <c r="K302" s="207"/>
      <c r="L302" s="212"/>
      <c r="M302" s="213"/>
      <c r="N302" s="214"/>
      <c r="O302" s="214"/>
      <c r="P302" s="214"/>
      <c r="Q302" s="214"/>
      <c r="R302" s="214"/>
      <c r="S302" s="214"/>
      <c r="T302" s="215"/>
      <c r="AT302" s="216" t="s">
        <v>209</v>
      </c>
      <c r="AU302" s="216" t="s">
        <v>89</v>
      </c>
      <c r="AV302" s="13" t="s">
        <v>98</v>
      </c>
      <c r="AW302" s="13" t="s">
        <v>36</v>
      </c>
      <c r="AX302" s="13" t="s">
        <v>85</v>
      </c>
      <c r="AY302" s="216" t="s">
        <v>203</v>
      </c>
    </row>
    <row r="303" spans="1:65" s="2" customFormat="1" ht="37.9" customHeight="1">
      <c r="A303" s="35"/>
      <c r="B303" s="36"/>
      <c r="C303" s="180" t="s">
        <v>428</v>
      </c>
      <c r="D303" s="180" t="s">
        <v>204</v>
      </c>
      <c r="E303" s="181" t="s">
        <v>1383</v>
      </c>
      <c r="F303" s="182" t="s">
        <v>1384</v>
      </c>
      <c r="G303" s="183" t="s">
        <v>207</v>
      </c>
      <c r="H303" s="184">
        <v>1</v>
      </c>
      <c r="I303" s="185"/>
      <c r="J303" s="186">
        <f>ROUND(I303*H303,2)</f>
        <v>0</v>
      </c>
      <c r="K303" s="187"/>
      <c r="L303" s="40"/>
      <c r="M303" s="188" t="s">
        <v>1</v>
      </c>
      <c r="N303" s="189" t="s">
        <v>45</v>
      </c>
      <c r="O303" s="72"/>
      <c r="P303" s="190">
        <f>O303*H303</f>
        <v>0</v>
      </c>
      <c r="Q303" s="190">
        <v>0</v>
      </c>
      <c r="R303" s="190">
        <f>Q303*H303</f>
        <v>0</v>
      </c>
      <c r="S303" s="190">
        <v>0</v>
      </c>
      <c r="T303" s="191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192" t="s">
        <v>98</v>
      </c>
      <c r="AT303" s="192" t="s">
        <v>204</v>
      </c>
      <c r="AU303" s="192" t="s">
        <v>89</v>
      </c>
      <c r="AY303" s="18" t="s">
        <v>203</v>
      </c>
      <c r="BE303" s="193">
        <f>IF(N303="základní",J303,0)</f>
        <v>0</v>
      </c>
      <c r="BF303" s="193">
        <f>IF(N303="snížená",J303,0)</f>
        <v>0</v>
      </c>
      <c r="BG303" s="193">
        <f>IF(N303="zákl. přenesená",J303,0)</f>
        <v>0</v>
      </c>
      <c r="BH303" s="193">
        <f>IF(N303="sníž. přenesená",J303,0)</f>
        <v>0</v>
      </c>
      <c r="BI303" s="193">
        <f>IF(N303="nulová",J303,0)</f>
        <v>0</v>
      </c>
      <c r="BJ303" s="18" t="s">
        <v>85</v>
      </c>
      <c r="BK303" s="193">
        <f>ROUND(I303*H303,2)</f>
        <v>0</v>
      </c>
      <c r="BL303" s="18" t="s">
        <v>98</v>
      </c>
      <c r="BM303" s="192" t="s">
        <v>1385</v>
      </c>
    </row>
    <row r="304" spans="2:51" s="12" customFormat="1" ht="22.5">
      <c r="B304" s="194"/>
      <c r="C304" s="195"/>
      <c r="D304" s="196" t="s">
        <v>209</v>
      </c>
      <c r="E304" s="197" t="s">
        <v>1</v>
      </c>
      <c r="F304" s="198" t="s">
        <v>1386</v>
      </c>
      <c r="G304" s="195"/>
      <c r="H304" s="199">
        <v>1</v>
      </c>
      <c r="I304" s="200"/>
      <c r="J304" s="195"/>
      <c r="K304" s="195"/>
      <c r="L304" s="201"/>
      <c r="M304" s="202"/>
      <c r="N304" s="203"/>
      <c r="O304" s="203"/>
      <c r="P304" s="203"/>
      <c r="Q304" s="203"/>
      <c r="R304" s="203"/>
      <c r="S304" s="203"/>
      <c r="T304" s="204"/>
      <c r="AT304" s="205" t="s">
        <v>209</v>
      </c>
      <c r="AU304" s="205" t="s">
        <v>89</v>
      </c>
      <c r="AV304" s="12" t="s">
        <v>89</v>
      </c>
      <c r="AW304" s="12" t="s">
        <v>36</v>
      </c>
      <c r="AX304" s="12" t="s">
        <v>80</v>
      </c>
      <c r="AY304" s="205" t="s">
        <v>203</v>
      </c>
    </row>
    <row r="305" spans="2:51" s="13" customFormat="1" ht="12">
      <c r="B305" s="206"/>
      <c r="C305" s="207"/>
      <c r="D305" s="196" t="s">
        <v>209</v>
      </c>
      <c r="E305" s="208" t="s">
        <v>1</v>
      </c>
      <c r="F305" s="209" t="s">
        <v>211</v>
      </c>
      <c r="G305" s="207"/>
      <c r="H305" s="210">
        <v>1</v>
      </c>
      <c r="I305" s="211"/>
      <c r="J305" s="207"/>
      <c r="K305" s="207"/>
      <c r="L305" s="212"/>
      <c r="M305" s="213"/>
      <c r="N305" s="214"/>
      <c r="O305" s="214"/>
      <c r="P305" s="214"/>
      <c r="Q305" s="214"/>
      <c r="R305" s="214"/>
      <c r="S305" s="214"/>
      <c r="T305" s="215"/>
      <c r="AT305" s="216" t="s">
        <v>209</v>
      </c>
      <c r="AU305" s="216" t="s">
        <v>89</v>
      </c>
      <c r="AV305" s="13" t="s">
        <v>98</v>
      </c>
      <c r="AW305" s="13" t="s">
        <v>36</v>
      </c>
      <c r="AX305" s="13" t="s">
        <v>85</v>
      </c>
      <c r="AY305" s="216" t="s">
        <v>203</v>
      </c>
    </row>
    <row r="306" spans="1:65" s="2" customFormat="1" ht="37.9" customHeight="1">
      <c r="A306" s="35"/>
      <c r="B306" s="36"/>
      <c r="C306" s="180" t="s">
        <v>440</v>
      </c>
      <c r="D306" s="180" t="s">
        <v>204</v>
      </c>
      <c r="E306" s="181" t="s">
        <v>1387</v>
      </c>
      <c r="F306" s="182" t="s">
        <v>1388</v>
      </c>
      <c r="G306" s="183" t="s">
        <v>207</v>
      </c>
      <c r="H306" s="184">
        <v>1</v>
      </c>
      <c r="I306" s="185"/>
      <c r="J306" s="186">
        <f>ROUND(I306*H306,2)</f>
        <v>0</v>
      </c>
      <c r="K306" s="187"/>
      <c r="L306" s="40"/>
      <c r="M306" s="188" t="s">
        <v>1</v>
      </c>
      <c r="N306" s="189" t="s">
        <v>45</v>
      </c>
      <c r="O306" s="72"/>
      <c r="P306" s="190">
        <f>O306*H306</f>
        <v>0</v>
      </c>
      <c r="Q306" s="190">
        <v>0</v>
      </c>
      <c r="R306" s="190">
        <f>Q306*H306</f>
        <v>0</v>
      </c>
      <c r="S306" s="190">
        <v>0</v>
      </c>
      <c r="T306" s="191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192" t="s">
        <v>98</v>
      </c>
      <c r="AT306" s="192" t="s">
        <v>204</v>
      </c>
      <c r="AU306" s="192" t="s">
        <v>89</v>
      </c>
      <c r="AY306" s="18" t="s">
        <v>203</v>
      </c>
      <c r="BE306" s="193">
        <f>IF(N306="základní",J306,0)</f>
        <v>0</v>
      </c>
      <c r="BF306" s="193">
        <f>IF(N306="snížená",J306,0)</f>
        <v>0</v>
      </c>
      <c r="BG306" s="193">
        <f>IF(N306="zákl. přenesená",J306,0)</f>
        <v>0</v>
      </c>
      <c r="BH306" s="193">
        <f>IF(N306="sníž. přenesená",J306,0)</f>
        <v>0</v>
      </c>
      <c r="BI306" s="193">
        <f>IF(N306="nulová",J306,0)</f>
        <v>0</v>
      </c>
      <c r="BJ306" s="18" t="s">
        <v>85</v>
      </c>
      <c r="BK306" s="193">
        <f>ROUND(I306*H306,2)</f>
        <v>0</v>
      </c>
      <c r="BL306" s="18" t="s">
        <v>98</v>
      </c>
      <c r="BM306" s="192" t="s">
        <v>1389</v>
      </c>
    </row>
    <row r="307" spans="2:51" s="12" customFormat="1" ht="22.5">
      <c r="B307" s="194"/>
      <c r="C307" s="195"/>
      <c r="D307" s="196" t="s">
        <v>209</v>
      </c>
      <c r="E307" s="197" t="s">
        <v>1</v>
      </c>
      <c r="F307" s="198" t="s">
        <v>1386</v>
      </c>
      <c r="G307" s="195"/>
      <c r="H307" s="199">
        <v>1</v>
      </c>
      <c r="I307" s="200"/>
      <c r="J307" s="195"/>
      <c r="K307" s="195"/>
      <c r="L307" s="201"/>
      <c r="M307" s="202"/>
      <c r="N307" s="203"/>
      <c r="O307" s="203"/>
      <c r="P307" s="203"/>
      <c r="Q307" s="203"/>
      <c r="R307" s="203"/>
      <c r="S307" s="203"/>
      <c r="T307" s="204"/>
      <c r="AT307" s="205" t="s">
        <v>209</v>
      </c>
      <c r="AU307" s="205" t="s">
        <v>89</v>
      </c>
      <c r="AV307" s="12" t="s">
        <v>89</v>
      </c>
      <c r="AW307" s="12" t="s">
        <v>36</v>
      </c>
      <c r="AX307" s="12" t="s">
        <v>80</v>
      </c>
      <c r="AY307" s="205" t="s">
        <v>203</v>
      </c>
    </row>
    <row r="308" spans="2:51" s="13" customFormat="1" ht="12">
      <c r="B308" s="206"/>
      <c r="C308" s="207"/>
      <c r="D308" s="196" t="s">
        <v>209</v>
      </c>
      <c r="E308" s="208" t="s">
        <v>1</v>
      </c>
      <c r="F308" s="209" t="s">
        <v>211</v>
      </c>
      <c r="G308" s="207"/>
      <c r="H308" s="210">
        <v>1</v>
      </c>
      <c r="I308" s="211"/>
      <c r="J308" s="207"/>
      <c r="K308" s="207"/>
      <c r="L308" s="212"/>
      <c r="M308" s="213"/>
      <c r="N308" s="214"/>
      <c r="O308" s="214"/>
      <c r="P308" s="214"/>
      <c r="Q308" s="214"/>
      <c r="R308" s="214"/>
      <c r="S308" s="214"/>
      <c r="T308" s="215"/>
      <c r="AT308" s="216" t="s">
        <v>209</v>
      </c>
      <c r="AU308" s="216" t="s">
        <v>89</v>
      </c>
      <c r="AV308" s="13" t="s">
        <v>98</v>
      </c>
      <c r="AW308" s="13" t="s">
        <v>36</v>
      </c>
      <c r="AX308" s="13" t="s">
        <v>85</v>
      </c>
      <c r="AY308" s="216" t="s">
        <v>203</v>
      </c>
    </row>
    <row r="309" spans="1:65" s="2" customFormat="1" ht="33" customHeight="1">
      <c r="A309" s="35"/>
      <c r="B309" s="36"/>
      <c r="C309" s="180" t="s">
        <v>448</v>
      </c>
      <c r="D309" s="180" t="s">
        <v>204</v>
      </c>
      <c r="E309" s="181" t="s">
        <v>1390</v>
      </c>
      <c r="F309" s="182" t="s">
        <v>1391</v>
      </c>
      <c r="G309" s="183" t="s">
        <v>207</v>
      </c>
      <c r="H309" s="184">
        <v>0.64</v>
      </c>
      <c r="I309" s="185"/>
      <c r="J309" s="186">
        <f>ROUND(I309*H309,2)</f>
        <v>0</v>
      </c>
      <c r="K309" s="187"/>
      <c r="L309" s="40"/>
      <c r="M309" s="188" t="s">
        <v>1</v>
      </c>
      <c r="N309" s="189" t="s">
        <v>45</v>
      </c>
      <c r="O309" s="72"/>
      <c r="P309" s="190">
        <f>O309*H309</f>
        <v>0</v>
      </c>
      <c r="Q309" s="190">
        <v>0</v>
      </c>
      <c r="R309" s="190">
        <f>Q309*H309</f>
        <v>0</v>
      </c>
      <c r="S309" s="190">
        <v>0</v>
      </c>
      <c r="T309" s="191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192" t="s">
        <v>98</v>
      </c>
      <c r="AT309" s="192" t="s">
        <v>204</v>
      </c>
      <c r="AU309" s="192" t="s">
        <v>89</v>
      </c>
      <c r="AY309" s="18" t="s">
        <v>203</v>
      </c>
      <c r="BE309" s="193">
        <f>IF(N309="základní",J309,0)</f>
        <v>0</v>
      </c>
      <c r="BF309" s="193">
        <f>IF(N309="snížená",J309,0)</f>
        <v>0</v>
      </c>
      <c r="BG309" s="193">
        <f>IF(N309="zákl. přenesená",J309,0)</f>
        <v>0</v>
      </c>
      <c r="BH309" s="193">
        <f>IF(N309="sníž. přenesená",J309,0)</f>
        <v>0</v>
      </c>
      <c r="BI309" s="193">
        <f>IF(N309="nulová",J309,0)</f>
        <v>0</v>
      </c>
      <c r="BJ309" s="18" t="s">
        <v>85</v>
      </c>
      <c r="BK309" s="193">
        <f>ROUND(I309*H309,2)</f>
        <v>0</v>
      </c>
      <c r="BL309" s="18" t="s">
        <v>98</v>
      </c>
      <c r="BM309" s="192" t="s">
        <v>1392</v>
      </c>
    </row>
    <row r="310" spans="2:51" s="12" customFormat="1" ht="22.5">
      <c r="B310" s="194"/>
      <c r="C310" s="195"/>
      <c r="D310" s="196" t="s">
        <v>209</v>
      </c>
      <c r="E310" s="197" t="s">
        <v>1</v>
      </c>
      <c r="F310" s="198" t="s">
        <v>1393</v>
      </c>
      <c r="G310" s="195"/>
      <c r="H310" s="199">
        <v>0.64</v>
      </c>
      <c r="I310" s="200"/>
      <c r="J310" s="195"/>
      <c r="K310" s="195"/>
      <c r="L310" s="201"/>
      <c r="M310" s="202"/>
      <c r="N310" s="203"/>
      <c r="O310" s="203"/>
      <c r="P310" s="203"/>
      <c r="Q310" s="203"/>
      <c r="R310" s="203"/>
      <c r="S310" s="203"/>
      <c r="T310" s="204"/>
      <c r="AT310" s="205" t="s">
        <v>209</v>
      </c>
      <c r="AU310" s="205" t="s">
        <v>89</v>
      </c>
      <c r="AV310" s="12" t="s">
        <v>89</v>
      </c>
      <c r="AW310" s="12" t="s">
        <v>36</v>
      </c>
      <c r="AX310" s="12" t="s">
        <v>80</v>
      </c>
      <c r="AY310" s="205" t="s">
        <v>203</v>
      </c>
    </row>
    <row r="311" spans="2:51" s="13" customFormat="1" ht="12">
      <c r="B311" s="206"/>
      <c r="C311" s="207"/>
      <c r="D311" s="196" t="s">
        <v>209</v>
      </c>
      <c r="E311" s="208" t="s">
        <v>1</v>
      </c>
      <c r="F311" s="209" t="s">
        <v>211</v>
      </c>
      <c r="G311" s="207"/>
      <c r="H311" s="210">
        <v>0.64</v>
      </c>
      <c r="I311" s="211"/>
      <c r="J311" s="207"/>
      <c r="K311" s="207"/>
      <c r="L311" s="212"/>
      <c r="M311" s="213"/>
      <c r="N311" s="214"/>
      <c r="O311" s="214"/>
      <c r="P311" s="214"/>
      <c r="Q311" s="214"/>
      <c r="R311" s="214"/>
      <c r="S311" s="214"/>
      <c r="T311" s="215"/>
      <c r="AT311" s="216" t="s">
        <v>209</v>
      </c>
      <c r="AU311" s="216" t="s">
        <v>89</v>
      </c>
      <c r="AV311" s="13" t="s">
        <v>98</v>
      </c>
      <c r="AW311" s="13" t="s">
        <v>36</v>
      </c>
      <c r="AX311" s="13" t="s">
        <v>85</v>
      </c>
      <c r="AY311" s="216" t="s">
        <v>203</v>
      </c>
    </row>
    <row r="312" spans="1:65" s="2" customFormat="1" ht="33" customHeight="1">
      <c r="A312" s="35"/>
      <c r="B312" s="36"/>
      <c r="C312" s="180" t="s">
        <v>455</v>
      </c>
      <c r="D312" s="180" t="s">
        <v>204</v>
      </c>
      <c r="E312" s="181" t="s">
        <v>1394</v>
      </c>
      <c r="F312" s="182" t="s">
        <v>1395</v>
      </c>
      <c r="G312" s="183" t="s">
        <v>207</v>
      </c>
      <c r="H312" s="184">
        <v>0.64</v>
      </c>
      <c r="I312" s="185"/>
      <c r="J312" s="186">
        <f>ROUND(I312*H312,2)</f>
        <v>0</v>
      </c>
      <c r="K312" s="187"/>
      <c r="L312" s="40"/>
      <c r="M312" s="188" t="s">
        <v>1</v>
      </c>
      <c r="N312" s="189" t="s">
        <v>45</v>
      </c>
      <c r="O312" s="72"/>
      <c r="P312" s="190">
        <f>O312*H312</f>
        <v>0</v>
      </c>
      <c r="Q312" s="190">
        <v>0</v>
      </c>
      <c r="R312" s="190">
        <f>Q312*H312</f>
        <v>0</v>
      </c>
      <c r="S312" s="190">
        <v>0</v>
      </c>
      <c r="T312" s="191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192" t="s">
        <v>98</v>
      </c>
      <c r="AT312" s="192" t="s">
        <v>204</v>
      </c>
      <c r="AU312" s="192" t="s">
        <v>89</v>
      </c>
      <c r="AY312" s="18" t="s">
        <v>203</v>
      </c>
      <c r="BE312" s="193">
        <f>IF(N312="základní",J312,0)</f>
        <v>0</v>
      </c>
      <c r="BF312" s="193">
        <f>IF(N312="snížená",J312,0)</f>
        <v>0</v>
      </c>
      <c r="BG312" s="193">
        <f>IF(N312="zákl. přenesená",J312,0)</f>
        <v>0</v>
      </c>
      <c r="BH312" s="193">
        <f>IF(N312="sníž. přenesená",J312,0)</f>
        <v>0</v>
      </c>
      <c r="BI312" s="193">
        <f>IF(N312="nulová",J312,0)</f>
        <v>0</v>
      </c>
      <c r="BJ312" s="18" t="s">
        <v>85</v>
      </c>
      <c r="BK312" s="193">
        <f>ROUND(I312*H312,2)</f>
        <v>0</v>
      </c>
      <c r="BL312" s="18" t="s">
        <v>98</v>
      </c>
      <c r="BM312" s="192" t="s">
        <v>1396</v>
      </c>
    </row>
    <row r="313" spans="1:65" s="2" customFormat="1" ht="37.9" customHeight="1">
      <c r="A313" s="35"/>
      <c r="B313" s="36"/>
      <c r="C313" s="180" t="s">
        <v>460</v>
      </c>
      <c r="D313" s="180" t="s">
        <v>204</v>
      </c>
      <c r="E313" s="181" t="s">
        <v>1397</v>
      </c>
      <c r="F313" s="182" t="s">
        <v>1398</v>
      </c>
      <c r="G313" s="183" t="s">
        <v>349</v>
      </c>
      <c r="H313" s="184">
        <v>0.227</v>
      </c>
      <c r="I313" s="185"/>
      <c r="J313" s="186">
        <f>ROUND(I313*H313,2)</f>
        <v>0</v>
      </c>
      <c r="K313" s="187"/>
      <c r="L313" s="40"/>
      <c r="M313" s="188" t="s">
        <v>1</v>
      </c>
      <c r="N313" s="189" t="s">
        <v>45</v>
      </c>
      <c r="O313" s="72"/>
      <c r="P313" s="190">
        <f>O313*H313</f>
        <v>0</v>
      </c>
      <c r="Q313" s="190">
        <v>0</v>
      </c>
      <c r="R313" s="190">
        <f>Q313*H313</f>
        <v>0</v>
      </c>
      <c r="S313" s="190">
        <v>0</v>
      </c>
      <c r="T313" s="191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192" t="s">
        <v>98</v>
      </c>
      <c r="AT313" s="192" t="s">
        <v>204</v>
      </c>
      <c r="AU313" s="192" t="s">
        <v>89</v>
      </c>
      <c r="AY313" s="18" t="s">
        <v>203</v>
      </c>
      <c r="BE313" s="193">
        <f>IF(N313="základní",J313,0)</f>
        <v>0</v>
      </c>
      <c r="BF313" s="193">
        <f>IF(N313="snížená",J313,0)</f>
        <v>0</v>
      </c>
      <c r="BG313" s="193">
        <f>IF(N313="zákl. přenesená",J313,0)</f>
        <v>0</v>
      </c>
      <c r="BH313" s="193">
        <f>IF(N313="sníž. přenesená",J313,0)</f>
        <v>0</v>
      </c>
      <c r="BI313" s="193">
        <f>IF(N313="nulová",J313,0)</f>
        <v>0</v>
      </c>
      <c r="BJ313" s="18" t="s">
        <v>85</v>
      </c>
      <c r="BK313" s="193">
        <f>ROUND(I313*H313,2)</f>
        <v>0</v>
      </c>
      <c r="BL313" s="18" t="s">
        <v>98</v>
      </c>
      <c r="BM313" s="192" t="s">
        <v>1399</v>
      </c>
    </row>
    <row r="314" spans="2:51" s="12" customFormat="1" ht="12">
      <c r="B314" s="194"/>
      <c r="C314" s="195"/>
      <c r="D314" s="196" t="s">
        <v>209</v>
      </c>
      <c r="E314" s="197" t="s">
        <v>1</v>
      </c>
      <c r="F314" s="198" t="s">
        <v>1400</v>
      </c>
      <c r="G314" s="195"/>
      <c r="H314" s="199">
        <v>0.227</v>
      </c>
      <c r="I314" s="200"/>
      <c r="J314" s="195"/>
      <c r="K314" s="195"/>
      <c r="L314" s="201"/>
      <c r="M314" s="202"/>
      <c r="N314" s="203"/>
      <c r="O314" s="203"/>
      <c r="P314" s="203"/>
      <c r="Q314" s="203"/>
      <c r="R314" s="203"/>
      <c r="S314" s="203"/>
      <c r="T314" s="204"/>
      <c r="AT314" s="205" t="s">
        <v>209</v>
      </c>
      <c r="AU314" s="205" t="s">
        <v>89</v>
      </c>
      <c r="AV314" s="12" t="s">
        <v>89</v>
      </c>
      <c r="AW314" s="12" t="s">
        <v>36</v>
      </c>
      <c r="AX314" s="12" t="s">
        <v>80</v>
      </c>
      <c r="AY314" s="205" t="s">
        <v>203</v>
      </c>
    </row>
    <row r="315" spans="2:51" s="13" customFormat="1" ht="12">
      <c r="B315" s="206"/>
      <c r="C315" s="207"/>
      <c r="D315" s="196" t="s">
        <v>209</v>
      </c>
      <c r="E315" s="208" t="s">
        <v>1</v>
      </c>
      <c r="F315" s="209" t="s">
        <v>211</v>
      </c>
      <c r="G315" s="207"/>
      <c r="H315" s="210">
        <v>0.227</v>
      </c>
      <c r="I315" s="211"/>
      <c r="J315" s="207"/>
      <c r="K315" s="207"/>
      <c r="L315" s="212"/>
      <c r="M315" s="213"/>
      <c r="N315" s="214"/>
      <c r="O315" s="214"/>
      <c r="P315" s="214"/>
      <c r="Q315" s="214"/>
      <c r="R315" s="214"/>
      <c r="S315" s="214"/>
      <c r="T315" s="215"/>
      <c r="AT315" s="216" t="s">
        <v>209</v>
      </c>
      <c r="AU315" s="216" t="s">
        <v>89</v>
      </c>
      <c r="AV315" s="13" t="s">
        <v>98</v>
      </c>
      <c r="AW315" s="13" t="s">
        <v>36</v>
      </c>
      <c r="AX315" s="13" t="s">
        <v>85</v>
      </c>
      <c r="AY315" s="216" t="s">
        <v>203</v>
      </c>
    </row>
    <row r="316" spans="1:65" s="2" customFormat="1" ht="37.9" customHeight="1">
      <c r="A316" s="35"/>
      <c r="B316" s="36"/>
      <c r="C316" s="180" t="s">
        <v>465</v>
      </c>
      <c r="D316" s="180" t="s">
        <v>204</v>
      </c>
      <c r="E316" s="181" t="s">
        <v>1401</v>
      </c>
      <c r="F316" s="182" t="s">
        <v>1402</v>
      </c>
      <c r="G316" s="183" t="s">
        <v>651</v>
      </c>
      <c r="H316" s="184">
        <v>0.02</v>
      </c>
      <c r="I316" s="185"/>
      <c r="J316" s="186">
        <f>ROUND(I316*H316,2)</f>
        <v>0</v>
      </c>
      <c r="K316" s="187"/>
      <c r="L316" s="40"/>
      <c r="M316" s="188" t="s">
        <v>1</v>
      </c>
      <c r="N316" s="189" t="s">
        <v>45</v>
      </c>
      <c r="O316" s="72"/>
      <c r="P316" s="190">
        <f>O316*H316</f>
        <v>0</v>
      </c>
      <c r="Q316" s="190">
        <v>0</v>
      </c>
      <c r="R316" s="190">
        <f>Q316*H316</f>
        <v>0</v>
      </c>
      <c r="S316" s="190">
        <v>0</v>
      </c>
      <c r="T316" s="191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192" t="s">
        <v>98</v>
      </c>
      <c r="AT316" s="192" t="s">
        <v>204</v>
      </c>
      <c r="AU316" s="192" t="s">
        <v>89</v>
      </c>
      <c r="AY316" s="18" t="s">
        <v>203</v>
      </c>
      <c r="BE316" s="193">
        <f>IF(N316="základní",J316,0)</f>
        <v>0</v>
      </c>
      <c r="BF316" s="193">
        <f>IF(N316="snížená",J316,0)</f>
        <v>0</v>
      </c>
      <c r="BG316" s="193">
        <f>IF(N316="zákl. přenesená",J316,0)</f>
        <v>0</v>
      </c>
      <c r="BH316" s="193">
        <f>IF(N316="sníž. přenesená",J316,0)</f>
        <v>0</v>
      </c>
      <c r="BI316" s="193">
        <f>IF(N316="nulová",J316,0)</f>
        <v>0</v>
      </c>
      <c r="BJ316" s="18" t="s">
        <v>85</v>
      </c>
      <c r="BK316" s="193">
        <f>ROUND(I316*H316,2)</f>
        <v>0</v>
      </c>
      <c r="BL316" s="18" t="s">
        <v>98</v>
      </c>
      <c r="BM316" s="192" t="s">
        <v>1403</v>
      </c>
    </row>
    <row r="317" spans="2:51" s="12" customFormat="1" ht="12">
      <c r="B317" s="194"/>
      <c r="C317" s="195"/>
      <c r="D317" s="196" t="s">
        <v>209</v>
      </c>
      <c r="E317" s="197" t="s">
        <v>1</v>
      </c>
      <c r="F317" s="198" t="s">
        <v>1404</v>
      </c>
      <c r="G317" s="195"/>
      <c r="H317" s="199">
        <v>0.02</v>
      </c>
      <c r="I317" s="200"/>
      <c r="J317" s="195"/>
      <c r="K317" s="195"/>
      <c r="L317" s="201"/>
      <c r="M317" s="202"/>
      <c r="N317" s="203"/>
      <c r="O317" s="203"/>
      <c r="P317" s="203"/>
      <c r="Q317" s="203"/>
      <c r="R317" s="203"/>
      <c r="S317" s="203"/>
      <c r="T317" s="204"/>
      <c r="AT317" s="205" t="s">
        <v>209</v>
      </c>
      <c r="AU317" s="205" t="s">
        <v>89</v>
      </c>
      <c r="AV317" s="12" t="s">
        <v>89</v>
      </c>
      <c r="AW317" s="12" t="s">
        <v>36</v>
      </c>
      <c r="AX317" s="12" t="s">
        <v>80</v>
      </c>
      <c r="AY317" s="205" t="s">
        <v>203</v>
      </c>
    </row>
    <row r="318" spans="2:51" s="13" customFormat="1" ht="12">
      <c r="B318" s="206"/>
      <c r="C318" s="207"/>
      <c r="D318" s="196" t="s">
        <v>209</v>
      </c>
      <c r="E318" s="208" t="s">
        <v>1</v>
      </c>
      <c r="F318" s="209" t="s">
        <v>211</v>
      </c>
      <c r="G318" s="207"/>
      <c r="H318" s="210">
        <v>0.02</v>
      </c>
      <c r="I318" s="211"/>
      <c r="J318" s="207"/>
      <c r="K318" s="207"/>
      <c r="L318" s="212"/>
      <c r="M318" s="213"/>
      <c r="N318" s="214"/>
      <c r="O318" s="214"/>
      <c r="P318" s="214"/>
      <c r="Q318" s="214"/>
      <c r="R318" s="214"/>
      <c r="S318" s="214"/>
      <c r="T318" s="215"/>
      <c r="AT318" s="216" t="s">
        <v>209</v>
      </c>
      <c r="AU318" s="216" t="s">
        <v>89</v>
      </c>
      <c r="AV318" s="13" t="s">
        <v>98</v>
      </c>
      <c r="AW318" s="13" t="s">
        <v>36</v>
      </c>
      <c r="AX318" s="13" t="s">
        <v>85</v>
      </c>
      <c r="AY318" s="216" t="s">
        <v>203</v>
      </c>
    </row>
    <row r="319" spans="2:63" s="11" customFormat="1" ht="22.9" customHeight="1">
      <c r="B319" s="166"/>
      <c r="C319" s="167"/>
      <c r="D319" s="168" t="s">
        <v>79</v>
      </c>
      <c r="E319" s="226" t="s">
        <v>1405</v>
      </c>
      <c r="F319" s="226" t="s">
        <v>1406</v>
      </c>
      <c r="G319" s="167"/>
      <c r="H319" s="167"/>
      <c r="I319" s="170"/>
      <c r="J319" s="227">
        <f>BK319</f>
        <v>0</v>
      </c>
      <c r="K319" s="167"/>
      <c r="L319" s="172"/>
      <c r="M319" s="173"/>
      <c r="N319" s="174"/>
      <c r="O319" s="174"/>
      <c r="P319" s="175">
        <f>SUM(P320:P337)</f>
        <v>0</v>
      </c>
      <c r="Q319" s="174"/>
      <c r="R319" s="175">
        <f>SUM(R320:R337)</f>
        <v>0</v>
      </c>
      <c r="S319" s="174"/>
      <c r="T319" s="176">
        <f>SUM(T320:T337)</f>
        <v>0</v>
      </c>
      <c r="AR319" s="177" t="s">
        <v>85</v>
      </c>
      <c r="AT319" s="178" t="s">
        <v>79</v>
      </c>
      <c r="AU319" s="178" t="s">
        <v>85</v>
      </c>
      <c r="AY319" s="177" t="s">
        <v>203</v>
      </c>
      <c r="BK319" s="179">
        <f>SUM(BK320:BK337)</f>
        <v>0</v>
      </c>
    </row>
    <row r="320" spans="1:65" s="2" customFormat="1" ht="37.9" customHeight="1">
      <c r="A320" s="35"/>
      <c r="B320" s="36"/>
      <c r="C320" s="180" t="s">
        <v>474</v>
      </c>
      <c r="D320" s="180" t="s">
        <v>204</v>
      </c>
      <c r="E320" s="181" t="s">
        <v>1383</v>
      </c>
      <c r="F320" s="182" t="s">
        <v>1384</v>
      </c>
      <c r="G320" s="183" t="s">
        <v>207</v>
      </c>
      <c r="H320" s="184">
        <v>0.5</v>
      </c>
      <c r="I320" s="185"/>
      <c r="J320" s="186">
        <f>ROUND(I320*H320,2)</f>
        <v>0</v>
      </c>
      <c r="K320" s="187"/>
      <c r="L320" s="40"/>
      <c r="M320" s="188" t="s">
        <v>1</v>
      </c>
      <c r="N320" s="189" t="s">
        <v>45</v>
      </c>
      <c r="O320" s="72"/>
      <c r="P320" s="190">
        <f>O320*H320</f>
        <v>0</v>
      </c>
      <c r="Q320" s="190">
        <v>0</v>
      </c>
      <c r="R320" s="190">
        <f>Q320*H320</f>
        <v>0</v>
      </c>
      <c r="S320" s="190">
        <v>0</v>
      </c>
      <c r="T320" s="191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192" t="s">
        <v>98</v>
      </c>
      <c r="AT320" s="192" t="s">
        <v>204</v>
      </c>
      <c r="AU320" s="192" t="s">
        <v>89</v>
      </c>
      <c r="AY320" s="18" t="s">
        <v>203</v>
      </c>
      <c r="BE320" s="193">
        <f>IF(N320="základní",J320,0)</f>
        <v>0</v>
      </c>
      <c r="BF320" s="193">
        <f>IF(N320="snížená",J320,0)</f>
        <v>0</v>
      </c>
      <c r="BG320" s="193">
        <f>IF(N320="zákl. přenesená",J320,0)</f>
        <v>0</v>
      </c>
      <c r="BH320" s="193">
        <f>IF(N320="sníž. přenesená",J320,0)</f>
        <v>0</v>
      </c>
      <c r="BI320" s="193">
        <f>IF(N320="nulová",J320,0)</f>
        <v>0</v>
      </c>
      <c r="BJ320" s="18" t="s">
        <v>85</v>
      </c>
      <c r="BK320" s="193">
        <f>ROUND(I320*H320,2)</f>
        <v>0</v>
      </c>
      <c r="BL320" s="18" t="s">
        <v>98</v>
      </c>
      <c r="BM320" s="192" t="s">
        <v>1407</v>
      </c>
    </row>
    <row r="321" spans="2:51" s="12" customFormat="1" ht="12">
      <c r="B321" s="194"/>
      <c r="C321" s="195"/>
      <c r="D321" s="196" t="s">
        <v>209</v>
      </c>
      <c r="E321" s="197" t="s">
        <v>1</v>
      </c>
      <c r="F321" s="198" t="s">
        <v>1408</v>
      </c>
      <c r="G321" s="195"/>
      <c r="H321" s="199">
        <v>0.5</v>
      </c>
      <c r="I321" s="200"/>
      <c r="J321" s="195"/>
      <c r="K321" s="195"/>
      <c r="L321" s="201"/>
      <c r="M321" s="202"/>
      <c r="N321" s="203"/>
      <c r="O321" s="203"/>
      <c r="P321" s="203"/>
      <c r="Q321" s="203"/>
      <c r="R321" s="203"/>
      <c r="S321" s="203"/>
      <c r="T321" s="204"/>
      <c r="AT321" s="205" t="s">
        <v>209</v>
      </c>
      <c r="AU321" s="205" t="s">
        <v>89</v>
      </c>
      <c r="AV321" s="12" t="s">
        <v>89</v>
      </c>
      <c r="AW321" s="12" t="s">
        <v>36</v>
      </c>
      <c r="AX321" s="12" t="s">
        <v>80</v>
      </c>
      <c r="AY321" s="205" t="s">
        <v>203</v>
      </c>
    </row>
    <row r="322" spans="2:51" s="13" customFormat="1" ht="12">
      <c r="B322" s="206"/>
      <c r="C322" s="207"/>
      <c r="D322" s="196" t="s">
        <v>209</v>
      </c>
      <c r="E322" s="208" t="s">
        <v>1</v>
      </c>
      <c r="F322" s="209" t="s">
        <v>211</v>
      </c>
      <c r="G322" s="207"/>
      <c r="H322" s="210">
        <v>0.5</v>
      </c>
      <c r="I322" s="211"/>
      <c r="J322" s="207"/>
      <c r="K322" s="207"/>
      <c r="L322" s="212"/>
      <c r="M322" s="213"/>
      <c r="N322" s="214"/>
      <c r="O322" s="214"/>
      <c r="P322" s="214"/>
      <c r="Q322" s="214"/>
      <c r="R322" s="214"/>
      <c r="S322" s="214"/>
      <c r="T322" s="215"/>
      <c r="AT322" s="216" t="s">
        <v>209</v>
      </c>
      <c r="AU322" s="216" t="s">
        <v>89</v>
      </c>
      <c r="AV322" s="13" t="s">
        <v>98</v>
      </c>
      <c r="AW322" s="13" t="s">
        <v>36</v>
      </c>
      <c r="AX322" s="13" t="s">
        <v>85</v>
      </c>
      <c r="AY322" s="216" t="s">
        <v>203</v>
      </c>
    </row>
    <row r="323" spans="1:65" s="2" customFormat="1" ht="37.9" customHeight="1">
      <c r="A323" s="35"/>
      <c r="B323" s="36"/>
      <c r="C323" s="180" t="s">
        <v>479</v>
      </c>
      <c r="D323" s="180" t="s">
        <v>204</v>
      </c>
      <c r="E323" s="181" t="s">
        <v>1387</v>
      </c>
      <c r="F323" s="182" t="s">
        <v>1388</v>
      </c>
      <c r="G323" s="183" t="s">
        <v>207</v>
      </c>
      <c r="H323" s="184">
        <v>0.5</v>
      </c>
      <c r="I323" s="185"/>
      <c r="J323" s="186">
        <f>ROUND(I323*H323,2)</f>
        <v>0</v>
      </c>
      <c r="K323" s="187"/>
      <c r="L323" s="40"/>
      <c r="M323" s="188" t="s">
        <v>1</v>
      </c>
      <c r="N323" s="189" t="s">
        <v>45</v>
      </c>
      <c r="O323" s="72"/>
      <c r="P323" s="190">
        <f>O323*H323</f>
        <v>0</v>
      </c>
      <c r="Q323" s="190">
        <v>0</v>
      </c>
      <c r="R323" s="190">
        <f>Q323*H323</f>
        <v>0</v>
      </c>
      <c r="S323" s="190">
        <v>0</v>
      </c>
      <c r="T323" s="191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192" t="s">
        <v>98</v>
      </c>
      <c r="AT323" s="192" t="s">
        <v>204</v>
      </c>
      <c r="AU323" s="192" t="s">
        <v>89</v>
      </c>
      <c r="AY323" s="18" t="s">
        <v>203</v>
      </c>
      <c r="BE323" s="193">
        <f>IF(N323="základní",J323,0)</f>
        <v>0</v>
      </c>
      <c r="BF323" s="193">
        <f>IF(N323="snížená",J323,0)</f>
        <v>0</v>
      </c>
      <c r="BG323" s="193">
        <f>IF(N323="zákl. přenesená",J323,0)</f>
        <v>0</v>
      </c>
      <c r="BH323" s="193">
        <f>IF(N323="sníž. přenesená",J323,0)</f>
        <v>0</v>
      </c>
      <c r="BI323" s="193">
        <f>IF(N323="nulová",J323,0)</f>
        <v>0</v>
      </c>
      <c r="BJ323" s="18" t="s">
        <v>85</v>
      </c>
      <c r="BK323" s="193">
        <f>ROUND(I323*H323,2)</f>
        <v>0</v>
      </c>
      <c r="BL323" s="18" t="s">
        <v>98</v>
      </c>
      <c r="BM323" s="192" t="s">
        <v>1409</v>
      </c>
    </row>
    <row r="324" spans="2:51" s="12" customFormat="1" ht="12">
      <c r="B324" s="194"/>
      <c r="C324" s="195"/>
      <c r="D324" s="196" t="s">
        <v>209</v>
      </c>
      <c r="E324" s="197" t="s">
        <v>1</v>
      </c>
      <c r="F324" s="198" t="s">
        <v>1408</v>
      </c>
      <c r="G324" s="195"/>
      <c r="H324" s="199">
        <v>0.5</v>
      </c>
      <c r="I324" s="200"/>
      <c r="J324" s="195"/>
      <c r="K324" s="195"/>
      <c r="L324" s="201"/>
      <c r="M324" s="202"/>
      <c r="N324" s="203"/>
      <c r="O324" s="203"/>
      <c r="P324" s="203"/>
      <c r="Q324" s="203"/>
      <c r="R324" s="203"/>
      <c r="S324" s="203"/>
      <c r="T324" s="204"/>
      <c r="AT324" s="205" t="s">
        <v>209</v>
      </c>
      <c r="AU324" s="205" t="s">
        <v>89</v>
      </c>
      <c r="AV324" s="12" t="s">
        <v>89</v>
      </c>
      <c r="AW324" s="12" t="s">
        <v>36</v>
      </c>
      <c r="AX324" s="12" t="s">
        <v>80</v>
      </c>
      <c r="AY324" s="205" t="s">
        <v>203</v>
      </c>
    </row>
    <row r="325" spans="2:51" s="13" customFormat="1" ht="12">
      <c r="B325" s="206"/>
      <c r="C325" s="207"/>
      <c r="D325" s="196" t="s">
        <v>209</v>
      </c>
      <c r="E325" s="208" t="s">
        <v>1</v>
      </c>
      <c r="F325" s="209" t="s">
        <v>211</v>
      </c>
      <c r="G325" s="207"/>
      <c r="H325" s="210">
        <v>0.5</v>
      </c>
      <c r="I325" s="211"/>
      <c r="J325" s="207"/>
      <c r="K325" s="207"/>
      <c r="L325" s="212"/>
      <c r="M325" s="213"/>
      <c r="N325" s="214"/>
      <c r="O325" s="214"/>
      <c r="P325" s="214"/>
      <c r="Q325" s="214"/>
      <c r="R325" s="214"/>
      <c r="S325" s="214"/>
      <c r="T325" s="215"/>
      <c r="AT325" s="216" t="s">
        <v>209</v>
      </c>
      <c r="AU325" s="216" t="s">
        <v>89</v>
      </c>
      <c r="AV325" s="13" t="s">
        <v>98</v>
      </c>
      <c r="AW325" s="13" t="s">
        <v>36</v>
      </c>
      <c r="AX325" s="13" t="s">
        <v>85</v>
      </c>
      <c r="AY325" s="216" t="s">
        <v>203</v>
      </c>
    </row>
    <row r="326" spans="1:65" s="2" customFormat="1" ht="33" customHeight="1">
      <c r="A326" s="35"/>
      <c r="B326" s="36"/>
      <c r="C326" s="180" t="s">
        <v>485</v>
      </c>
      <c r="D326" s="180" t="s">
        <v>204</v>
      </c>
      <c r="E326" s="181" t="s">
        <v>1390</v>
      </c>
      <c r="F326" s="182" t="s">
        <v>1391</v>
      </c>
      <c r="G326" s="183" t="s">
        <v>207</v>
      </c>
      <c r="H326" s="184">
        <v>0.32</v>
      </c>
      <c r="I326" s="185"/>
      <c r="J326" s="186">
        <f>ROUND(I326*H326,2)</f>
        <v>0</v>
      </c>
      <c r="K326" s="187"/>
      <c r="L326" s="40"/>
      <c r="M326" s="188" t="s">
        <v>1</v>
      </c>
      <c r="N326" s="189" t="s">
        <v>45</v>
      </c>
      <c r="O326" s="72"/>
      <c r="P326" s="190">
        <f>O326*H326</f>
        <v>0</v>
      </c>
      <c r="Q326" s="190">
        <v>0</v>
      </c>
      <c r="R326" s="190">
        <f>Q326*H326</f>
        <v>0</v>
      </c>
      <c r="S326" s="190">
        <v>0</v>
      </c>
      <c r="T326" s="191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192" t="s">
        <v>98</v>
      </c>
      <c r="AT326" s="192" t="s">
        <v>204</v>
      </c>
      <c r="AU326" s="192" t="s">
        <v>89</v>
      </c>
      <c r="AY326" s="18" t="s">
        <v>203</v>
      </c>
      <c r="BE326" s="193">
        <f>IF(N326="základní",J326,0)</f>
        <v>0</v>
      </c>
      <c r="BF326" s="193">
        <f>IF(N326="snížená",J326,0)</f>
        <v>0</v>
      </c>
      <c r="BG326" s="193">
        <f>IF(N326="zákl. přenesená",J326,0)</f>
        <v>0</v>
      </c>
      <c r="BH326" s="193">
        <f>IF(N326="sníž. přenesená",J326,0)</f>
        <v>0</v>
      </c>
      <c r="BI326" s="193">
        <f>IF(N326="nulová",J326,0)</f>
        <v>0</v>
      </c>
      <c r="BJ326" s="18" t="s">
        <v>85</v>
      </c>
      <c r="BK326" s="193">
        <f>ROUND(I326*H326,2)</f>
        <v>0</v>
      </c>
      <c r="BL326" s="18" t="s">
        <v>98</v>
      </c>
      <c r="BM326" s="192" t="s">
        <v>1410</v>
      </c>
    </row>
    <row r="327" spans="2:51" s="12" customFormat="1" ht="12">
      <c r="B327" s="194"/>
      <c r="C327" s="195"/>
      <c r="D327" s="196" t="s">
        <v>209</v>
      </c>
      <c r="E327" s="197" t="s">
        <v>1</v>
      </c>
      <c r="F327" s="198" t="s">
        <v>1411</v>
      </c>
      <c r="G327" s="195"/>
      <c r="H327" s="199">
        <v>0.32</v>
      </c>
      <c r="I327" s="200"/>
      <c r="J327" s="195"/>
      <c r="K327" s="195"/>
      <c r="L327" s="201"/>
      <c r="M327" s="202"/>
      <c r="N327" s="203"/>
      <c r="O327" s="203"/>
      <c r="P327" s="203"/>
      <c r="Q327" s="203"/>
      <c r="R327" s="203"/>
      <c r="S327" s="203"/>
      <c r="T327" s="204"/>
      <c r="AT327" s="205" t="s">
        <v>209</v>
      </c>
      <c r="AU327" s="205" t="s">
        <v>89</v>
      </c>
      <c r="AV327" s="12" t="s">
        <v>89</v>
      </c>
      <c r="AW327" s="12" t="s">
        <v>36</v>
      </c>
      <c r="AX327" s="12" t="s">
        <v>80</v>
      </c>
      <c r="AY327" s="205" t="s">
        <v>203</v>
      </c>
    </row>
    <row r="328" spans="2:51" s="13" customFormat="1" ht="12">
      <c r="B328" s="206"/>
      <c r="C328" s="207"/>
      <c r="D328" s="196" t="s">
        <v>209</v>
      </c>
      <c r="E328" s="208" t="s">
        <v>1</v>
      </c>
      <c r="F328" s="209" t="s">
        <v>211</v>
      </c>
      <c r="G328" s="207"/>
      <c r="H328" s="210">
        <v>0.32</v>
      </c>
      <c r="I328" s="211"/>
      <c r="J328" s="207"/>
      <c r="K328" s="207"/>
      <c r="L328" s="212"/>
      <c r="M328" s="213"/>
      <c r="N328" s="214"/>
      <c r="O328" s="214"/>
      <c r="P328" s="214"/>
      <c r="Q328" s="214"/>
      <c r="R328" s="214"/>
      <c r="S328" s="214"/>
      <c r="T328" s="215"/>
      <c r="AT328" s="216" t="s">
        <v>209</v>
      </c>
      <c r="AU328" s="216" t="s">
        <v>89</v>
      </c>
      <c r="AV328" s="13" t="s">
        <v>98</v>
      </c>
      <c r="AW328" s="13" t="s">
        <v>36</v>
      </c>
      <c r="AX328" s="13" t="s">
        <v>85</v>
      </c>
      <c r="AY328" s="216" t="s">
        <v>203</v>
      </c>
    </row>
    <row r="329" spans="1:65" s="2" customFormat="1" ht="33" customHeight="1">
      <c r="A329" s="35"/>
      <c r="B329" s="36"/>
      <c r="C329" s="180" t="s">
        <v>490</v>
      </c>
      <c r="D329" s="180" t="s">
        <v>204</v>
      </c>
      <c r="E329" s="181" t="s">
        <v>1394</v>
      </c>
      <c r="F329" s="182" t="s">
        <v>1395</v>
      </c>
      <c r="G329" s="183" t="s">
        <v>207</v>
      </c>
      <c r="H329" s="184">
        <v>0.32</v>
      </c>
      <c r="I329" s="185"/>
      <c r="J329" s="186">
        <f>ROUND(I329*H329,2)</f>
        <v>0</v>
      </c>
      <c r="K329" s="187"/>
      <c r="L329" s="40"/>
      <c r="M329" s="188" t="s">
        <v>1</v>
      </c>
      <c r="N329" s="189" t="s">
        <v>45</v>
      </c>
      <c r="O329" s="72"/>
      <c r="P329" s="190">
        <f>O329*H329</f>
        <v>0</v>
      </c>
      <c r="Q329" s="190">
        <v>0</v>
      </c>
      <c r="R329" s="190">
        <f>Q329*H329</f>
        <v>0</v>
      </c>
      <c r="S329" s="190">
        <v>0</v>
      </c>
      <c r="T329" s="191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192" t="s">
        <v>98</v>
      </c>
      <c r="AT329" s="192" t="s">
        <v>204</v>
      </c>
      <c r="AU329" s="192" t="s">
        <v>89</v>
      </c>
      <c r="AY329" s="18" t="s">
        <v>203</v>
      </c>
      <c r="BE329" s="193">
        <f>IF(N329="základní",J329,0)</f>
        <v>0</v>
      </c>
      <c r="BF329" s="193">
        <f>IF(N329="snížená",J329,0)</f>
        <v>0</v>
      </c>
      <c r="BG329" s="193">
        <f>IF(N329="zákl. přenesená",J329,0)</f>
        <v>0</v>
      </c>
      <c r="BH329" s="193">
        <f>IF(N329="sníž. přenesená",J329,0)</f>
        <v>0</v>
      </c>
      <c r="BI329" s="193">
        <f>IF(N329="nulová",J329,0)</f>
        <v>0</v>
      </c>
      <c r="BJ329" s="18" t="s">
        <v>85</v>
      </c>
      <c r="BK329" s="193">
        <f>ROUND(I329*H329,2)</f>
        <v>0</v>
      </c>
      <c r="BL329" s="18" t="s">
        <v>98</v>
      </c>
      <c r="BM329" s="192" t="s">
        <v>1412</v>
      </c>
    </row>
    <row r="330" spans="2:51" s="12" customFormat="1" ht="12">
      <c r="B330" s="194"/>
      <c r="C330" s="195"/>
      <c r="D330" s="196" t="s">
        <v>209</v>
      </c>
      <c r="E330" s="197" t="s">
        <v>1</v>
      </c>
      <c r="F330" s="198" t="s">
        <v>1411</v>
      </c>
      <c r="G330" s="195"/>
      <c r="H330" s="199">
        <v>0.32</v>
      </c>
      <c r="I330" s="200"/>
      <c r="J330" s="195"/>
      <c r="K330" s="195"/>
      <c r="L330" s="201"/>
      <c r="M330" s="202"/>
      <c r="N330" s="203"/>
      <c r="O330" s="203"/>
      <c r="P330" s="203"/>
      <c r="Q330" s="203"/>
      <c r="R330" s="203"/>
      <c r="S330" s="203"/>
      <c r="T330" s="204"/>
      <c r="AT330" s="205" t="s">
        <v>209</v>
      </c>
      <c r="AU330" s="205" t="s">
        <v>89</v>
      </c>
      <c r="AV330" s="12" t="s">
        <v>89</v>
      </c>
      <c r="AW330" s="12" t="s">
        <v>36</v>
      </c>
      <c r="AX330" s="12" t="s">
        <v>80</v>
      </c>
      <c r="AY330" s="205" t="s">
        <v>203</v>
      </c>
    </row>
    <row r="331" spans="2:51" s="13" customFormat="1" ht="12">
      <c r="B331" s="206"/>
      <c r="C331" s="207"/>
      <c r="D331" s="196" t="s">
        <v>209</v>
      </c>
      <c r="E331" s="208" t="s">
        <v>1</v>
      </c>
      <c r="F331" s="209" t="s">
        <v>211</v>
      </c>
      <c r="G331" s="207"/>
      <c r="H331" s="210">
        <v>0.32</v>
      </c>
      <c r="I331" s="211"/>
      <c r="J331" s="207"/>
      <c r="K331" s="207"/>
      <c r="L331" s="212"/>
      <c r="M331" s="213"/>
      <c r="N331" s="214"/>
      <c r="O331" s="214"/>
      <c r="P331" s="214"/>
      <c r="Q331" s="214"/>
      <c r="R331" s="214"/>
      <c r="S331" s="214"/>
      <c r="T331" s="215"/>
      <c r="AT331" s="216" t="s">
        <v>209</v>
      </c>
      <c r="AU331" s="216" t="s">
        <v>89</v>
      </c>
      <c r="AV331" s="13" t="s">
        <v>98</v>
      </c>
      <c r="AW331" s="13" t="s">
        <v>36</v>
      </c>
      <c r="AX331" s="13" t="s">
        <v>85</v>
      </c>
      <c r="AY331" s="216" t="s">
        <v>203</v>
      </c>
    </row>
    <row r="332" spans="1:65" s="2" customFormat="1" ht="37.9" customHeight="1">
      <c r="A332" s="35"/>
      <c r="B332" s="36"/>
      <c r="C332" s="180" t="s">
        <v>502</v>
      </c>
      <c r="D332" s="180" t="s">
        <v>204</v>
      </c>
      <c r="E332" s="181" t="s">
        <v>1397</v>
      </c>
      <c r="F332" s="182" t="s">
        <v>1398</v>
      </c>
      <c r="G332" s="183" t="s">
        <v>349</v>
      </c>
      <c r="H332" s="184">
        <v>0.113</v>
      </c>
      <c r="I332" s="185"/>
      <c r="J332" s="186">
        <f>ROUND(I332*H332,2)</f>
        <v>0</v>
      </c>
      <c r="K332" s="187"/>
      <c r="L332" s="40"/>
      <c r="M332" s="188" t="s">
        <v>1</v>
      </c>
      <c r="N332" s="189" t="s">
        <v>45</v>
      </c>
      <c r="O332" s="72"/>
      <c r="P332" s="190">
        <f>O332*H332</f>
        <v>0</v>
      </c>
      <c r="Q332" s="190">
        <v>0</v>
      </c>
      <c r="R332" s="190">
        <f>Q332*H332</f>
        <v>0</v>
      </c>
      <c r="S332" s="190">
        <v>0</v>
      </c>
      <c r="T332" s="191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192" t="s">
        <v>98</v>
      </c>
      <c r="AT332" s="192" t="s">
        <v>204</v>
      </c>
      <c r="AU332" s="192" t="s">
        <v>89</v>
      </c>
      <c r="AY332" s="18" t="s">
        <v>203</v>
      </c>
      <c r="BE332" s="193">
        <f>IF(N332="základní",J332,0)</f>
        <v>0</v>
      </c>
      <c r="BF332" s="193">
        <f>IF(N332="snížená",J332,0)</f>
        <v>0</v>
      </c>
      <c r="BG332" s="193">
        <f>IF(N332="zákl. přenesená",J332,0)</f>
        <v>0</v>
      </c>
      <c r="BH332" s="193">
        <f>IF(N332="sníž. přenesená",J332,0)</f>
        <v>0</v>
      </c>
      <c r="BI332" s="193">
        <f>IF(N332="nulová",J332,0)</f>
        <v>0</v>
      </c>
      <c r="BJ332" s="18" t="s">
        <v>85</v>
      </c>
      <c r="BK332" s="193">
        <f>ROUND(I332*H332,2)</f>
        <v>0</v>
      </c>
      <c r="BL332" s="18" t="s">
        <v>98</v>
      </c>
      <c r="BM332" s="192" t="s">
        <v>1413</v>
      </c>
    </row>
    <row r="333" spans="2:51" s="12" customFormat="1" ht="12">
      <c r="B333" s="194"/>
      <c r="C333" s="195"/>
      <c r="D333" s="196" t="s">
        <v>209</v>
      </c>
      <c r="E333" s="197" t="s">
        <v>1</v>
      </c>
      <c r="F333" s="198" t="s">
        <v>1414</v>
      </c>
      <c r="G333" s="195"/>
      <c r="H333" s="199">
        <v>0.113</v>
      </c>
      <c r="I333" s="200"/>
      <c r="J333" s="195"/>
      <c r="K333" s="195"/>
      <c r="L333" s="201"/>
      <c r="M333" s="202"/>
      <c r="N333" s="203"/>
      <c r="O333" s="203"/>
      <c r="P333" s="203"/>
      <c r="Q333" s="203"/>
      <c r="R333" s="203"/>
      <c r="S333" s="203"/>
      <c r="T333" s="204"/>
      <c r="AT333" s="205" t="s">
        <v>209</v>
      </c>
      <c r="AU333" s="205" t="s">
        <v>89</v>
      </c>
      <c r="AV333" s="12" t="s">
        <v>89</v>
      </c>
      <c r="AW333" s="12" t="s">
        <v>36</v>
      </c>
      <c r="AX333" s="12" t="s">
        <v>80</v>
      </c>
      <c r="AY333" s="205" t="s">
        <v>203</v>
      </c>
    </row>
    <row r="334" spans="2:51" s="13" customFormat="1" ht="12">
      <c r="B334" s="206"/>
      <c r="C334" s="207"/>
      <c r="D334" s="196" t="s">
        <v>209</v>
      </c>
      <c r="E334" s="208" t="s">
        <v>1</v>
      </c>
      <c r="F334" s="209" t="s">
        <v>211</v>
      </c>
      <c r="G334" s="207"/>
      <c r="H334" s="210">
        <v>0.113</v>
      </c>
      <c r="I334" s="211"/>
      <c r="J334" s="207"/>
      <c r="K334" s="207"/>
      <c r="L334" s="212"/>
      <c r="M334" s="213"/>
      <c r="N334" s="214"/>
      <c r="O334" s="214"/>
      <c r="P334" s="214"/>
      <c r="Q334" s="214"/>
      <c r="R334" s="214"/>
      <c r="S334" s="214"/>
      <c r="T334" s="215"/>
      <c r="AT334" s="216" t="s">
        <v>209</v>
      </c>
      <c r="AU334" s="216" t="s">
        <v>89</v>
      </c>
      <c r="AV334" s="13" t="s">
        <v>98</v>
      </c>
      <c r="AW334" s="13" t="s">
        <v>36</v>
      </c>
      <c r="AX334" s="13" t="s">
        <v>85</v>
      </c>
      <c r="AY334" s="216" t="s">
        <v>203</v>
      </c>
    </row>
    <row r="335" spans="1:65" s="2" customFormat="1" ht="37.9" customHeight="1">
      <c r="A335" s="35"/>
      <c r="B335" s="36"/>
      <c r="C335" s="180" t="s">
        <v>508</v>
      </c>
      <c r="D335" s="180" t="s">
        <v>204</v>
      </c>
      <c r="E335" s="181" t="s">
        <v>1401</v>
      </c>
      <c r="F335" s="182" t="s">
        <v>1402</v>
      </c>
      <c r="G335" s="183" t="s">
        <v>651</v>
      </c>
      <c r="H335" s="184">
        <v>0.01</v>
      </c>
      <c r="I335" s="185"/>
      <c r="J335" s="186">
        <f>ROUND(I335*H335,2)</f>
        <v>0</v>
      </c>
      <c r="K335" s="187"/>
      <c r="L335" s="40"/>
      <c r="M335" s="188" t="s">
        <v>1</v>
      </c>
      <c r="N335" s="189" t="s">
        <v>45</v>
      </c>
      <c r="O335" s="72"/>
      <c r="P335" s="190">
        <f>O335*H335</f>
        <v>0</v>
      </c>
      <c r="Q335" s="190">
        <v>0</v>
      </c>
      <c r="R335" s="190">
        <f>Q335*H335</f>
        <v>0</v>
      </c>
      <c r="S335" s="190">
        <v>0</v>
      </c>
      <c r="T335" s="191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192" t="s">
        <v>98</v>
      </c>
      <c r="AT335" s="192" t="s">
        <v>204</v>
      </c>
      <c r="AU335" s="192" t="s">
        <v>89</v>
      </c>
      <c r="AY335" s="18" t="s">
        <v>203</v>
      </c>
      <c r="BE335" s="193">
        <f>IF(N335="základní",J335,0)</f>
        <v>0</v>
      </c>
      <c r="BF335" s="193">
        <f>IF(N335="snížená",J335,0)</f>
        <v>0</v>
      </c>
      <c r="BG335" s="193">
        <f>IF(N335="zákl. přenesená",J335,0)</f>
        <v>0</v>
      </c>
      <c r="BH335" s="193">
        <f>IF(N335="sníž. přenesená",J335,0)</f>
        <v>0</v>
      </c>
      <c r="BI335" s="193">
        <f>IF(N335="nulová",J335,0)</f>
        <v>0</v>
      </c>
      <c r="BJ335" s="18" t="s">
        <v>85</v>
      </c>
      <c r="BK335" s="193">
        <f>ROUND(I335*H335,2)</f>
        <v>0</v>
      </c>
      <c r="BL335" s="18" t="s">
        <v>98</v>
      </c>
      <c r="BM335" s="192" t="s">
        <v>1415</v>
      </c>
    </row>
    <row r="336" spans="2:51" s="12" customFormat="1" ht="12">
      <c r="B336" s="194"/>
      <c r="C336" s="195"/>
      <c r="D336" s="196" t="s">
        <v>209</v>
      </c>
      <c r="E336" s="197" t="s">
        <v>1</v>
      </c>
      <c r="F336" s="198" t="s">
        <v>1416</v>
      </c>
      <c r="G336" s="195"/>
      <c r="H336" s="199">
        <v>0.01</v>
      </c>
      <c r="I336" s="200"/>
      <c r="J336" s="195"/>
      <c r="K336" s="195"/>
      <c r="L336" s="201"/>
      <c r="M336" s="202"/>
      <c r="N336" s="203"/>
      <c r="O336" s="203"/>
      <c r="P336" s="203"/>
      <c r="Q336" s="203"/>
      <c r="R336" s="203"/>
      <c r="S336" s="203"/>
      <c r="T336" s="204"/>
      <c r="AT336" s="205" t="s">
        <v>209</v>
      </c>
      <c r="AU336" s="205" t="s">
        <v>89</v>
      </c>
      <c r="AV336" s="12" t="s">
        <v>89</v>
      </c>
      <c r="AW336" s="12" t="s">
        <v>36</v>
      </c>
      <c r="AX336" s="12" t="s">
        <v>80</v>
      </c>
      <c r="AY336" s="205" t="s">
        <v>203</v>
      </c>
    </row>
    <row r="337" spans="2:51" s="13" customFormat="1" ht="12">
      <c r="B337" s="206"/>
      <c r="C337" s="207"/>
      <c r="D337" s="196" t="s">
        <v>209</v>
      </c>
      <c r="E337" s="208" t="s">
        <v>1</v>
      </c>
      <c r="F337" s="209" t="s">
        <v>211</v>
      </c>
      <c r="G337" s="207"/>
      <c r="H337" s="210">
        <v>0.01</v>
      </c>
      <c r="I337" s="211"/>
      <c r="J337" s="207"/>
      <c r="K337" s="207"/>
      <c r="L337" s="212"/>
      <c r="M337" s="213"/>
      <c r="N337" s="214"/>
      <c r="O337" s="214"/>
      <c r="P337" s="214"/>
      <c r="Q337" s="214"/>
      <c r="R337" s="214"/>
      <c r="S337" s="214"/>
      <c r="T337" s="215"/>
      <c r="AT337" s="216" t="s">
        <v>209</v>
      </c>
      <c r="AU337" s="216" t="s">
        <v>89</v>
      </c>
      <c r="AV337" s="13" t="s">
        <v>98</v>
      </c>
      <c r="AW337" s="13" t="s">
        <v>36</v>
      </c>
      <c r="AX337" s="13" t="s">
        <v>85</v>
      </c>
      <c r="AY337" s="216" t="s">
        <v>203</v>
      </c>
    </row>
    <row r="338" spans="2:63" s="11" customFormat="1" ht="22.9" customHeight="1">
      <c r="B338" s="166"/>
      <c r="C338" s="167"/>
      <c r="D338" s="168" t="s">
        <v>79</v>
      </c>
      <c r="E338" s="226" t="s">
        <v>101</v>
      </c>
      <c r="F338" s="226" t="s">
        <v>1417</v>
      </c>
      <c r="G338" s="167"/>
      <c r="H338" s="167"/>
      <c r="I338" s="170"/>
      <c r="J338" s="227">
        <f>BK338</f>
        <v>0</v>
      </c>
      <c r="K338" s="167"/>
      <c r="L338" s="172"/>
      <c r="M338" s="173"/>
      <c r="N338" s="174"/>
      <c r="O338" s="174"/>
      <c r="P338" s="175">
        <f>SUM(P339:P347)</f>
        <v>0</v>
      </c>
      <c r="Q338" s="174"/>
      <c r="R338" s="175">
        <f>SUM(R339:R347)</f>
        <v>0</v>
      </c>
      <c r="S338" s="174"/>
      <c r="T338" s="176">
        <f>SUM(T339:T347)</f>
        <v>0</v>
      </c>
      <c r="AR338" s="177" t="s">
        <v>85</v>
      </c>
      <c r="AT338" s="178" t="s">
        <v>79</v>
      </c>
      <c r="AU338" s="178" t="s">
        <v>85</v>
      </c>
      <c r="AY338" s="177" t="s">
        <v>203</v>
      </c>
      <c r="BK338" s="179">
        <f>SUM(BK339:BK347)</f>
        <v>0</v>
      </c>
    </row>
    <row r="339" spans="1:65" s="2" customFormat="1" ht="33" customHeight="1">
      <c r="A339" s="35"/>
      <c r="B339" s="36"/>
      <c r="C339" s="180" t="s">
        <v>515</v>
      </c>
      <c r="D339" s="180" t="s">
        <v>204</v>
      </c>
      <c r="E339" s="181" t="s">
        <v>1418</v>
      </c>
      <c r="F339" s="182" t="s">
        <v>1419</v>
      </c>
      <c r="G339" s="183" t="s">
        <v>207</v>
      </c>
      <c r="H339" s="184">
        <v>62.98</v>
      </c>
      <c r="I339" s="185"/>
      <c r="J339" s="186">
        <f>ROUND(I339*H339,2)</f>
        <v>0</v>
      </c>
      <c r="K339" s="187"/>
      <c r="L339" s="40"/>
      <c r="M339" s="188" t="s">
        <v>1</v>
      </c>
      <c r="N339" s="189" t="s">
        <v>45</v>
      </c>
      <c r="O339" s="72"/>
      <c r="P339" s="190">
        <f>O339*H339</f>
        <v>0</v>
      </c>
      <c r="Q339" s="190">
        <v>0</v>
      </c>
      <c r="R339" s="190">
        <f>Q339*H339</f>
        <v>0</v>
      </c>
      <c r="S339" s="190">
        <v>0</v>
      </c>
      <c r="T339" s="191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192" t="s">
        <v>98</v>
      </c>
      <c r="AT339" s="192" t="s">
        <v>204</v>
      </c>
      <c r="AU339" s="192" t="s">
        <v>89</v>
      </c>
      <c r="AY339" s="18" t="s">
        <v>203</v>
      </c>
      <c r="BE339" s="193">
        <f>IF(N339="základní",J339,0)</f>
        <v>0</v>
      </c>
      <c r="BF339" s="193">
        <f>IF(N339="snížená",J339,0)</f>
        <v>0</v>
      </c>
      <c r="BG339" s="193">
        <f>IF(N339="zákl. přenesená",J339,0)</f>
        <v>0</v>
      </c>
      <c r="BH339" s="193">
        <f>IF(N339="sníž. přenesená",J339,0)</f>
        <v>0</v>
      </c>
      <c r="BI339" s="193">
        <f>IF(N339="nulová",J339,0)</f>
        <v>0</v>
      </c>
      <c r="BJ339" s="18" t="s">
        <v>85</v>
      </c>
      <c r="BK339" s="193">
        <f>ROUND(I339*H339,2)</f>
        <v>0</v>
      </c>
      <c r="BL339" s="18" t="s">
        <v>98</v>
      </c>
      <c r="BM339" s="192" t="s">
        <v>1420</v>
      </c>
    </row>
    <row r="340" spans="2:51" s="12" customFormat="1" ht="12">
      <c r="B340" s="194"/>
      <c r="C340" s="195"/>
      <c r="D340" s="196" t="s">
        <v>209</v>
      </c>
      <c r="E340" s="197" t="s">
        <v>1</v>
      </c>
      <c r="F340" s="198" t="s">
        <v>1421</v>
      </c>
      <c r="G340" s="195"/>
      <c r="H340" s="199">
        <v>418.26</v>
      </c>
      <c r="I340" s="200"/>
      <c r="J340" s="195"/>
      <c r="K340" s="195"/>
      <c r="L340" s="201"/>
      <c r="M340" s="202"/>
      <c r="N340" s="203"/>
      <c r="O340" s="203"/>
      <c r="P340" s="203"/>
      <c r="Q340" s="203"/>
      <c r="R340" s="203"/>
      <c r="S340" s="203"/>
      <c r="T340" s="204"/>
      <c r="AT340" s="205" t="s">
        <v>209</v>
      </c>
      <c r="AU340" s="205" t="s">
        <v>89</v>
      </c>
      <c r="AV340" s="12" t="s">
        <v>89</v>
      </c>
      <c r="AW340" s="12" t="s">
        <v>36</v>
      </c>
      <c r="AX340" s="12" t="s">
        <v>80</v>
      </c>
      <c r="AY340" s="205" t="s">
        <v>203</v>
      </c>
    </row>
    <row r="341" spans="2:51" s="12" customFormat="1" ht="12">
      <c r="B341" s="194"/>
      <c r="C341" s="195"/>
      <c r="D341" s="196" t="s">
        <v>209</v>
      </c>
      <c r="E341" s="197" t="s">
        <v>1</v>
      </c>
      <c r="F341" s="198" t="s">
        <v>1422</v>
      </c>
      <c r="G341" s="195"/>
      <c r="H341" s="199">
        <v>-355.28</v>
      </c>
      <c r="I341" s="200"/>
      <c r="J341" s="195"/>
      <c r="K341" s="195"/>
      <c r="L341" s="201"/>
      <c r="M341" s="202"/>
      <c r="N341" s="203"/>
      <c r="O341" s="203"/>
      <c r="P341" s="203"/>
      <c r="Q341" s="203"/>
      <c r="R341" s="203"/>
      <c r="S341" s="203"/>
      <c r="T341" s="204"/>
      <c r="AT341" s="205" t="s">
        <v>209</v>
      </c>
      <c r="AU341" s="205" t="s">
        <v>89</v>
      </c>
      <c r="AV341" s="12" t="s">
        <v>89</v>
      </c>
      <c r="AW341" s="12" t="s">
        <v>36</v>
      </c>
      <c r="AX341" s="12" t="s">
        <v>80</v>
      </c>
      <c r="AY341" s="205" t="s">
        <v>203</v>
      </c>
    </row>
    <row r="342" spans="2:51" s="13" customFormat="1" ht="12">
      <c r="B342" s="206"/>
      <c r="C342" s="207"/>
      <c r="D342" s="196" t="s">
        <v>209</v>
      </c>
      <c r="E342" s="208" t="s">
        <v>1</v>
      </c>
      <c r="F342" s="209" t="s">
        <v>211</v>
      </c>
      <c r="G342" s="207"/>
      <c r="H342" s="210">
        <v>62.98000000000002</v>
      </c>
      <c r="I342" s="211"/>
      <c r="J342" s="207"/>
      <c r="K342" s="207"/>
      <c r="L342" s="212"/>
      <c r="M342" s="213"/>
      <c r="N342" s="214"/>
      <c r="O342" s="214"/>
      <c r="P342" s="214"/>
      <c r="Q342" s="214"/>
      <c r="R342" s="214"/>
      <c r="S342" s="214"/>
      <c r="T342" s="215"/>
      <c r="AT342" s="216" t="s">
        <v>209</v>
      </c>
      <c r="AU342" s="216" t="s">
        <v>89</v>
      </c>
      <c r="AV342" s="13" t="s">
        <v>98</v>
      </c>
      <c r="AW342" s="13" t="s">
        <v>36</v>
      </c>
      <c r="AX342" s="13" t="s">
        <v>85</v>
      </c>
      <c r="AY342" s="216" t="s">
        <v>203</v>
      </c>
    </row>
    <row r="343" spans="1:65" s="2" customFormat="1" ht="76.35" customHeight="1">
      <c r="A343" s="35"/>
      <c r="B343" s="36"/>
      <c r="C343" s="180" t="s">
        <v>523</v>
      </c>
      <c r="D343" s="180" t="s">
        <v>204</v>
      </c>
      <c r="E343" s="181" t="s">
        <v>1423</v>
      </c>
      <c r="F343" s="182" t="s">
        <v>1424</v>
      </c>
      <c r="G343" s="183" t="s">
        <v>207</v>
      </c>
      <c r="H343" s="184">
        <v>62.98</v>
      </c>
      <c r="I343" s="185"/>
      <c r="J343" s="186">
        <f>ROUND(I343*H343,2)</f>
        <v>0</v>
      </c>
      <c r="K343" s="187"/>
      <c r="L343" s="40"/>
      <c r="M343" s="188" t="s">
        <v>1</v>
      </c>
      <c r="N343" s="189" t="s">
        <v>45</v>
      </c>
      <c r="O343" s="72"/>
      <c r="P343" s="190">
        <f>O343*H343</f>
        <v>0</v>
      </c>
      <c r="Q343" s="190">
        <v>0</v>
      </c>
      <c r="R343" s="190">
        <f>Q343*H343</f>
        <v>0</v>
      </c>
      <c r="S343" s="190">
        <v>0</v>
      </c>
      <c r="T343" s="191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192" t="s">
        <v>98</v>
      </c>
      <c r="AT343" s="192" t="s">
        <v>204</v>
      </c>
      <c r="AU343" s="192" t="s">
        <v>89</v>
      </c>
      <c r="AY343" s="18" t="s">
        <v>203</v>
      </c>
      <c r="BE343" s="193">
        <f>IF(N343="základní",J343,0)</f>
        <v>0</v>
      </c>
      <c r="BF343" s="193">
        <f>IF(N343="snížená",J343,0)</f>
        <v>0</v>
      </c>
      <c r="BG343" s="193">
        <f>IF(N343="zákl. přenesená",J343,0)</f>
        <v>0</v>
      </c>
      <c r="BH343" s="193">
        <f>IF(N343="sníž. přenesená",J343,0)</f>
        <v>0</v>
      </c>
      <c r="BI343" s="193">
        <f>IF(N343="nulová",J343,0)</f>
        <v>0</v>
      </c>
      <c r="BJ343" s="18" t="s">
        <v>85</v>
      </c>
      <c r="BK343" s="193">
        <f>ROUND(I343*H343,2)</f>
        <v>0</v>
      </c>
      <c r="BL343" s="18" t="s">
        <v>98</v>
      </c>
      <c r="BM343" s="192" t="s">
        <v>1425</v>
      </c>
    </row>
    <row r="344" spans="2:51" s="12" customFormat="1" ht="12">
      <c r="B344" s="194"/>
      <c r="C344" s="195"/>
      <c r="D344" s="196" t="s">
        <v>209</v>
      </c>
      <c r="E344" s="197" t="s">
        <v>1</v>
      </c>
      <c r="F344" s="198" t="s">
        <v>1421</v>
      </c>
      <c r="G344" s="195"/>
      <c r="H344" s="199">
        <v>418.26</v>
      </c>
      <c r="I344" s="200"/>
      <c r="J344" s="195"/>
      <c r="K344" s="195"/>
      <c r="L344" s="201"/>
      <c r="M344" s="202"/>
      <c r="N344" s="203"/>
      <c r="O344" s="203"/>
      <c r="P344" s="203"/>
      <c r="Q344" s="203"/>
      <c r="R344" s="203"/>
      <c r="S344" s="203"/>
      <c r="T344" s="204"/>
      <c r="AT344" s="205" t="s">
        <v>209</v>
      </c>
      <c r="AU344" s="205" t="s">
        <v>89</v>
      </c>
      <c r="AV344" s="12" t="s">
        <v>89</v>
      </c>
      <c r="AW344" s="12" t="s">
        <v>36</v>
      </c>
      <c r="AX344" s="12" t="s">
        <v>80</v>
      </c>
      <c r="AY344" s="205" t="s">
        <v>203</v>
      </c>
    </row>
    <row r="345" spans="2:51" s="12" customFormat="1" ht="12">
      <c r="B345" s="194"/>
      <c r="C345" s="195"/>
      <c r="D345" s="196" t="s">
        <v>209</v>
      </c>
      <c r="E345" s="197" t="s">
        <v>1</v>
      </c>
      <c r="F345" s="198" t="s">
        <v>1422</v>
      </c>
      <c r="G345" s="195"/>
      <c r="H345" s="199">
        <v>-355.28</v>
      </c>
      <c r="I345" s="200"/>
      <c r="J345" s="195"/>
      <c r="K345" s="195"/>
      <c r="L345" s="201"/>
      <c r="M345" s="202"/>
      <c r="N345" s="203"/>
      <c r="O345" s="203"/>
      <c r="P345" s="203"/>
      <c r="Q345" s="203"/>
      <c r="R345" s="203"/>
      <c r="S345" s="203"/>
      <c r="T345" s="204"/>
      <c r="AT345" s="205" t="s">
        <v>209</v>
      </c>
      <c r="AU345" s="205" t="s">
        <v>89</v>
      </c>
      <c r="AV345" s="12" t="s">
        <v>89</v>
      </c>
      <c r="AW345" s="12" t="s">
        <v>36</v>
      </c>
      <c r="AX345" s="12" t="s">
        <v>80</v>
      </c>
      <c r="AY345" s="205" t="s">
        <v>203</v>
      </c>
    </row>
    <row r="346" spans="2:51" s="13" customFormat="1" ht="12">
      <c r="B346" s="206"/>
      <c r="C346" s="207"/>
      <c r="D346" s="196" t="s">
        <v>209</v>
      </c>
      <c r="E346" s="208" t="s">
        <v>1</v>
      </c>
      <c r="F346" s="209" t="s">
        <v>211</v>
      </c>
      <c r="G346" s="207"/>
      <c r="H346" s="210">
        <v>62.98000000000002</v>
      </c>
      <c r="I346" s="211"/>
      <c r="J346" s="207"/>
      <c r="K346" s="207"/>
      <c r="L346" s="212"/>
      <c r="M346" s="213"/>
      <c r="N346" s="214"/>
      <c r="O346" s="214"/>
      <c r="P346" s="214"/>
      <c r="Q346" s="214"/>
      <c r="R346" s="214"/>
      <c r="S346" s="214"/>
      <c r="T346" s="215"/>
      <c r="AT346" s="216" t="s">
        <v>209</v>
      </c>
      <c r="AU346" s="216" t="s">
        <v>89</v>
      </c>
      <c r="AV346" s="13" t="s">
        <v>98</v>
      </c>
      <c r="AW346" s="13" t="s">
        <v>36</v>
      </c>
      <c r="AX346" s="13" t="s">
        <v>85</v>
      </c>
      <c r="AY346" s="216" t="s">
        <v>203</v>
      </c>
    </row>
    <row r="347" spans="1:65" s="2" customFormat="1" ht="16.5" customHeight="1">
      <c r="A347" s="35"/>
      <c r="B347" s="36"/>
      <c r="C347" s="238" t="s">
        <v>531</v>
      </c>
      <c r="D347" s="238" t="s">
        <v>1363</v>
      </c>
      <c r="E347" s="239" t="s">
        <v>1426</v>
      </c>
      <c r="F347" s="240" t="s">
        <v>1427</v>
      </c>
      <c r="G347" s="241" t="s">
        <v>207</v>
      </c>
      <c r="H347" s="242">
        <v>66.129</v>
      </c>
      <c r="I347" s="243"/>
      <c r="J347" s="244">
        <f>ROUND(I347*H347,2)</f>
        <v>0</v>
      </c>
      <c r="K347" s="245"/>
      <c r="L347" s="246"/>
      <c r="M347" s="247" t="s">
        <v>1</v>
      </c>
      <c r="N347" s="248" t="s">
        <v>45</v>
      </c>
      <c r="O347" s="72"/>
      <c r="P347" s="190">
        <f>O347*H347</f>
        <v>0</v>
      </c>
      <c r="Q347" s="190">
        <v>0</v>
      </c>
      <c r="R347" s="190">
        <f>Q347*H347</f>
        <v>0</v>
      </c>
      <c r="S347" s="190">
        <v>0</v>
      </c>
      <c r="T347" s="191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192" t="s">
        <v>122</v>
      </c>
      <c r="AT347" s="192" t="s">
        <v>1363</v>
      </c>
      <c r="AU347" s="192" t="s">
        <v>89</v>
      </c>
      <c r="AY347" s="18" t="s">
        <v>203</v>
      </c>
      <c r="BE347" s="193">
        <f>IF(N347="základní",J347,0)</f>
        <v>0</v>
      </c>
      <c r="BF347" s="193">
        <f>IF(N347="snížená",J347,0)</f>
        <v>0</v>
      </c>
      <c r="BG347" s="193">
        <f>IF(N347="zákl. přenesená",J347,0)</f>
        <v>0</v>
      </c>
      <c r="BH347" s="193">
        <f>IF(N347="sníž. přenesená",J347,0)</f>
        <v>0</v>
      </c>
      <c r="BI347" s="193">
        <f>IF(N347="nulová",J347,0)</f>
        <v>0</v>
      </c>
      <c r="BJ347" s="18" t="s">
        <v>85</v>
      </c>
      <c r="BK347" s="193">
        <f>ROUND(I347*H347,2)</f>
        <v>0</v>
      </c>
      <c r="BL347" s="18" t="s">
        <v>98</v>
      </c>
      <c r="BM347" s="192" t="s">
        <v>1428</v>
      </c>
    </row>
    <row r="348" spans="2:63" s="11" customFormat="1" ht="22.9" customHeight="1">
      <c r="B348" s="166"/>
      <c r="C348" s="167"/>
      <c r="D348" s="168" t="s">
        <v>79</v>
      </c>
      <c r="E348" s="226" t="s">
        <v>104</v>
      </c>
      <c r="F348" s="226" t="s">
        <v>263</v>
      </c>
      <c r="G348" s="167"/>
      <c r="H348" s="167"/>
      <c r="I348" s="170"/>
      <c r="J348" s="227">
        <f>BK348</f>
        <v>0</v>
      </c>
      <c r="K348" s="167"/>
      <c r="L348" s="172"/>
      <c r="M348" s="173"/>
      <c r="N348" s="174"/>
      <c r="O348" s="174"/>
      <c r="P348" s="175">
        <f>SUM(P349:P602)</f>
        <v>0</v>
      </c>
      <c r="Q348" s="174"/>
      <c r="R348" s="175">
        <f>SUM(R349:R602)</f>
        <v>0</v>
      </c>
      <c r="S348" s="174"/>
      <c r="T348" s="176">
        <f>SUM(T349:T602)</f>
        <v>0</v>
      </c>
      <c r="AR348" s="177" t="s">
        <v>85</v>
      </c>
      <c r="AT348" s="178" t="s">
        <v>79</v>
      </c>
      <c r="AU348" s="178" t="s">
        <v>85</v>
      </c>
      <c r="AY348" s="177" t="s">
        <v>203</v>
      </c>
      <c r="BK348" s="179">
        <f>SUM(BK349:BK602)</f>
        <v>0</v>
      </c>
    </row>
    <row r="349" spans="1:65" s="2" customFormat="1" ht="24.2" customHeight="1">
      <c r="A349" s="35"/>
      <c r="B349" s="36"/>
      <c r="C349" s="180" t="s">
        <v>536</v>
      </c>
      <c r="D349" s="180" t="s">
        <v>204</v>
      </c>
      <c r="E349" s="181" t="s">
        <v>1429</v>
      </c>
      <c r="F349" s="182" t="s">
        <v>1430</v>
      </c>
      <c r="G349" s="183" t="s">
        <v>207</v>
      </c>
      <c r="H349" s="184">
        <v>4597.22</v>
      </c>
      <c r="I349" s="185"/>
      <c r="J349" s="186">
        <f>ROUND(I349*H349,2)</f>
        <v>0</v>
      </c>
      <c r="K349" s="187"/>
      <c r="L349" s="40"/>
      <c r="M349" s="188" t="s">
        <v>1</v>
      </c>
      <c r="N349" s="189" t="s">
        <v>45</v>
      </c>
      <c r="O349" s="72"/>
      <c r="P349" s="190">
        <f>O349*H349</f>
        <v>0</v>
      </c>
      <c r="Q349" s="190">
        <v>0</v>
      </c>
      <c r="R349" s="190">
        <f>Q349*H349</f>
        <v>0</v>
      </c>
      <c r="S349" s="190">
        <v>0</v>
      </c>
      <c r="T349" s="191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192" t="s">
        <v>98</v>
      </c>
      <c r="AT349" s="192" t="s">
        <v>204</v>
      </c>
      <c r="AU349" s="192" t="s">
        <v>89</v>
      </c>
      <c r="AY349" s="18" t="s">
        <v>203</v>
      </c>
      <c r="BE349" s="193">
        <f>IF(N349="základní",J349,0)</f>
        <v>0</v>
      </c>
      <c r="BF349" s="193">
        <f>IF(N349="snížená",J349,0)</f>
        <v>0</v>
      </c>
      <c r="BG349" s="193">
        <f>IF(N349="zákl. přenesená",J349,0)</f>
        <v>0</v>
      </c>
      <c r="BH349" s="193">
        <f>IF(N349="sníž. přenesená",J349,0)</f>
        <v>0</v>
      </c>
      <c r="BI349" s="193">
        <f>IF(N349="nulová",J349,0)</f>
        <v>0</v>
      </c>
      <c r="BJ349" s="18" t="s">
        <v>85</v>
      </c>
      <c r="BK349" s="193">
        <f>ROUND(I349*H349,2)</f>
        <v>0</v>
      </c>
      <c r="BL349" s="18" t="s">
        <v>98</v>
      </c>
      <c r="BM349" s="192" t="s">
        <v>1431</v>
      </c>
    </row>
    <row r="350" spans="2:51" s="12" customFormat="1" ht="22.5">
      <c r="B350" s="194"/>
      <c r="C350" s="195"/>
      <c r="D350" s="196" t="s">
        <v>209</v>
      </c>
      <c r="E350" s="197" t="s">
        <v>1</v>
      </c>
      <c r="F350" s="198" t="s">
        <v>1432</v>
      </c>
      <c r="G350" s="195"/>
      <c r="H350" s="199">
        <v>132.85</v>
      </c>
      <c r="I350" s="200"/>
      <c r="J350" s="195"/>
      <c r="K350" s="195"/>
      <c r="L350" s="201"/>
      <c r="M350" s="202"/>
      <c r="N350" s="203"/>
      <c r="O350" s="203"/>
      <c r="P350" s="203"/>
      <c r="Q350" s="203"/>
      <c r="R350" s="203"/>
      <c r="S350" s="203"/>
      <c r="T350" s="204"/>
      <c r="AT350" s="205" t="s">
        <v>209</v>
      </c>
      <c r="AU350" s="205" t="s">
        <v>89</v>
      </c>
      <c r="AV350" s="12" t="s">
        <v>89</v>
      </c>
      <c r="AW350" s="12" t="s">
        <v>36</v>
      </c>
      <c r="AX350" s="12" t="s">
        <v>80</v>
      </c>
      <c r="AY350" s="205" t="s">
        <v>203</v>
      </c>
    </row>
    <row r="351" spans="2:51" s="12" customFormat="1" ht="12">
      <c r="B351" s="194"/>
      <c r="C351" s="195"/>
      <c r="D351" s="196" t="s">
        <v>209</v>
      </c>
      <c r="E351" s="197" t="s">
        <v>1</v>
      </c>
      <c r="F351" s="198" t="s">
        <v>1433</v>
      </c>
      <c r="G351" s="195"/>
      <c r="H351" s="199">
        <v>192.91</v>
      </c>
      <c r="I351" s="200"/>
      <c r="J351" s="195"/>
      <c r="K351" s="195"/>
      <c r="L351" s="201"/>
      <c r="M351" s="202"/>
      <c r="N351" s="203"/>
      <c r="O351" s="203"/>
      <c r="P351" s="203"/>
      <c r="Q351" s="203"/>
      <c r="R351" s="203"/>
      <c r="S351" s="203"/>
      <c r="T351" s="204"/>
      <c r="AT351" s="205" t="s">
        <v>209</v>
      </c>
      <c r="AU351" s="205" t="s">
        <v>89</v>
      </c>
      <c r="AV351" s="12" t="s">
        <v>89</v>
      </c>
      <c r="AW351" s="12" t="s">
        <v>36</v>
      </c>
      <c r="AX351" s="12" t="s">
        <v>80</v>
      </c>
      <c r="AY351" s="205" t="s">
        <v>203</v>
      </c>
    </row>
    <row r="352" spans="2:51" s="12" customFormat="1" ht="22.5">
      <c r="B352" s="194"/>
      <c r="C352" s="195"/>
      <c r="D352" s="196" t="s">
        <v>209</v>
      </c>
      <c r="E352" s="197" t="s">
        <v>1</v>
      </c>
      <c r="F352" s="198" t="s">
        <v>1434</v>
      </c>
      <c r="G352" s="195"/>
      <c r="H352" s="199">
        <v>445.26</v>
      </c>
      <c r="I352" s="200"/>
      <c r="J352" s="195"/>
      <c r="K352" s="195"/>
      <c r="L352" s="201"/>
      <c r="M352" s="202"/>
      <c r="N352" s="203"/>
      <c r="O352" s="203"/>
      <c r="P352" s="203"/>
      <c r="Q352" s="203"/>
      <c r="R352" s="203"/>
      <c r="S352" s="203"/>
      <c r="T352" s="204"/>
      <c r="AT352" s="205" t="s">
        <v>209</v>
      </c>
      <c r="AU352" s="205" t="s">
        <v>89</v>
      </c>
      <c r="AV352" s="12" t="s">
        <v>89</v>
      </c>
      <c r="AW352" s="12" t="s">
        <v>36</v>
      </c>
      <c r="AX352" s="12" t="s">
        <v>80</v>
      </c>
      <c r="AY352" s="205" t="s">
        <v>203</v>
      </c>
    </row>
    <row r="353" spans="2:51" s="12" customFormat="1" ht="12">
      <c r="B353" s="194"/>
      <c r="C353" s="195"/>
      <c r="D353" s="196" t="s">
        <v>209</v>
      </c>
      <c r="E353" s="197" t="s">
        <v>1</v>
      </c>
      <c r="F353" s="198" t="s">
        <v>1435</v>
      </c>
      <c r="G353" s="195"/>
      <c r="H353" s="199">
        <v>1154.64</v>
      </c>
      <c r="I353" s="200"/>
      <c r="J353" s="195"/>
      <c r="K353" s="195"/>
      <c r="L353" s="201"/>
      <c r="M353" s="202"/>
      <c r="N353" s="203"/>
      <c r="O353" s="203"/>
      <c r="P353" s="203"/>
      <c r="Q353" s="203"/>
      <c r="R353" s="203"/>
      <c r="S353" s="203"/>
      <c r="T353" s="204"/>
      <c r="AT353" s="205" t="s">
        <v>209</v>
      </c>
      <c r="AU353" s="205" t="s">
        <v>89</v>
      </c>
      <c r="AV353" s="12" t="s">
        <v>89</v>
      </c>
      <c r="AW353" s="12" t="s">
        <v>36</v>
      </c>
      <c r="AX353" s="12" t="s">
        <v>80</v>
      </c>
      <c r="AY353" s="205" t="s">
        <v>203</v>
      </c>
    </row>
    <row r="354" spans="2:51" s="12" customFormat="1" ht="22.5">
      <c r="B354" s="194"/>
      <c r="C354" s="195"/>
      <c r="D354" s="196" t="s">
        <v>209</v>
      </c>
      <c r="E354" s="197" t="s">
        <v>1</v>
      </c>
      <c r="F354" s="198" t="s">
        <v>1436</v>
      </c>
      <c r="G354" s="195"/>
      <c r="H354" s="199">
        <v>2671.56</v>
      </c>
      <c r="I354" s="200"/>
      <c r="J354" s="195"/>
      <c r="K354" s="195"/>
      <c r="L354" s="201"/>
      <c r="M354" s="202"/>
      <c r="N354" s="203"/>
      <c r="O354" s="203"/>
      <c r="P354" s="203"/>
      <c r="Q354" s="203"/>
      <c r="R354" s="203"/>
      <c r="S354" s="203"/>
      <c r="T354" s="204"/>
      <c r="AT354" s="205" t="s">
        <v>209</v>
      </c>
      <c r="AU354" s="205" t="s">
        <v>89</v>
      </c>
      <c r="AV354" s="12" t="s">
        <v>89</v>
      </c>
      <c r="AW354" s="12" t="s">
        <v>36</v>
      </c>
      <c r="AX354" s="12" t="s">
        <v>80</v>
      </c>
      <c r="AY354" s="205" t="s">
        <v>203</v>
      </c>
    </row>
    <row r="355" spans="2:51" s="13" customFormat="1" ht="12">
      <c r="B355" s="206"/>
      <c r="C355" s="207"/>
      <c r="D355" s="196" t="s">
        <v>209</v>
      </c>
      <c r="E355" s="208" t="s">
        <v>1</v>
      </c>
      <c r="F355" s="209" t="s">
        <v>211</v>
      </c>
      <c r="G355" s="207"/>
      <c r="H355" s="210">
        <v>4597.22</v>
      </c>
      <c r="I355" s="211"/>
      <c r="J355" s="207"/>
      <c r="K355" s="207"/>
      <c r="L355" s="212"/>
      <c r="M355" s="213"/>
      <c r="N355" s="214"/>
      <c r="O355" s="214"/>
      <c r="P355" s="214"/>
      <c r="Q355" s="214"/>
      <c r="R355" s="214"/>
      <c r="S355" s="214"/>
      <c r="T355" s="215"/>
      <c r="AT355" s="216" t="s">
        <v>209</v>
      </c>
      <c r="AU355" s="216" t="s">
        <v>89</v>
      </c>
      <c r="AV355" s="13" t="s">
        <v>98</v>
      </c>
      <c r="AW355" s="13" t="s">
        <v>36</v>
      </c>
      <c r="AX355" s="13" t="s">
        <v>85</v>
      </c>
      <c r="AY355" s="216" t="s">
        <v>203</v>
      </c>
    </row>
    <row r="356" spans="1:65" s="2" customFormat="1" ht="21.75" customHeight="1">
      <c r="A356" s="35"/>
      <c r="B356" s="36"/>
      <c r="C356" s="180" t="s">
        <v>541</v>
      </c>
      <c r="D356" s="180" t="s">
        <v>204</v>
      </c>
      <c r="E356" s="181" t="s">
        <v>1437</v>
      </c>
      <c r="F356" s="182" t="s">
        <v>1438</v>
      </c>
      <c r="G356" s="183" t="s">
        <v>207</v>
      </c>
      <c r="H356" s="184">
        <v>286</v>
      </c>
      <c r="I356" s="185"/>
      <c r="J356" s="186">
        <f>ROUND(I356*H356,2)</f>
        <v>0</v>
      </c>
      <c r="K356" s="187"/>
      <c r="L356" s="40"/>
      <c r="M356" s="188" t="s">
        <v>1</v>
      </c>
      <c r="N356" s="189" t="s">
        <v>45</v>
      </c>
      <c r="O356" s="72"/>
      <c r="P356" s="190">
        <f>O356*H356</f>
        <v>0</v>
      </c>
      <c r="Q356" s="190">
        <v>0</v>
      </c>
      <c r="R356" s="190">
        <f>Q356*H356</f>
        <v>0</v>
      </c>
      <c r="S356" s="190">
        <v>0</v>
      </c>
      <c r="T356" s="191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192" t="s">
        <v>98</v>
      </c>
      <c r="AT356" s="192" t="s">
        <v>204</v>
      </c>
      <c r="AU356" s="192" t="s">
        <v>89</v>
      </c>
      <c r="AY356" s="18" t="s">
        <v>203</v>
      </c>
      <c r="BE356" s="193">
        <f>IF(N356="základní",J356,0)</f>
        <v>0</v>
      </c>
      <c r="BF356" s="193">
        <f>IF(N356="snížená",J356,0)</f>
        <v>0</v>
      </c>
      <c r="BG356" s="193">
        <f>IF(N356="zákl. přenesená",J356,0)</f>
        <v>0</v>
      </c>
      <c r="BH356" s="193">
        <f>IF(N356="sníž. přenesená",J356,0)</f>
        <v>0</v>
      </c>
      <c r="BI356" s="193">
        <f>IF(N356="nulová",J356,0)</f>
        <v>0</v>
      </c>
      <c r="BJ356" s="18" t="s">
        <v>85</v>
      </c>
      <c r="BK356" s="193">
        <f>ROUND(I356*H356,2)</f>
        <v>0</v>
      </c>
      <c r="BL356" s="18" t="s">
        <v>98</v>
      </c>
      <c r="BM356" s="192" t="s">
        <v>1439</v>
      </c>
    </row>
    <row r="357" spans="2:51" s="12" customFormat="1" ht="12">
      <c r="B357" s="194"/>
      <c r="C357" s="195"/>
      <c r="D357" s="196" t="s">
        <v>209</v>
      </c>
      <c r="E357" s="197" t="s">
        <v>1</v>
      </c>
      <c r="F357" s="198" t="s">
        <v>1440</v>
      </c>
      <c r="G357" s="195"/>
      <c r="H357" s="199">
        <v>286</v>
      </c>
      <c r="I357" s="200"/>
      <c r="J357" s="195"/>
      <c r="K357" s="195"/>
      <c r="L357" s="201"/>
      <c r="M357" s="202"/>
      <c r="N357" s="203"/>
      <c r="O357" s="203"/>
      <c r="P357" s="203"/>
      <c r="Q357" s="203"/>
      <c r="R357" s="203"/>
      <c r="S357" s="203"/>
      <c r="T357" s="204"/>
      <c r="AT357" s="205" t="s">
        <v>209</v>
      </c>
      <c r="AU357" s="205" t="s">
        <v>89</v>
      </c>
      <c r="AV357" s="12" t="s">
        <v>89</v>
      </c>
      <c r="AW357" s="12" t="s">
        <v>36</v>
      </c>
      <c r="AX357" s="12" t="s">
        <v>80</v>
      </c>
      <c r="AY357" s="205" t="s">
        <v>203</v>
      </c>
    </row>
    <row r="358" spans="2:51" s="13" customFormat="1" ht="12">
      <c r="B358" s="206"/>
      <c r="C358" s="207"/>
      <c r="D358" s="196" t="s">
        <v>209</v>
      </c>
      <c r="E358" s="208" t="s">
        <v>1</v>
      </c>
      <c r="F358" s="209" t="s">
        <v>211</v>
      </c>
      <c r="G358" s="207"/>
      <c r="H358" s="210">
        <v>286</v>
      </c>
      <c r="I358" s="211"/>
      <c r="J358" s="207"/>
      <c r="K358" s="207"/>
      <c r="L358" s="212"/>
      <c r="M358" s="213"/>
      <c r="N358" s="214"/>
      <c r="O358" s="214"/>
      <c r="P358" s="214"/>
      <c r="Q358" s="214"/>
      <c r="R358" s="214"/>
      <c r="S358" s="214"/>
      <c r="T358" s="215"/>
      <c r="AT358" s="216" t="s">
        <v>209</v>
      </c>
      <c r="AU358" s="216" t="s">
        <v>89</v>
      </c>
      <c r="AV358" s="13" t="s">
        <v>98</v>
      </c>
      <c r="AW358" s="13" t="s">
        <v>36</v>
      </c>
      <c r="AX358" s="13" t="s">
        <v>85</v>
      </c>
      <c r="AY358" s="216" t="s">
        <v>203</v>
      </c>
    </row>
    <row r="359" spans="1:65" s="2" customFormat="1" ht="37.9" customHeight="1">
      <c r="A359" s="35"/>
      <c r="B359" s="36"/>
      <c r="C359" s="180" t="s">
        <v>546</v>
      </c>
      <c r="D359" s="180" t="s">
        <v>204</v>
      </c>
      <c r="E359" s="181" t="s">
        <v>1441</v>
      </c>
      <c r="F359" s="182" t="s">
        <v>1442</v>
      </c>
      <c r="G359" s="183" t="s">
        <v>207</v>
      </c>
      <c r="H359" s="184">
        <v>4597.22</v>
      </c>
      <c r="I359" s="185"/>
      <c r="J359" s="186">
        <f>ROUND(I359*H359,2)</f>
        <v>0</v>
      </c>
      <c r="K359" s="187"/>
      <c r="L359" s="40"/>
      <c r="M359" s="188" t="s">
        <v>1</v>
      </c>
      <c r="N359" s="189" t="s">
        <v>45</v>
      </c>
      <c r="O359" s="72"/>
      <c r="P359" s="190">
        <f>O359*H359</f>
        <v>0</v>
      </c>
      <c r="Q359" s="190">
        <v>0</v>
      </c>
      <c r="R359" s="190">
        <f>Q359*H359</f>
        <v>0</v>
      </c>
      <c r="S359" s="190">
        <v>0</v>
      </c>
      <c r="T359" s="191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192" t="s">
        <v>98</v>
      </c>
      <c r="AT359" s="192" t="s">
        <v>204</v>
      </c>
      <c r="AU359" s="192" t="s">
        <v>89</v>
      </c>
      <c r="AY359" s="18" t="s">
        <v>203</v>
      </c>
      <c r="BE359" s="193">
        <f>IF(N359="základní",J359,0)</f>
        <v>0</v>
      </c>
      <c r="BF359" s="193">
        <f>IF(N359="snížená",J359,0)</f>
        <v>0</v>
      </c>
      <c r="BG359" s="193">
        <f>IF(N359="zákl. přenesená",J359,0)</f>
        <v>0</v>
      </c>
      <c r="BH359" s="193">
        <f>IF(N359="sníž. přenesená",J359,0)</f>
        <v>0</v>
      </c>
      <c r="BI359" s="193">
        <f>IF(N359="nulová",J359,0)</f>
        <v>0</v>
      </c>
      <c r="BJ359" s="18" t="s">
        <v>85</v>
      </c>
      <c r="BK359" s="193">
        <f>ROUND(I359*H359,2)</f>
        <v>0</v>
      </c>
      <c r="BL359" s="18" t="s">
        <v>98</v>
      </c>
      <c r="BM359" s="192" t="s">
        <v>1443</v>
      </c>
    </row>
    <row r="360" spans="2:51" s="12" customFormat="1" ht="22.5">
      <c r="B360" s="194"/>
      <c r="C360" s="195"/>
      <c r="D360" s="196" t="s">
        <v>209</v>
      </c>
      <c r="E360" s="197" t="s">
        <v>1</v>
      </c>
      <c r="F360" s="198" t="s">
        <v>1432</v>
      </c>
      <c r="G360" s="195"/>
      <c r="H360" s="199">
        <v>132.85</v>
      </c>
      <c r="I360" s="200"/>
      <c r="J360" s="195"/>
      <c r="K360" s="195"/>
      <c r="L360" s="201"/>
      <c r="M360" s="202"/>
      <c r="N360" s="203"/>
      <c r="O360" s="203"/>
      <c r="P360" s="203"/>
      <c r="Q360" s="203"/>
      <c r="R360" s="203"/>
      <c r="S360" s="203"/>
      <c r="T360" s="204"/>
      <c r="AT360" s="205" t="s">
        <v>209</v>
      </c>
      <c r="AU360" s="205" t="s">
        <v>89</v>
      </c>
      <c r="AV360" s="12" t="s">
        <v>89</v>
      </c>
      <c r="AW360" s="12" t="s">
        <v>36</v>
      </c>
      <c r="AX360" s="12" t="s">
        <v>80</v>
      </c>
      <c r="AY360" s="205" t="s">
        <v>203</v>
      </c>
    </row>
    <row r="361" spans="2:51" s="12" customFormat="1" ht="12">
      <c r="B361" s="194"/>
      <c r="C361" s="195"/>
      <c r="D361" s="196" t="s">
        <v>209</v>
      </c>
      <c r="E361" s="197" t="s">
        <v>1</v>
      </c>
      <c r="F361" s="198" t="s">
        <v>1433</v>
      </c>
      <c r="G361" s="195"/>
      <c r="H361" s="199">
        <v>192.91</v>
      </c>
      <c r="I361" s="200"/>
      <c r="J361" s="195"/>
      <c r="K361" s="195"/>
      <c r="L361" s="201"/>
      <c r="M361" s="202"/>
      <c r="N361" s="203"/>
      <c r="O361" s="203"/>
      <c r="P361" s="203"/>
      <c r="Q361" s="203"/>
      <c r="R361" s="203"/>
      <c r="S361" s="203"/>
      <c r="T361" s="204"/>
      <c r="AT361" s="205" t="s">
        <v>209</v>
      </c>
      <c r="AU361" s="205" t="s">
        <v>89</v>
      </c>
      <c r="AV361" s="12" t="s">
        <v>89</v>
      </c>
      <c r="AW361" s="12" t="s">
        <v>36</v>
      </c>
      <c r="AX361" s="12" t="s">
        <v>80</v>
      </c>
      <c r="AY361" s="205" t="s">
        <v>203</v>
      </c>
    </row>
    <row r="362" spans="2:51" s="12" customFormat="1" ht="22.5">
      <c r="B362" s="194"/>
      <c r="C362" s="195"/>
      <c r="D362" s="196" t="s">
        <v>209</v>
      </c>
      <c r="E362" s="197" t="s">
        <v>1</v>
      </c>
      <c r="F362" s="198" t="s">
        <v>1434</v>
      </c>
      <c r="G362" s="195"/>
      <c r="H362" s="199">
        <v>445.26</v>
      </c>
      <c r="I362" s="200"/>
      <c r="J362" s="195"/>
      <c r="K362" s="195"/>
      <c r="L362" s="201"/>
      <c r="M362" s="202"/>
      <c r="N362" s="203"/>
      <c r="O362" s="203"/>
      <c r="P362" s="203"/>
      <c r="Q362" s="203"/>
      <c r="R362" s="203"/>
      <c r="S362" s="203"/>
      <c r="T362" s="204"/>
      <c r="AT362" s="205" t="s">
        <v>209</v>
      </c>
      <c r="AU362" s="205" t="s">
        <v>89</v>
      </c>
      <c r="AV362" s="12" t="s">
        <v>89</v>
      </c>
      <c r="AW362" s="12" t="s">
        <v>36</v>
      </c>
      <c r="AX362" s="12" t="s">
        <v>80</v>
      </c>
      <c r="AY362" s="205" t="s">
        <v>203</v>
      </c>
    </row>
    <row r="363" spans="2:51" s="12" customFormat="1" ht="12">
      <c r="B363" s="194"/>
      <c r="C363" s="195"/>
      <c r="D363" s="196" t="s">
        <v>209</v>
      </c>
      <c r="E363" s="197" t="s">
        <v>1</v>
      </c>
      <c r="F363" s="198" t="s">
        <v>1435</v>
      </c>
      <c r="G363" s="195"/>
      <c r="H363" s="199">
        <v>1154.64</v>
      </c>
      <c r="I363" s="200"/>
      <c r="J363" s="195"/>
      <c r="K363" s="195"/>
      <c r="L363" s="201"/>
      <c r="M363" s="202"/>
      <c r="N363" s="203"/>
      <c r="O363" s="203"/>
      <c r="P363" s="203"/>
      <c r="Q363" s="203"/>
      <c r="R363" s="203"/>
      <c r="S363" s="203"/>
      <c r="T363" s="204"/>
      <c r="AT363" s="205" t="s">
        <v>209</v>
      </c>
      <c r="AU363" s="205" t="s">
        <v>89</v>
      </c>
      <c r="AV363" s="12" t="s">
        <v>89</v>
      </c>
      <c r="AW363" s="12" t="s">
        <v>36</v>
      </c>
      <c r="AX363" s="12" t="s">
        <v>80</v>
      </c>
      <c r="AY363" s="205" t="s">
        <v>203</v>
      </c>
    </row>
    <row r="364" spans="2:51" s="12" customFormat="1" ht="22.5">
      <c r="B364" s="194"/>
      <c r="C364" s="195"/>
      <c r="D364" s="196" t="s">
        <v>209</v>
      </c>
      <c r="E364" s="197" t="s">
        <v>1</v>
      </c>
      <c r="F364" s="198" t="s">
        <v>1436</v>
      </c>
      <c r="G364" s="195"/>
      <c r="H364" s="199">
        <v>2671.56</v>
      </c>
      <c r="I364" s="200"/>
      <c r="J364" s="195"/>
      <c r="K364" s="195"/>
      <c r="L364" s="201"/>
      <c r="M364" s="202"/>
      <c r="N364" s="203"/>
      <c r="O364" s="203"/>
      <c r="P364" s="203"/>
      <c r="Q364" s="203"/>
      <c r="R364" s="203"/>
      <c r="S364" s="203"/>
      <c r="T364" s="204"/>
      <c r="AT364" s="205" t="s">
        <v>209</v>
      </c>
      <c r="AU364" s="205" t="s">
        <v>89</v>
      </c>
      <c r="AV364" s="12" t="s">
        <v>89</v>
      </c>
      <c r="AW364" s="12" t="s">
        <v>36</v>
      </c>
      <c r="AX364" s="12" t="s">
        <v>80</v>
      </c>
      <c r="AY364" s="205" t="s">
        <v>203</v>
      </c>
    </row>
    <row r="365" spans="2:51" s="13" customFormat="1" ht="12">
      <c r="B365" s="206"/>
      <c r="C365" s="207"/>
      <c r="D365" s="196" t="s">
        <v>209</v>
      </c>
      <c r="E365" s="208" t="s">
        <v>1</v>
      </c>
      <c r="F365" s="209" t="s">
        <v>211</v>
      </c>
      <c r="G365" s="207"/>
      <c r="H365" s="210">
        <v>4597.22</v>
      </c>
      <c r="I365" s="211"/>
      <c r="J365" s="207"/>
      <c r="K365" s="207"/>
      <c r="L365" s="212"/>
      <c r="M365" s="213"/>
      <c r="N365" s="214"/>
      <c r="O365" s="214"/>
      <c r="P365" s="214"/>
      <c r="Q365" s="214"/>
      <c r="R365" s="214"/>
      <c r="S365" s="214"/>
      <c r="T365" s="215"/>
      <c r="AT365" s="216" t="s">
        <v>209</v>
      </c>
      <c r="AU365" s="216" t="s">
        <v>89</v>
      </c>
      <c r="AV365" s="13" t="s">
        <v>98</v>
      </c>
      <c r="AW365" s="13" t="s">
        <v>36</v>
      </c>
      <c r="AX365" s="13" t="s">
        <v>85</v>
      </c>
      <c r="AY365" s="216" t="s">
        <v>203</v>
      </c>
    </row>
    <row r="366" spans="1:65" s="2" customFormat="1" ht="33" customHeight="1">
      <c r="A366" s="35"/>
      <c r="B366" s="36"/>
      <c r="C366" s="180" t="s">
        <v>550</v>
      </c>
      <c r="D366" s="180" t="s">
        <v>204</v>
      </c>
      <c r="E366" s="181" t="s">
        <v>1444</v>
      </c>
      <c r="F366" s="182" t="s">
        <v>1445</v>
      </c>
      <c r="G366" s="183" t="s">
        <v>207</v>
      </c>
      <c r="H366" s="184">
        <v>4597.22</v>
      </c>
      <c r="I366" s="185"/>
      <c r="J366" s="186">
        <f>ROUND(I366*H366,2)</f>
        <v>0</v>
      </c>
      <c r="K366" s="187"/>
      <c r="L366" s="40"/>
      <c r="M366" s="188" t="s">
        <v>1</v>
      </c>
      <c r="N366" s="189" t="s">
        <v>45</v>
      </c>
      <c r="O366" s="72"/>
      <c r="P366" s="190">
        <f>O366*H366</f>
        <v>0</v>
      </c>
      <c r="Q366" s="190">
        <v>0</v>
      </c>
      <c r="R366" s="190">
        <f>Q366*H366</f>
        <v>0</v>
      </c>
      <c r="S366" s="190">
        <v>0</v>
      </c>
      <c r="T366" s="191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192" t="s">
        <v>98</v>
      </c>
      <c r="AT366" s="192" t="s">
        <v>204</v>
      </c>
      <c r="AU366" s="192" t="s">
        <v>89</v>
      </c>
      <c r="AY366" s="18" t="s">
        <v>203</v>
      </c>
      <c r="BE366" s="193">
        <f>IF(N366="základní",J366,0)</f>
        <v>0</v>
      </c>
      <c r="BF366" s="193">
        <f>IF(N366="snížená",J366,0)</f>
        <v>0</v>
      </c>
      <c r="BG366" s="193">
        <f>IF(N366="zákl. přenesená",J366,0)</f>
        <v>0</v>
      </c>
      <c r="BH366" s="193">
        <f>IF(N366="sníž. přenesená",J366,0)</f>
        <v>0</v>
      </c>
      <c r="BI366" s="193">
        <f>IF(N366="nulová",J366,0)</f>
        <v>0</v>
      </c>
      <c r="BJ366" s="18" t="s">
        <v>85</v>
      </c>
      <c r="BK366" s="193">
        <f>ROUND(I366*H366,2)</f>
        <v>0</v>
      </c>
      <c r="BL366" s="18" t="s">
        <v>98</v>
      </c>
      <c r="BM366" s="192" t="s">
        <v>1446</v>
      </c>
    </row>
    <row r="367" spans="2:51" s="12" customFormat="1" ht="22.5">
      <c r="B367" s="194"/>
      <c r="C367" s="195"/>
      <c r="D367" s="196" t="s">
        <v>209</v>
      </c>
      <c r="E367" s="197" t="s">
        <v>1</v>
      </c>
      <c r="F367" s="198" t="s">
        <v>1432</v>
      </c>
      <c r="G367" s="195"/>
      <c r="H367" s="199">
        <v>132.85</v>
      </c>
      <c r="I367" s="200"/>
      <c r="J367" s="195"/>
      <c r="K367" s="195"/>
      <c r="L367" s="201"/>
      <c r="M367" s="202"/>
      <c r="N367" s="203"/>
      <c r="O367" s="203"/>
      <c r="P367" s="203"/>
      <c r="Q367" s="203"/>
      <c r="R367" s="203"/>
      <c r="S367" s="203"/>
      <c r="T367" s="204"/>
      <c r="AT367" s="205" t="s">
        <v>209</v>
      </c>
      <c r="AU367" s="205" t="s">
        <v>89</v>
      </c>
      <c r="AV367" s="12" t="s">
        <v>89</v>
      </c>
      <c r="AW367" s="12" t="s">
        <v>36</v>
      </c>
      <c r="AX367" s="12" t="s">
        <v>80</v>
      </c>
      <c r="AY367" s="205" t="s">
        <v>203</v>
      </c>
    </row>
    <row r="368" spans="2:51" s="12" customFormat="1" ht="12">
      <c r="B368" s="194"/>
      <c r="C368" s="195"/>
      <c r="D368" s="196" t="s">
        <v>209</v>
      </c>
      <c r="E368" s="197" t="s">
        <v>1</v>
      </c>
      <c r="F368" s="198" t="s">
        <v>1433</v>
      </c>
      <c r="G368" s="195"/>
      <c r="H368" s="199">
        <v>192.91</v>
      </c>
      <c r="I368" s="200"/>
      <c r="J368" s="195"/>
      <c r="K368" s="195"/>
      <c r="L368" s="201"/>
      <c r="M368" s="202"/>
      <c r="N368" s="203"/>
      <c r="O368" s="203"/>
      <c r="P368" s="203"/>
      <c r="Q368" s="203"/>
      <c r="R368" s="203"/>
      <c r="S368" s="203"/>
      <c r="T368" s="204"/>
      <c r="AT368" s="205" t="s">
        <v>209</v>
      </c>
      <c r="AU368" s="205" t="s">
        <v>89</v>
      </c>
      <c r="AV368" s="12" t="s">
        <v>89</v>
      </c>
      <c r="AW368" s="12" t="s">
        <v>36</v>
      </c>
      <c r="AX368" s="12" t="s">
        <v>80</v>
      </c>
      <c r="AY368" s="205" t="s">
        <v>203</v>
      </c>
    </row>
    <row r="369" spans="2:51" s="12" customFormat="1" ht="22.5">
      <c r="B369" s="194"/>
      <c r="C369" s="195"/>
      <c r="D369" s="196" t="s">
        <v>209</v>
      </c>
      <c r="E369" s="197" t="s">
        <v>1</v>
      </c>
      <c r="F369" s="198" t="s">
        <v>1434</v>
      </c>
      <c r="G369" s="195"/>
      <c r="H369" s="199">
        <v>445.26</v>
      </c>
      <c r="I369" s="200"/>
      <c r="J369" s="195"/>
      <c r="K369" s="195"/>
      <c r="L369" s="201"/>
      <c r="M369" s="202"/>
      <c r="N369" s="203"/>
      <c r="O369" s="203"/>
      <c r="P369" s="203"/>
      <c r="Q369" s="203"/>
      <c r="R369" s="203"/>
      <c r="S369" s="203"/>
      <c r="T369" s="204"/>
      <c r="AT369" s="205" t="s">
        <v>209</v>
      </c>
      <c r="AU369" s="205" t="s">
        <v>89</v>
      </c>
      <c r="AV369" s="12" t="s">
        <v>89</v>
      </c>
      <c r="AW369" s="12" t="s">
        <v>36</v>
      </c>
      <c r="AX369" s="12" t="s">
        <v>80</v>
      </c>
      <c r="AY369" s="205" t="s">
        <v>203</v>
      </c>
    </row>
    <row r="370" spans="2:51" s="12" customFormat="1" ht="12">
      <c r="B370" s="194"/>
      <c r="C370" s="195"/>
      <c r="D370" s="196" t="s">
        <v>209</v>
      </c>
      <c r="E370" s="197" t="s">
        <v>1</v>
      </c>
      <c r="F370" s="198" t="s">
        <v>1435</v>
      </c>
      <c r="G370" s="195"/>
      <c r="H370" s="199">
        <v>1154.64</v>
      </c>
      <c r="I370" s="200"/>
      <c r="J370" s="195"/>
      <c r="K370" s="195"/>
      <c r="L370" s="201"/>
      <c r="M370" s="202"/>
      <c r="N370" s="203"/>
      <c r="O370" s="203"/>
      <c r="P370" s="203"/>
      <c r="Q370" s="203"/>
      <c r="R370" s="203"/>
      <c r="S370" s="203"/>
      <c r="T370" s="204"/>
      <c r="AT370" s="205" t="s">
        <v>209</v>
      </c>
      <c r="AU370" s="205" t="s">
        <v>89</v>
      </c>
      <c r="AV370" s="12" t="s">
        <v>89</v>
      </c>
      <c r="AW370" s="12" t="s">
        <v>36</v>
      </c>
      <c r="AX370" s="12" t="s">
        <v>80</v>
      </c>
      <c r="AY370" s="205" t="s">
        <v>203</v>
      </c>
    </row>
    <row r="371" spans="2:51" s="12" customFormat="1" ht="22.5">
      <c r="B371" s="194"/>
      <c r="C371" s="195"/>
      <c r="D371" s="196" t="s">
        <v>209</v>
      </c>
      <c r="E371" s="197" t="s">
        <v>1</v>
      </c>
      <c r="F371" s="198" t="s">
        <v>1436</v>
      </c>
      <c r="G371" s="195"/>
      <c r="H371" s="199">
        <v>2671.56</v>
      </c>
      <c r="I371" s="200"/>
      <c r="J371" s="195"/>
      <c r="K371" s="195"/>
      <c r="L371" s="201"/>
      <c r="M371" s="202"/>
      <c r="N371" s="203"/>
      <c r="O371" s="203"/>
      <c r="P371" s="203"/>
      <c r="Q371" s="203"/>
      <c r="R371" s="203"/>
      <c r="S371" s="203"/>
      <c r="T371" s="204"/>
      <c r="AT371" s="205" t="s">
        <v>209</v>
      </c>
      <c r="AU371" s="205" t="s">
        <v>89</v>
      </c>
      <c r="AV371" s="12" t="s">
        <v>89</v>
      </c>
      <c r="AW371" s="12" t="s">
        <v>36</v>
      </c>
      <c r="AX371" s="12" t="s">
        <v>80</v>
      </c>
      <c r="AY371" s="205" t="s">
        <v>203</v>
      </c>
    </row>
    <row r="372" spans="2:51" s="13" customFormat="1" ht="12">
      <c r="B372" s="206"/>
      <c r="C372" s="207"/>
      <c r="D372" s="196" t="s">
        <v>209</v>
      </c>
      <c r="E372" s="208" t="s">
        <v>1</v>
      </c>
      <c r="F372" s="209" t="s">
        <v>211</v>
      </c>
      <c r="G372" s="207"/>
      <c r="H372" s="210">
        <v>4597.22</v>
      </c>
      <c r="I372" s="211"/>
      <c r="J372" s="207"/>
      <c r="K372" s="207"/>
      <c r="L372" s="212"/>
      <c r="M372" s="213"/>
      <c r="N372" s="214"/>
      <c r="O372" s="214"/>
      <c r="P372" s="214"/>
      <c r="Q372" s="214"/>
      <c r="R372" s="214"/>
      <c r="S372" s="214"/>
      <c r="T372" s="215"/>
      <c r="AT372" s="216" t="s">
        <v>209</v>
      </c>
      <c r="AU372" s="216" t="s">
        <v>89</v>
      </c>
      <c r="AV372" s="13" t="s">
        <v>98</v>
      </c>
      <c r="AW372" s="13" t="s">
        <v>36</v>
      </c>
      <c r="AX372" s="13" t="s">
        <v>85</v>
      </c>
      <c r="AY372" s="216" t="s">
        <v>203</v>
      </c>
    </row>
    <row r="373" spans="1:65" s="2" customFormat="1" ht="37.9" customHeight="1">
      <c r="A373" s="35"/>
      <c r="B373" s="36"/>
      <c r="C373" s="180" t="s">
        <v>555</v>
      </c>
      <c r="D373" s="180" t="s">
        <v>204</v>
      </c>
      <c r="E373" s="181" t="s">
        <v>1447</v>
      </c>
      <c r="F373" s="182" t="s">
        <v>1448</v>
      </c>
      <c r="G373" s="183" t="s">
        <v>207</v>
      </c>
      <c r="H373" s="184">
        <v>577.01</v>
      </c>
      <c r="I373" s="185"/>
      <c r="J373" s="186">
        <f>ROUND(I373*H373,2)</f>
        <v>0</v>
      </c>
      <c r="K373" s="187"/>
      <c r="L373" s="40"/>
      <c r="M373" s="188" t="s">
        <v>1</v>
      </c>
      <c r="N373" s="189" t="s">
        <v>45</v>
      </c>
      <c r="O373" s="72"/>
      <c r="P373" s="190">
        <f>O373*H373</f>
        <v>0</v>
      </c>
      <c r="Q373" s="190">
        <v>0</v>
      </c>
      <c r="R373" s="190">
        <f>Q373*H373</f>
        <v>0</v>
      </c>
      <c r="S373" s="190">
        <v>0</v>
      </c>
      <c r="T373" s="191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192" t="s">
        <v>98</v>
      </c>
      <c r="AT373" s="192" t="s">
        <v>204</v>
      </c>
      <c r="AU373" s="192" t="s">
        <v>89</v>
      </c>
      <c r="AY373" s="18" t="s">
        <v>203</v>
      </c>
      <c r="BE373" s="193">
        <f>IF(N373="základní",J373,0)</f>
        <v>0</v>
      </c>
      <c r="BF373" s="193">
        <f>IF(N373="snížená",J373,0)</f>
        <v>0</v>
      </c>
      <c r="BG373" s="193">
        <f>IF(N373="zákl. přenesená",J373,0)</f>
        <v>0</v>
      </c>
      <c r="BH373" s="193">
        <f>IF(N373="sníž. přenesená",J373,0)</f>
        <v>0</v>
      </c>
      <c r="BI373" s="193">
        <f>IF(N373="nulová",J373,0)</f>
        <v>0</v>
      </c>
      <c r="BJ373" s="18" t="s">
        <v>85</v>
      </c>
      <c r="BK373" s="193">
        <f>ROUND(I373*H373,2)</f>
        <v>0</v>
      </c>
      <c r="BL373" s="18" t="s">
        <v>98</v>
      </c>
      <c r="BM373" s="192" t="s">
        <v>1449</v>
      </c>
    </row>
    <row r="374" spans="2:51" s="12" customFormat="1" ht="12">
      <c r="B374" s="194"/>
      <c r="C374" s="195"/>
      <c r="D374" s="196" t="s">
        <v>209</v>
      </c>
      <c r="E374" s="197" t="s">
        <v>1</v>
      </c>
      <c r="F374" s="198" t="s">
        <v>1450</v>
      </c>
      <c r="G374" s="195"/>
      <c r="H374" s="199">
        <v>65.52</v>
      </c>
      <c r="I374" s="200"/>
      <c r="J374" s="195"/>
      <c r="K374" s="195"/>
      <c r="L374" s="201"/>
      <c r="M374" s="202"/>
      <c r="N374" s="203"/>
      <c r="O374" s="203"/>
      <c r="P374" s="203"/>
      <c r="Q374" s="203"/>
      <c r="R374" s="203"/>
      <c r="S374" s="203"/>
      <c r="T374" s="204"/>
      <c r="AT374" s="205" t="s">
        <v>209</v>
      </c>
      <c r="AU374" s="205" t="s">
        <v>89</v>
      </c>
      <c r="AV374" s="12" t="s">
        <v>89</v>
      </c>
      <c r="AW374" s="12" t="s">
        <v>36</v>
      </c>
      <c r="AX374" s="12" t="s">
        <v>80</v>
      </c>
      <c r="AY374" s="205" t="s">
        <v>203</v>
      </c>
    </row>
    <row r="375" spans="2:51" s="12" customFormat="1" ht="12">
      <c r="B375" s="194"/>
      <c r="C375" s="195"/>
      <c r="D375" s="196" t="s">
        <v>209</v>
      </c>
      <c r="E375" s="197" t="s">
        <v>1</v>
      </c>
      <c r="F375" s="198" t="s">
        <v>1451</v>
      </c>
      <c r="G375" s="195"/>
      <c r="H375" s="199">
        <v>87.75</v>
      </c>
      <c r="I375" s="200"/>
      <c r="J375" s="195"/>
      <c r="K375" s="195"/>
      <c r="L375" s="201"/>
      <c r="M375" s="202"/>
      <c r="N375" s="203"/>
      <c r="O375" s="203"/>
      <c r="P375" s="203"/>
      <c r="Q375" s="203"/>
      <c r="R375" s="203"/>
      <c r="S375" s="203"/>
      <c r="T375" s="204"/>
      <c r="AT375" s="205" t="s">
        <v>209</v>
      </c>
      <c r="AU375" s="205" t="s">
        <v>89</v>
      </c>
      <c r="AV375" s="12" t="s">
        <v>89</v>
      </c>
      <c r="AW375" s="12" t="s">
        <v>36</v>
      </c>
      <c r="AX375" s="12" t="s">
        <v>80</v>
      </c>
      <c r="AY375" s="205" t="s">
        <v>203</v>
      </c>
    </row>
    <row r="376" spans="2:51" s="12" customFormat="1" ht="12">
      <c r="B376" s="194"/>
      <c r="C376" s="195"/>
      <c r="D376" s="196" t="s">
        <v>209</v>
      </c>
      <c r="E376" s="197" t="s">
        <v>1</v>
      </c>
      <c r="F376" s="198" t="s">
        <v>1452</v>
      </c>
      <c r="G376" s="195"/>
      <c r="H376" s="199">
        <v>35.1</v>
      </c>
      <c r="I376" s="200"/>
      <c r="J376" s="195"/>
      <c r="K376" s="195"/>
      <c r="L376" s="201"/>
      <c r="M376" s="202"/>
      <c r="N376" s="203"/>
      <c r="O376" s="203"/>
      <c r="P376" s="203"/>
      <c r="Q376" s="203"/>
      <c r="R376" s="203"/>
      <c r="S376" s="203"/>
      <c r="T376" s="204"/>
      <c r="AT376" s="205" t="s">
        <v>209</v>
      </c>
      <c r="AU376" s="205" t="s">
        <v>89</v>
      </c>
      <c r="AV376" s="12" t="s">
        <v>89</v>
      </c>
      <c r="AW376" s="12" t="s">
        <v>36</v>
      </c>
      <c r="AX376" s="12" t="s">
        <v>80</v>
      </c>
      <c r="AY376" s="205" t="s">
        <v>203</v>
      </c>
    </row>
    <row r="377" spans="2:51" s="12" customFormat="1" ht="12">
      <c r="B377" s="194"/>
      <c r="C377" s="195"/>
      <c r="D377" s="196" t="s">
        <v>209</v>
      </c>
      <c r="E377" s="197" t="s">
        <v>1</v>
      </c>
      <c r="F377" s="198" t="s">
        <v>1453</v>
      </c>
      <c r="G377" s="195"/>
      <c r="H377" s="199">
        <v>388.64</v>
      </c>
      <c r="I377" s="200"/>
      <c r="J377" s="195"/>
      <c r="K377" s="195"/>
      <c r="L377" s="201"/>
      <c r="M377" s="202"/>
      <c r="N377" s="203"/>
      <c r="O377" s="203"/>
      <c r="P377" s="203"/>
      <c r="Q377" s="203"/>
      <c r="R377" s="203"/>
      <c r="S377" s="203"/>
      <c r="T377" s="204"/>
      <c r="AT377" s="205" t="s">
        <v>209</v>
      </c>
      <c r="AU377" s="205" t="s">
        <v>89</v>
      </c>
      <c r="AV377" s="12" t="s">
        <v>89</v>
      </c>
      <c r="AW377" s="12" t="s">
        <v>36</v>
      </c>
      <c r="AX377" s="12" t="s">
        <v>80</v>
      </c>
      <c r="AY377" s="205" t="s">
        <v>203</v>
      </c>
    </row>
    <row r="378" spans="2:51" s="13" customFormat="1" ht="12">
      <c r="B378" s="206"/>
      <c r="C378" s="207"/>
      <c r="D378" s="196" t="s">
        <v>209</v>
      </c>
      <c r="E378" s="208" t="s">
        <v>1</v>
      </c>
      <c r="F378" s="209" t="s">
        <v>211</v>
      </c>
      <c r="G378" s="207"/>
      <c r="H378" s="210">
        <v>577.01</v>
      </c>
      <c r="I378" s="211"/>
      <c r="J378" s="207"/>
      <c r="K378" s="207"/>
      <c r="L378" s="212"/>
      <c r="M378" s="213"/>
      <c r="N378" s="214"/>
      <c r="O378" s="214"/>
      <c r="P378" s="214"/>
      <c r="Q378" s="214"/>
      <c r="R378" s="214"/>
      <c r="S378" s="214"/>
      <c r="T378" s="215"/>
      <c r="AT378" s="216" t="s">
        <v>209</v>
      </c>
      <c r="AU378" s="216" t="s">
        <v>89</v>
      </c>
      <c r="AV378" s="13" t="s">
        <v>98</v>
      </c>
      <c r="AW378" s="13" t="s">
        <v>36</v>
      </c>
      <c r="AX378" s="13" t="s">
        <v>85</v>
      </c>
      <c r="AY378" s="216" t="s">
        <v>203</v>
      </c>
    </row>
    <row r="379" spans="1:65" s="2" customFormat="1" ht="33" customHeight="1">
      <c r="A379" s="35"/>
      <c r="B379" s="36"/>
      <c r="C379" s="180" t="s">
        <v>561</v>
      </c>
      <c r="D379" s="180" t="s">
        <v>204</v>
      </c>
      <c r="E379" s="181" t="s">
        <v>1454</v>
      </c>
      <c r="F379" s="182" t="s">
        <v>1455</v>
      </c>
      <c r="G379" s="183" t="s">
        <v>207</v>
      </c>
      <c r="H379" s="184">
        <v>4437.603</v>
      </c>
      <c r="I379" s="185"/>
      <c r="J379" s="186">
        <f>ROUND(I379*H379,2)</f>
        <v>0</v>
      </c>
      <c r="K379" s="187"/>
      <c r="L379" s="40"/>
      <c r="M379" s="188" t="s">
        <v>1</v>
      </c>
      <c r="N379" s="189" t="s">
        <v>45</v>
      </c>
      <c r="O379" s="72"/>
      <c r="P379" s="190">
        <f>O379*H379</f>
        <v>0</v>
      </c>
      <c r="Q379" s="190">
        <v>0</v>
      </c>
      <c r="R379" s="190">
        <f>Q379*H379</f>
        <v>0</v>
      </c>
      <c r="S379" s="190">
        <v>0</v>
      </c>
      <c r="T379" s="191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192" t="s">
        <v>98</v>
      </c>
      <c r="AT379" s="192" t="s">
        <v>204</v>
      </c>
      <c r="AU379" s="192" t="s">
        <v>89</v>
      </c>
      <c r="AY379" s="18" t="s">
        <v>203</v>
      </c>
      <c r="BE379" s="193">
        <f>IF(N379="základní",J379,0)</f>
        <v>0</v>
      </c>
      <c r="BF379" s="193">
        <f>IF(N379="snížená",J379,0)</f>
        <v>0</v>
      </c>
      <c r="BG379" s="193">
        <f>IF(N379="zákl. přenesená",J379,0)</f>
        <v>0</v>
      </c>
      <c r="BH379" s="193">
        <f>IF(N379="sníž. přenesená",J379,0)</f>
        <v>0</v>
      </c>
      <c r="BI379" s="193">
        <f>IF(N379="nulová",J379,0)</f>
        <v>0</v>
      </c>
      <c r="BJ379" s="18" t="s">
        <v>85</v>
      </c>
      <c r="BK379" s="193">
        <f>ROUND(I379*H379,2)</f>
        <v>0</v>
      </c>
      <c r="BL379" s="18" t="s">
        <v>98</v>
      </c>
      <c r="BM379" s="192" t="s">
        <v>1456</v>
      </c>
    </row>
    <row r="380" spans="2:51" s="12" customFormat="1" ht="22.5">
      <c r="B380" s="194"/>
      <c r="C380" s="195"/>
      <c r="D380" s="196" t="s">
        <v>209</v>
      </c>
      <c r="E380" s="197" t="s">
        <v>1</v>
      </c>
      <c r="F380" s="198" t="s">
        <v>1457</v>
      </c>
      <c r="G380" s="195"/>
      <c r="H380" s="199">
        <v>159.39</v>
      </c>
      <c r="I380" s="200"/>
      <c r="J380" s="195"/>
      <c r="K380" s="195"/>
      <c r="L380" s="201"/>
      <c r="M380" s="202"/>
      <c r="N380" s="203"/>
      <c r="O380" s="203"/>
      <c r="P380" s="203"/>
      <c r="Q380" s="203"/>
      <c r="R380" s="203"/>
      <c r="S380" s="203"/>
      <c r="T380" s="204"/>
      <c r="AT380" s="205" t="s">
        <v>209</v>
      </c>
      <c r="AU380" s="205" t="s">
        <v>89</v>
      </c>
      <c r="AV380" s="12" t="s">
        <v>89</v>
      </c>
      <c r="AW380" s="12" t="s">
        <v>36</v>
      </c>
      <c r="AX380" s="12" t="s">
        <v>80</v>
      </c>
      <c r="AY380" s="205" t="s">
        <v>203</v>
      </c>
    </row>
    <row r="381" spans="2:51" s="12" customFormat="1" ht="12">
      <c r="B381" s="194"/>
      <c r="C381" s="195"/>
      <c r="D381" s="196" t="s">
        <v>209</v>
      </c>
      <c r="E381" s="197" t="s">
        <v>1</v>
      </c>
      <c r="F381" s="198" t="s">
        <v>1458</v>
      </c>
      <c r="G381" s="195"/>
      <c r="H381" s="199">
        <v>15.756</v>
      </c>
      <c r="I381" s="200"/>
      <c r="J381" s="195"/>
      <c r="K381" s="195"/>
      <c r="L381" s="201"/>
      <c r="M381" s="202"/>
      <c r="N381" s="203"/>
      <c r="O381" s="203"/>
      <c r="P381" s="203"/>
      <c r="Q381" s="203"/>
      <c r="R381" s="203"/>
      <c r="S381" s="203"/>
      <c r="T381" s="204"/>
      <c r="AT381" s="205" t="s">
        <v>209</v>
      </c>
      <c r="AU381" s="205" t="s">
        <v>89</v>
      </c>
      <c r="AV381" s="12" t="s">
        <v>89</v>
      </c>
      <c r="AW381" s="12" t="s">
        <v>36</v>
      </c>
      <c r="AX381" s="12" t="s">
        <v>80</v>
      </c>
      <c r="AY381" s="205" t="s">
        <v>203</v>
      </c>
    </row>
    <row r="382" spans="2:51" s="12" customFormat="1" ht="22.5">
      <c r="B382" s="194"/>
      <c r="C382" s="195"/>
      <c r="D382" s="196" t="s">
        <v>209</v>
      </c>
      <c r="E382" s="197" t="s">
        <v>1</v>
      </c>
      <c r="F382" s="198" t="s">
        <v>1459</v>
      </c>
      <c r="G382" s="195"/>
      <c r="H382" s="199">
        <v>69.498</v>
      </c>
      <c r="I382" s="200"/>
      <c r="J382" s="195"/>
      <c r="K382" s="195"/>
      <c r="L382" s="201"/>
      <c r="M382" s="202"/>
      <c r="N382" s="203"/>
      <c r="O382" s="203"/>
      <c r="P382" s="203"/>
      <c r="Q382" s="203"/>
      <c r="R382" s="203"/>
      <c r="S382" s="203"/>
      <c r="T382" s="204"/>
      <c r="AT382" s="205" t="s">
        <v>209</v>
      </c>
      <c r="AU382" s="205" t="s">
        <v>89</v>
      </c>
      <c r="AV382" s="12" t="s">
        <v>89</v>
      </c>
      <c r="AW382" s="12" t="s">
        <v>36</v>
      </c>
      <c r="AX382" s="12" t="s">
        <v>80</v>
      </c>
      <c r="AY382" s="205" t="s">
        <v>203</v>
      </c>
    </row>
    <row r="383" spans="2:51" s="12" customFormat="1" ht="22.5">
      <c r="B383" s="194"/>
      <c r="C383" s="195"/>
      <c r="D383" s="196" t="s">
        <v>209</v>
      </c>
      <c r="E383" s="197" t="s">
        <v>1</v>
      </c>
      <c r="F383" s="198" t="s">
        <v>1460</v>
      </c>
      <c r="G383" s="195"/>
      <c r="H383" s="199">
        <v>52.44</v>
      </c>
      <c r="I383" s="200"/>
      <c r="J383" s="195"/>
      <c r="K383" s="195"/>
      <c r="L383" s="201"/>
      <c r="M383" s="202"/>
      <c r="N383" s="203"/>
      <c r="O383" s="203"/>
      <c r="P383" s="203"/>
      <c r="Q383" s="203"/>
      <c r="R383" s="203"/>
      <c r="S383" s="203"/>
      <c r="T383" s="204"/>
      <c r="AT383" s="205" t="s">
        <v>209</v>
      </c>
      <c r="AU383" s="205" t="s">
        <v>89</v>
      </c>
      <c r="AV383" s="12" t="s">
        <v>89</v>
      </c>
      <c r="AW383" s="12" t="s">
        <v>36</v>
      </c>
      <c r="AX383" s="12" t="s">
        <v>80</v>
      </c>
      <c r="AY383" s="205" t="s">
        <v>203</v>
      </c>
    </row>
    <row r="384" spans="2:51" s="12" customFormat="1" ht="22.5">
      <c r="B384" s="194"/>
      <c r="C384" s="195"/>
      <c r="D384" s="196" t="s">
        <v>209</v>
      </c>
      <c r="E384" s="197" t="s">
        <v>1</v>
      </c>
      <c r="F384" s="198" t="s">
        <v>1461</v>
      </c>
      <c r="G384" s="195"/>
      <c r="H384" s="199">
        <v>35.61</v>
      </c>
      <c r="I384" s="200"/>
      <c r="J384" s="195"/>
      <c r="K384" s="195"/>
      <c r="L384" s="201"/>
      <c r="M384" s="202"/>
      <c r="N384" s="203"/>
      <c r="O384" s="203"/>
      <c r="P384" s="203"/>
      <c r="Q384" s="203"/>
      <c r="R384" s="203"/>
      <c r="S384" s="203"/>
      <c r="T384" s="204"/>
      <c r="AT384" s="205" t="s">
        <v>209</v>
      </c>
      <c r="AU384" s="205" t="s">
        <v>89</v>
      </c>
      <c r="AV384" s="12" t="s">
        <v>89</v>
      </c>
      <c r="AW384" s="12" t="s">
        <v>36</v>
      </c>
      <c r="AX384" s="12" t="s">
        <v>80</v>
      </c>
      <c r="AY384" s="205" t="s">
        <v>203</v>
      </c>
    </row>
    <row r="385" spans="2:51" s="12" customFormat="1" ht="12">
      <c r="B385" s="194"/>
      <c r="C385" s="195"/>
      <c r="D385" s="196" t="s">
        <v>209</v>
      </c>
      <c r="E385" s="197" t="s">
        <v>1</v>
      </c>
      <c r="F385" s="198" t="s">
        <v>1462</v>
      </c>
      <c r="G385" s="195"/>
      <c r="H385" s="199">
        <v>19.437</v>
      </c>
      <c r="I385" s="200"/>
      <c r="J385" s="195"/>
      <c r="K385" s="195"/>
      <c r="L385" s="201"/>
      <c r="M385" s="202"/>
      <c r="N385" s="203"/>
      <c r="O385" s="203"/>
      <c r="P385" s="203"/>
      <c r="Q385" s="203"/>
      <c r="R385" s="203"/>
      <c r="S385" s="203"/>
      <c r="T385" s="204"/>
      <c r="AT385" s="205" t="s">
        <v>209</v>
      </c>
      <c r="AU385" s="205" t="s">
        <v>89</v>
      </c>
      <c r="AV385" s="12" t="s">
        <v>89</v>
      </c>
      <c r="AW385" s="12" t="s">
        <v>36</v>
      </c>
      <c r="AX385" s="12" t="s">
        <v>80</v>
      </c>
      <c r="AY385" s="205" t="s">
        <v>203</v>
      </c>
    </row>
    <row r="386" spans="2:51" s="12" customFormat="1" ht="12">
      <c r="B386" s="194"/>
      <c r="C386" s="195"/>
      <c r="D386" s="196" t="s">
        <v>209</v>
      </c>
      <c r="E386" s="197" t="s">
        <v>1</v>
      </c>
      <c r="F386" s="198" t="s">
        <v>1251</v>
      </c>
      <c r="G386" s="195"/>
      <c r="H386" s="199">
        <v>4.2</v>
      </c>
      <c r="I386" s="200"/>
      <c r="J386" s="195"/>
      <c r="K386" s="195"/>
      <c r="L386" s="201"/>
      <c r="M386" s="202"/>
      <c r="N386" s="203"/>
      <c r="O386" s="203"/>
      <c r="P386" s="203"/>
      <c r="Q386" s="203"/>
      <c r="R386" s="203"/>
      <c r="S386" s="203"/>
      <c r="T386" s="204"/>
      <c r="AT386" s="205" t="s">
        <v>209</v>
      </c>
      <c r="AU386" s="205" t="s">
        <v>89</v>
      </c>
      <c r="AV386" s="12" t="s">
        <v>89</v>
      </c>
      <c r="AW386" s="12" t="s">
        <v>36</v>
      </c>
      <c r="AX386" s="12" t="s">
        <v>80</v>
      </c>
      <c r="AY386" s="205" t="s">
        <v>203</v>
      </c>
    </row>
    <row r="387" spans="2:51" s="12" customFormat="1" ht="22.5">
      <c r="B387" s="194"/>
      <c r="C387" s="195"/>
      <c r="D387" s="196" t="s">
        <v>209</v>
      </c>
      <c r="E387" s="197" t="s">
        <v>1</v>
      </c>
      <c r="F387" s="198" t="s">
        <v>1463</v>
      </c>
      <c r="G387" s="195"/>
      <c r="H387" s="199">
        <v>416.72</v>
      </c>
      <c r="I387" s="200"/>
      <c r="J387" s="195"/>
      <c r="K387" s="195"/>
      <c r="L387" s="201"/>
      <c r="M387" s="202"/>
      <c r="N387" s="203"/>
      <c r="O387" s="203"/>
      <c r="P387" s="203"/>
      <c r="Q387" s="203"/>
      <c r="R387" s="203"/>
      <c r="S387" s="203"/>
      <c r="T387" s="204"/>
      <c r="AT387" s="205" t="s">
        <v>209</v>
      </c>
      <c r="AU387" s="205" t="s">
        <v>89</v>
      </c>
      <c r="AV387" s="12" t="s">
        <v>89</v>
      </c>
      <c r="AW387" s="12" t="s">
        <v>36</v>
      </c>
      <c r="AX387" s="12" t="s">
        <v>80</v>
      </c>
      <c r="AY387" s="205" t="s">
        <v>203</v>
      </c>
    </row>
    <row r="388" spans="2:51" s="12" customFormat="1" ht="12">
      <c r="B388" s="194"/>
      <c r="C388" s="195"/>
      <c r="D388" s="196" t="s">
        <v>209</v>
      </c>
      <c r="E388" s="197" t="s">
        <v>1</v>
      </c>
      <c r="F388" s="198" t="s">
        <v>1464</v>
      </c>
      <c r="G388" s="195"/>
      <c r="H388" s="199">
        <v>66.69</v>
      </c>
      <c r="I388" s="200"/>
      <c r="J388" s="195"/>
      <c r="K388" s="195"/>
      <c r="L388" s="201"/>
      <c r="M388" s="202"/>
      <c r="N388" s="203"/>
      <c r="O388" s="203"/>
      <c r="P388" s="203"/>
      <c r="Q388" s="203"/>
      <c r="R388" s="203"/>
      <c r="S388" s="203"/>
      <c r="T388" s="204"/>
      <c r="AT388" s="205" t="s">
        <v>209</v>
      </c>
      <c r="AU388" s="205" t="s">
        <v>89</v>
      </c>
      <c r="AV388" s="12" t="s">
        <v>89</v>
      </c>
      <c r="AW388" s="12" t="s">
        <v>36</v>
      </c>
      <c r="AX388" s="12" t="s">
        <v>80</v>
      </c>
      <c r="AY388" s="205" t="s">
        <v>203</v>
      </c>
    </row>
    <row r="389" spans="2:51" s="12" customFormat="1" ht="22.5">
      <c r="B389" s="194"/>
      <c r="C389" s="195"/>
      <c r="D389" s="196" t="s">
        <v>209</v>
      </c>
      <c r="E389" s="197" t="s">
        <v>1</v>
      </c>
      <c r="F389" s="198" t="s">
        <v>1465</v>
      </c>
      <c r="G389" s="195"/>
      <c r="H389" s="199">
        <v>16.55</v>
      </c>
      <c r="I389" s="200"/>
      <c r="J389" s="195"/>
      <c r="K389" s="195"/>
      <c r="L389" s="201"/>
      <c r="M389" s="202"/>
      <c r="N389" s="203"/>
      <c r="O389" s="203"/>
      <c r="P389" s="203"/>
      <c r="Q389" s="203"/>
      <c r="R389" s="203"/>
      <c r="S389" s="203"/>
      <c r="T389" s="204"/>
      <c r="AT389" s="205" t="s">
        <v>209</v>
      </c>
      <c r="AU389" s="205" t="s">
        <v>89</v>
      </c>
      <c r="AV389" s="12" t="s">
        <v>89</v>
      </c>
      <c r="AW389" s="12" t="s">
        <v>36</v>
      </c>
      <c r="AX389" s="12" t="s">
        <v>80</v>
      </c>
      <c r="AY389" s="205" t="s">
        <v>203</v>
      </c>
    </row>
    <row r="390" spans="2:51" s="12" customFormat="1" ht="12">
      <c r="B390" s="194"/>
      <c r="C390" s="195"/>
      <c r="D390" s="196" t="s">
        <v>209</v>
      </c>
      <c r="E390" s="197" t="s">
        <v>1</v>
      </c>
      <c r="F390" s="198" t="s">
        <v>1466</v>
      </c>
      <c r="G390" s="195"/>
      <c r="H390" s="199">
        <v>19.1</v>
      </c>
      <c r="I390" s="200"/>
      <c r="J390" s="195"/>
      <c r="K390" s="195"/>
      <c r="L390" s="201"/>
      <c r="M390" s="202"/>
      <c r="N390" s="203"/>
      <c r="O390" s="203"/>
      <c r="P390" s="203"/>
      <c r="Q390" s="203"/>
      <c r="R390" s="203"/>
      <c r="S390" s="203"/>
      <c r="T390" s="204"/>
      <c r="AT390" s="205" t="s">
        <v>209</v>
      </c>
      <c r="AU390" s="205" t="s">
        <v>89</v>
      </c>
      <c r="AV390" s="12" t="s">
        <v>89</v>
      </c>
      <c r="AW390" s="12" t="s">
        <v>36</v>
      </c>
      <c r="AX390" s="12" t="s">
        <v>80</v>
      </c>
      <c r="AY390" s="205" t="s">
        <v>203</v>
      </c>
    </row>
    <row r="391" spans="2:51" s="12" customFormat="1" ht="12">
      <c r="B391" s="194"/>
      <c r="C391" s="195"/>
      <c r="D391" s="196" t="s">
        <v>209</v>
      </c>
      <c r="E391" s="197" t="s">
        <v>1</v>
      </c>
      <c r="F391" s="198" t="s">
        <v>1467</v>
      </c>
      <c r="G391" s="195"/>
      <c r="H391" s="199">
        <v>59.18</v>
      </c>
      <c r="I391" s="200"/>
      <c r="J391" s="195"/>
      <c r="K391" s="195"/>
      <c r="L391" s="201"/>
      <c r="M391" s="202"/>
      <c r="N391" s="203"/>
      <c r="O391" s="203"/>
      <c r="P391" s="203"/>
      <c r="Q391" s="203"/>
      <c r="R391" s="203"/>
      <c r="S391" s="203"/>
      <c r="T391" s="204"/>
      <c r="AT391" s="205" t="s">
        <v>209</v>
      </c>
      <c r="AU391" s="205" t="s">
        <v>89</v>
      </c>
      <c r="AV391" s="12" t="s">
        <v>89</v>
      </c>
      <c r="AW391" s="12" t="s">
        <v>36</v>
      </c>
      <c r="AX391" s="12" t="s">
        <v>80</v>
      </c>
      <c r="AY391" s="205" t="s">
        <v>203</v>
      </c>
    </row>
    <row r="392" spans="2:51" s="12" customFormat="1" ht="12">
      <c r="B392" s="194"/>
      <c r="C392" s="195"/>
      <c r="D392" s="196" t="s">
        <v>209</v>
      </c>
      <c r="E392" s="197" t="s">
        <v>1</v>
      </c>
      <c r="F392" s="198" t="s">
        <v>1468</v>
      </c>
      <c r="G392" s="195"/>
      <c r="H392" s="199">
        <v>3469.44</v>
      </c>
      <c r="I392" s="200"/>
      <c r="J392" s="195"/>
      <c r="K392" s="195"/>
      <c r="L392" s="201"/>
      <c r="M392" s="202"/>
      <c r="N392" s="203"/>
      <c r="O392" s="203"/>
      <c r="P392" s="203"/>
      <c r="Q392" s="203"/>
      <c r="R392" s="203"/>
      <c r="S392" s="203"/>
      <c r="T392" s="204"/>
      <c r="AT392" s="205" t="s">
        <v>209</v>
      </c>
      <c r="AU392" s="205" t="s">
        <v>89</v>
      </c>
      <c r="AV392" s="12" t="s">
        <v>89</v>
      </c>
      <c r="AW392" s="12" t="s">
        <v>36</v>
      </c>
      <c r="AX392" s="12" t="s">
        <v>80</v>
      </c>
      <c r="AY392" s="205" t="s">
        <v>203</v>
      </c>
    </row>
    <row r="393" spans="2:51" s="12" customFormat="1" ht="12">
      <c r="B393" s="194"/>
      <c r="C393" s="195"/>
      <c r="D393" s="196" t="s">
        <v>209</v>
      </c>
      <c r="E393" s="197" t="s">
        <v>1</v>
      </c>
      <c r="F393" s="198" t="s">
        <v>1469</v>
      </c>
      <c r="G393" s="195"/>
      <c r="H393" s="199">
        <v>33.592</v>
      </c>
      <c r="I393" s="200"/>
      <c r="J393" s="195"/>
      <c r="K393" s="195"/>
      <c r="L393" s="201"/>
      <c r="M393" s="202"/>
      <c r="N393" s="203"/>
      <c r="O393" s="203"/>
      <c r="P393" s="203"/>
      <c r="Q393" s="203"/>
      <c r="R393" s="203"/>
      <c r="S393" s="203"/>
      <c r="T393" s="204"/>
      <c r="AT393" s="205" t="s">
        <v>209</v>
      </c>
      <c r="AU393" s="205" t="s">
        <v>89</v>
      </c>
      <c r="AV393" s="12" t="s">
        <v>89</v>
      </c>
      <c r="AW393" s="12" t="s">
        <v>36</v>
      </c>
      <c r="AX393" s="12" t="s">
        <v>80</v>
      </c>
      <c r="AY393" s="205" t="s">
        <v>203</v>
      </c>
    </row>
    <row r="394" spans="2:51" s="13" customFormat="1" ht="12">
      <c r="B394" s="206"/>
      <c r="C394" s="207"/>
      <c r="D394" s="196" t="s">
        <v>209</v>
      </c>
      <c r="E394" s="208" t="s">
        <v>1</v>
      </c>
      <c r="F394" s="209" t="s">
        <v>211</v>
      </c>
      <c r="G394" s="207"/>
      <c r="H394" s="210">
        <v>4437.603</v>
      </c>
      <c r="I394" s="211"/>
      <c r="J394" s="207"/>
      <c r="K394" s="207"/>
      <c r="L394" s="212"/>
      <c r="M394" s="213"/>
      <c r="N394" s="214"/>
      <c r="O394" s="214"/>
      <c r="P394" s="214"/>
      <c r="Q394" s="214"/>
      <c r="R394" s="214"/>
      <c r="S394" s="214"/>
      <c r="T394" s="215"/>
      <c r="AT394" s="216" t="s">
        <v>209</v>
      </c>
      <c r="AU394" s="216" t="s">
        <v>89</v>
      </c>
      <c r="AV394" s="13" t="s">
        <v>98</v>
      </c>
      <c r="AW394" s="13" t="s">
        <v>36</v>
      </c>
      <c r="AX394" s="13" t="s">
        <v>85</v>
      </c>
      <c r="AY394" s="216" t="s">
        <v>203</v>
      </c>
    </row>
    <row r="395" spans="1:65" s="2" customFormat="1" ht="24.2" customHeight="1">
      <c r="A395" s="35"/>
      <c r="B395" s="36"/>
      <c r="C395" s="180" t="s">
        <v>566</v>
      </c>
      <c r="D395" s="180" t="s">
        <v>204</v>
      </c>
      <c r="E395" s="181" t="s">
        <v>1470</v>
      </c>
      <c r="F395" s="182" t="s">
        <v>1471</v>
      </c>
      <c r="G395" s="183" t="s">
        <v>207</v>
      </c>
      <c r="H395" s="184">
        <v>15300</v>
      </c>
      <c r="I395" s="185"/>
      <c r="J395" s="186">
        <f>ROUND(I395*H395,2)</f>
        <v>0</v>
      </c>
      <c r="K395" s="187"/>
      <c r="L395" s="40"/>
      <c r="M395" s="188" t="s">
        <v>1</v>
      </c>
      <c r="N395" s="189" t="s">
        <v>45</v>
      </c>
      <c r="O395" s="72"/>
      <c r="P395" s="190">
        <f>O395*H395</f>
        <v>0</v>
      </c>
      <c r="Q395" s="190">
        <v>0</v>
      </c>
      <c r="R395" s="190">
        <f>Q395*H395</f>
        <v>0</v>
      </c>
      <c r="S395" s="190">
        <v>0</v>
      </c>
      <c r="T395" s="191">
        <f>S395*H395</f>
        <v>0</v>
      </c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R395" s="192" t="s">
        <v>98</v>
      </c>
      <c r="AT395" s="192" t="s">
        <v>204</v>
      </c>
      <c r="AU395" s="192" t="s">
        <v>89</v>
      </c>
      <c r="AY395" s="18" t="s">
        <v>203</v>
      </c>
      <c r="BE395" s="193">
        <f>IF(N395="základní",J395,0)</f>
        <v>0</v>
      </c>
      <c r="BF395" s="193">
        <f>IF(N395="snížená",J395,0)</f>
        <v>0</v>
      </c>
      <c r="BG395" s="193">
        <f>IF(N395="zákl. přenesená",J395,0)</f>
        <v>0</v>
      </c>
      <c r="BH395" s="193">
        <f>IF(N395="sníž. přenesená",J395,0)</f>
        <v>0</v>
      </c>
      <c r="BI395" s="193">
        <f>IF(N395="nulová",J395,0)</f>
        <v>0</v>
      </c>
      <c r="BJ395" s="18" t="s">
        <v>85</v>
      </c>
      <c r="BK395" s="193">
        <f>ROUND(I395*H395,2)</f>
        <v>0</v>
      </c>
      <c r="BL395" s="18" t="s">
        <v>98</v>
      </c>
      <c r="BM395" s="192" t="s">
        <v>1472</v>
      </c>
    </row>
    <row r="396" spans="2:51" s="12" customFormat="1" ht="12">
      <c r="B396" s="194"/>
      <c r="C396" s="195"/>
      <c r="D396" s="196" t="s">
        <v>209</v>
      </c>
      <c r="E396" s="197" t="s">
        <v>1</v>
      </c>
      <c r="F396" s="198" t="s">
        <v>1473</v>
      </c>
      <c r="G396" s="195"/>
      <c r="H396" s="199">
        <v>15300</v>
      </c>
      <c r="I396" s="200"/>
      <c r="J396" s="195"/>
      <c r="K396" s="195"/>
      <c r="L396" s="201"/>
      <c r="M396" s="202"/>
      <c r="N396" s="203"/>
      <c r="O396" s="203"/>
      <c r="P396" s="203"/>
      <c r="Q396" s="203"/>
      <c r="R396" s="203"/>
      <c r="S396" s="203"/>
      <c r="T396" s="204"/>
      <c r="AT396" s="205" t="s">
        <v>209</v>
      </c>
      <c r="AU396" s="205" t="s">
        <v>89</v>
      </c>
      <c r="AV396" s="12" t="s">
        <v>89</v>
      </c>
      <c r="AW396" s="12" t="s">
        <v>36</v>
      </c>
      <c r="AX396" s="12" t="s">
        <v>80</v>
      </c>
      <c r="AY396" s="205" t="s">
        <v>203</v>
      </c>
    </row>
    <row r="397" spans="2:51" s="13" customFormat="1" ht="12">
      <c r="B397" s="206"/>
      <c r="C397" s="207"/>
      <c r="D397" s="196" t="s">
        <v>209</v>
      </c>
      <c r="E397" s="208" t="s">
        <v>1</v>
      </c>
      <c r="F397" s="209" t="s">
        <v>211</v>
      </c>
      <c r="G397" s="207"/>
      <c r="H397" s="210">
        <v>15300</v>
      </c>
      <c r="I397" s="211"/>
      <c r="J397" s="207"/>
      <c r="K397" s="207"/>
      <c r="L397" s="212"/>
      <c r="M397" s="213"/>
      <c r="N397" s="214"/>
      <c r="O397" s="214"/>
      <c r="P397" s="214"/>
      <c r="Q397" s="214"/>
      <c r="R397" s="214"/>
      <c r="S397" s="214"/>
      <c r="T397" s="215"/>
      <c r="AT397" s="216" t="s">
        <v>209</v>
      </c>
      <c r="AU397" s="216" t="s">
        <v>89</v>
      </c>
      <c r="AV397" s="13" t="s">
        <v>98</v>
      </c>
      <c r="AW397" s="13" t="s">
        <v>36</v>
      </c>
      <c r="AX397" s="13" t="s">
        <v>85</v>
      </c>
      <c r="AY397" s="216" t="s">
        <v>203</v>
      </c>
    </row>
    <row r="398" spans="1:65" s="2" customFormat="1" ht="37.9" customHeight="1">
      <c r="A398" s="35"/>
      <c r="B398" s="36"/>
      <c r="C398" s="180" t="s">
        <v>571</v>
      </c>
      <c r="D398" s="180" t="s">
        <v>204</v>
      </c>
      <c r="E398" s="181" t="s">
        <v>1474</v>
      </c>
      <c r="F398" s="182" t="s">
        <v>1475</v>
      </c>
      <c r="G398" s="183" t="s">
        <v>207</v>
      </c>
      <c r="H398" s="184">
        <v>1107.026</v>
      </c>
      <c r="I398" s="185"/>
      <c r="J398" s="186">
        <f>ROUND(I398*H398,2)</f>
        <v>0</v>
      </c>
      <c r="K398" s="187"/>
      <c r="L398" s="40"/>
      <c r="M398" s="188" t="s">
        <v>1</v>
      </c>
      <c r="N398" s="189" t="s">
        <v>45</v>
      </c>
      <c r="O398" s="72"/>
      <c r="P398" s="190">
        <f>O398*H398</f>
        <v>0</v>
      </c>
      <c r="Q398" s="190">
        <v>0</v>
      </c>
      <c r="R398" s="190">
        <f>Q398*H398</f>
        <v>0</v>
      </c>
      <c r="S398" s="190">
        <v>0</v>
      </c>
      <c r="T398" s="191">
        <f>S398*H398</f>
        <v>0</v>
      </c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R398" s="192" t="s">
        <v>98</v>
      </c>
      <c r="AT398" s="192" t="s">
        <v>204</v>
      </c>
      <c r="AU398" s="192" t="s">
        <v>89</v>
      </c>
      <c r="AY398" s="18" t="s">
        <v>203</v>
      </c>
      <c r="BE398" s="193">
        <f>IF(N398="základní",J398,0)</f>
        <v>0</v>
      </c>
      <c r="BF398" s="193">
        <f>IF(N398="snížená",J398,0)</f>
        <v>0</v>
      </c>
      <c r="BG398" s="193">
        <f>IF(N398="zákl. přenesená",J398,0)</f>
        <v>0</v>
      </c>
      <c r="BH398" s="193">
        <f>IF(N398="sníž. přenesená",J398,0)</f>
        <v>0</v>
      </c>
      <c r="BI398" s="193">
        <f>IF(N398="nulová",J398,0)</f>
        <v>0</v>
      </c>
      <c r="BJ398" s="18" t="s">
        <v>85</v>
      </c>
      <c r="BK398" s="193">
        <f>ROUND(I398*H398,2)</f>
        <v>0</v>
      </c>
      <c r="BL398" s="18" t="s">
        <v>98</v>
      </c>
      <c r="BM398" s="192" t="s">
        <v>1476</v>
      </c>
    </row>
    <row r="399" spans="2:51" s="12" customFormat="1" ht="12">
      <c r="B399" s="194"/>
      <c r="C399" s="195"/>
      <c r="D399" s="196" t="s">
        <v>209</v>
      </c>
      <c r="E399" s="197" t="s">
        <v>1</v>
      </c>
      <c r="F399" s="198" t="s">
        <v>1477</v>
      </c>
      <c r="G399" s="195"/>
      <c r="H399" s="199">
        <v>846.66</v>
      </c>
      <c r="I399" s="200"/>
      <c r="J399" s="195"/>
      <c r="K399" s="195"/>
      <c r="L399" s="201"/>
      <c r="M399" s="202"/>
      <c r="N399" s="203"/>
      <c r="O399" s="203"/>
      <c r="P399" s="203"/>
      <c r="Q399" s="203"/>
      <c r="R399" s="203"/>
      <c r="S399" s="203"/>
      <c r="T399" s="204"/>
      <c r="AT399" s="205" t="s">
        <v>209</v>
      </c>
      <c r="AU399" s="205" t="s">
        <v>89</v>
      </c>
      <c r="AV399" s="12" t="s">
        <v>89</v>
      </c>
      <c r="AW399" s="12" t="s">
        <v>36</v>
      </c>
      <c r="AX399" s="12" t="s">
        <v>80</v>
      </c>
      <c r="AY399" s="205" t="s">
        <v>203</v>
      </c>
    </row>
    <row r="400" spans="2:51" s="12" customFormat="1" ht="12">
      <c r="B400" s="194"/>
      <c r="C400" s="195"/>
      <c r="D400" s="196" t="s">
        <v>209</v>
      </c>
      <c r="E400" s="197" t="s">
        <v>1</v>
      </c>
      <c r="F400" s="198" t="s">
        <v>1478</v>
      </c>
      <c r="G400" s="195"/>
      <c r="H400" s="199">
        <v>207.65</v>
      </c>
      <c r="I400" s="200"/>
      <c r="J400" s="195"/>
      <c r="K400" s="195"/>
      <c r="L400" s="201"/>
      <c r="M400" s="202"/>
      <c r="N400" s="203"/>
      <c r="O400" s="203"/>
      <c r="P400" s="203"/>
      <c r="Q400" s="203"/>
      <c r="R400" s="203"/>
      <c r="S400" s="203"/>
      <c r="T400" s="204"/>
      <c r="AT400" s="205" t="s">
        <v>209</v>
      </c>
      <c r="AU400" s="205" t="s">
        <v>89</v>
      </c>
      <c r="AV400" s="12" t="s">
        <v>89</v>
      </c>
      <c r="AW400" s="12" t="s">
        <v>36</v>
      </c>
      <c r="AX400" s="12" t="s">
        <v>80</v>
      </c>
      <c r="AY400" s="205" t="s">
        <v>203</v>
      </c>
    </row>
    <row r="401" spans="2:51" s="13" customFormat="1" ht="12">
      <c r="B401" s="206"/>
      <c r="C401" s="207"/>
      <c r="D401" s="196" t="s">
        <v>209</v>
      </c>
      <c r="E401" s="208" t="s">
        <v>1</v>
      </c>
      <c r="F401" s="209" t="s">
        <v>211</v>
      </c>
      <c r="G401" s="207"/>
      <c r="H401" s="210">
        <v>1054.31</v>
      </c>
      <c r="I401" s="211"/>
      <c r="J401" s="207"/>
      <c r="K401" s="207"/>
      <c r="L401" s="212"/>
      <c r="M401" s="213"/>
      <c r="N401" s="214"/>
      <c r="O401" s="214"/>
      <c r="P401" s="214"/>
      <c r="Q401" s="214"/>
      <c r="R401" s="214"/>
      <c r="S401" s="214"/>
      <c r="T401" s="215"/>
      <c r="AT401" s="216" t="s">
        <v>209</v>
      </c>
      <c r="AU401" s="216" t="s">
        <v>89</v>
      </c>
      <c r="AV401" s="13" t="s">
        <v>98</v>
      </c>
      <c r="AW401" s="13" t="s">
        <v>36</v>
      </c>
      <c r="AX401" s="13" t="s">
        <v>80</v>
      </c>
      <c r="AY401" s="216" t="s">
        <v>203</v>
      </c>
    </row>
    <row r="402" spans="2:51" s="12" customFormat="1" ht="12">
      <c r="B402" s="194"/>
      <c r="C402" s="195"/>
      <c r="D402" s="196" t="s">
        <v>209</v>
      </c>
      <c r="E402" s="197" t="s">
        <v>1</v>
      </c>
      <c r="F402" s="198" t="s">
        <v>1479</v>
      </c>
      <c r="G402" s="195"/>
      <c r="H402" s="199">
        <v>1107.026</v>
      </c>
      <c r="I402" s="200"/>
      <c r="J402" s="195"/>
      <c r="K402" s="195"/>
      <c r="L402" s="201"/>
      <c r="M402" s="202"/>
      <c r="N402" s="203"/>
      <c r="O402" s="203"/>
      <c r="P402" s="203"/>
      <c r="Q402" s="203"/>
      <c r="R402" s="203"/>
      <c r="S402" s="203"/>
      <c r="T402" s="204"/>
      <c r="AT402" s="205" t="s">
        <v>209</v>
      </c>
      <c r="AU402" s="205" t="s">
        <v>89</v>
      </c>
      <c r="AV402" s="12" t="s">
        <v>89</v>
      </c>
      <c r="AW402" s="12" t="s">
        <v>36</v>
      </c>
      <c r="AX402" s="12" t="s">
        <v>80</v>
      </c>
      <c r="AY402" s="205" t="s">
        <v>203</v>
      </c>
    </row>
    <row r="403" spans="2:51" s="13" customFormat="1" ht="12">
      <c r="B403" s="206"/>
      <c r="C403" s="207"/>
      <c r="D403" s="196" t="s">
        <v>209</v>
      </c>
      <c r="E403" s="208" t="s">
        <v>1</v>
      </c>
      <c r="F403" s="209" t="s">
        <v>211</v>
      </c>
      <c r="G403" s="207"/>
      <c r="H403" s="210">
        <v>1107.026</v>
      </c>
      <c r="I403" s="211"/>
      <c r="J403" s="207"/>
      <c r="K403" s="207"/>
      <c r="L403" s="212"/>
      <c r="M403" s="213"/>
      <c r="N403" s="214"/>
      <c r="O403" s="214"/>
      <c r="P403" s="214"/>
      <c r="Q403" s="214"/>
      <c r="R403" s="214"/>
      <c r="S403" s="214"/>
      <c r="T403" s="215"/>
      <c r="AT403" s="216" t="s">
        <v>209</v>
      </c>
      <c r="AU403" s="216" t="s">
        <v>89</v>
      </c>
      <c r="AV403" s="13" t="s">
        <v>98</v>
      </c>
      <c r="AW403" s="13" t="s">
        <v>36</v>
      </c>
      <c r="AX403" s="13" t="s">
        <v>85</v>
      </c>
      <c r="AY403" s="216" t="s">
        <v>203</v>
      </c>
    </row>
    <row r="404" spans="1:65" s="2" customFormat="1" ht="21.75" customHeight="1">
      <c r="A404" s="35"/>
      <c r="B404" s="36"/>
      <c r="C404" s="180" t="s">
        <v>576</v>
      </c>
      <c r="D404" s="180" t="s">
        <v>204</v>
      </c>
      <c r="E404" s="181" t="s">
        <v>1480</v>
      </c>
      <c r="F404" s="182" t="s">
        <v>1481</v>
      </c>
      <c r="G404" s="183" t="s">
        <v>207</v>
      </c>
      <c r="H404" s="184">
        <v>446.25</v>
      </c>
      <c r="I404" s="185"/>
      <c r="J404" s="186">
        <f>ROUND(I404*H404,2)</f>
        <v>0</v>
      </c>
      <c r="K404" s="187"/>
      <c r="L404" s="40"/>
      <c r="M404" s="188" t="s">
        <v>1</v>
      </c>
      <c r="N404" s="189" t="s">
        <v>45</v>
      </c>
      <c r="O404" s="72"/>
      <c r="P404" s="190">
        <f>O404*H404</f>
        <v>0</v>
      </c>
      <c r="Q404" s="190">
        <v>0</v>
      </c>
      <c r="R404" s="190">
        <f>Q404*H404</f>
        <v>0</v>
      </c>
      <c r="S404" s="190">
        <v>0</v>
      </c>
      <c r="T404" s="191">
        <f>S404*H404</f>
        <v>0</v>
      </c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R404" s="192" t="s">
        <v>98</v>
      </c>
      <c r="AT404" s="192" t="s">
        <v>204</v>
      </c>
      <c r="AU404" s="192" t="s">
        <v>89</v>
      </c>
      <c r="AY404" s="18" t="s">
        <v>203</v>
      </c>
      <c r="BE404" s="193">
        <f>IF(N404="základní",J404,0)</f>
        <v>0</v>
      </c>
      <c r="BF404" s="193">
        <f>IF(N404="snížená",J404,0)</f>
        <v>0</v>
      </c>
      <c r="BG404" s="193">
        <f>IF(N404="zákl. přenesená",J404,0)</f>
        <v>0</v>
      </c>
      <c r="BH404" s="193">
        <f>IF(N404="sníž. přenesená",J404,0)</f>
        <v>0</v>
      </c>
      <c r="BI404" s="193">
        <f>IF(N404="nulová",J404,0)</f>
        <v>0</v>
      </c>
      <c r="BJ404" s="18" t="s">
        <v>85</v>
      </c>
      <c r="BK404" s="193">
        <f>ROUND(I404*H404,2)</f>
        <v>0</v>
      </c>
      <c r="BL404" s="18" t="s">
        <v>98</v>
      </c>
      <c r="BM404" s="192" t="s">
        <v>1482</v>
      </c>
    </row>
    <row r="405" spans="2:51" s="12" customFormat="1" ht="12">
      <c r="B405" s="194"/>
      <c r="C405" s="195"/>
      <c r="D405" s="196" t="s">
        <v>209</v>
      </c>
      <c r="E405" s="197" t="s">
        <v>1</v>
      </c>
      <c r="F405" s="198" t="s">
        <v>1483</v>
      </c>
      <c r="G405" s="195"/>
      <c r="H405" s="199">
        <v>267.75</v>
      </c>
      <c r="I405" s="200"/>
      <c r="J405" s="195"/>
      <c r="K405" s="195"/>
      <c r="L405" s="201"/>
      <c r="M405" s="202"/>
      <c r="N405" s="203"/>
      <c r="O405" s="203"/>
      <c r="P405" s="203"/>
      <c r="Q405" s="203"/>
      <c r="R405" s="203"/>
      <c r="S405" s="203"/>
      <c r="T405" s="204"/>
      <c r="AT405" s="205" t="s">
        <v>209</v>
      </c>
      <c r="AU405" s="205" t="s">
        <v>89</v>
      </c>
      <c r="AV405" s="12" t="s">
        <v>89</v>
      </c>
      <c r="AW405" s="12" t="s">
        <v>36</v>
      </c>
      <c r="AX405" s="12" t="s">
        <v>80</v>
      </c>
      <c r="AY405" s="205" t="s">
        <v>203</v>
      </c>
    </row>
    <row r="406" spans="2:51" s="12" customFormat="1" ht="12">
      <c r="B406" s="194"/>
      <c r="C406" s="195"/>
      <c r="D406" s="196" t="s">
        <v>209</v>
      </c>
      <c r="E406" s="197" t="s">
        <v>1</v>
      </c>
      <c r="F406" s="198" t="s">
        <v>1484</v>
      </c>
      <c r="G406" s="195"/>
      <c r="H406" s="199">
        <v>178.5</v>
      </c>
      <c r="I406" s="200"/>
      <c r="J406" s="195"/>
      <c r="K406" s="195"/>
      <c r="L406" s="201"/>
      <c r="M406" s="202"/>
      <c r="N406" s="203"/>
      <c r="O406" s="203"/>
      <c r="P406" s="203"/>
      <c r="Q406" s="203"/>
      <c r="R406" s="203"/>
      <c r="S406" s="203"/>
      <c r="T406" s="204"/>
      <c r="AT406" s="205" t="s">
        <v>209</v>
      </c>
      <c r="AU406" s="205" t="s">
        <v>89</v>
      </c>
      <c r="AV406" s="12" t="s">
        <v>89</v>
      </c>
      <c r="AW406" s="12" t="s">
        <v>36</v>
      </c>
      <c r="AX406" s="12" t="s">
        <v>80</v>
      </c>
      <c r="AY406" s="205" t="s">
        <v>203</v>
      </c>
    </row>
    <row r="407" spans="2:51" s="13" customFormat="1" ht="12">
      <c r="B407" s="206"/>
      <c r="C407" s="207"/>
      <c r="D407" s="196" t="s">
        <v>209</v>
      </c>
      <c r="E407" s="208" t="s">
        <v>1</v>
      </c>
      <c r="F407" s="209" t="s">
        <v>211</v>
      </c>
      <c r="G407" s="207"/>
      <c r="H407" s="210">
        <v>446.25</v>
      </c>
      <c r="I407" s="211"/>
      <c r="J407" s="207"/>
      <c r="K407" s="207"/>
      <c r="L407" s="212"/>
      <c r="M407" s="213"/>
      <c r="N407" s="214"/>
      <c r="O407" s="214"/>
      <c r="P407" s="214"/>
      <c r="Q407" s="214"/>
      <c r="R407" s="214"/>
      <c r="S407" s="214"/>
      <c r="T407" s="215"/>
      <c r="AT407" s="216" t="s">
        <v>209</v>
      </c>
      <c r="AU407" s="216" t="s">
        <v>89</v>
      </c>
      <c r="AV407" s="13" t="s">
        <v>98</v>
      </c>
      <c r="AW407" s="13" t="s">
        <v>36</v>
      </c>
      <c r="AX407" s="13" t="s">
        <v>85</v>
      </c>
      <c r="AY407" s="216" t="s">
        <v>203</v>
      </c>
    </row>
    <row r="408" spans="1:65" s="2" customFormat="1" ht="24.2" customHeight="1">
      <c r="A408" s="35"/>
      <c r="B408" s="36"/>
      <c r="C408" s="180" t="s">
        <v>581</v>
      </c>
      <c r="D408" s="180" t="s">
        <v>204</v>
      </c>
      <c r="E408" s="181" t="s">
        <v>1485</v>
      </c>
      <c r="F408" s="182" t="s">
        <v>1486</v>
      </c>
      <c r="G408" s="183" t="s">
        <v>207</v>
      </c>
      <c r="H408" s="184">
        <v>444</v>
      </c>
      <c r="I408" s="185"/>
      <c r="J408" s="186">
        <f>ROUND(I408*H408,2)</f>
        <v>0</v>
      </c>
      <c r="K408" s="187"/>
      <c r="L408" s="40"/>
      <c r="M408" s="188" t="s">
        <v>1</v>
      </c>
      <c r="N408" s="189" t="s">
        <v>45</v>
      </c>
      <c r="O408" s="72"/>
      <c r="P408" s="190">
        <f>O408*H408</f>
        <v>0</v>
      </c>
      <c r="Q408" s="190">
        <v>0</v>
      </c>
      <c r="R408" s="190">
        <f>Q408*H408</f>
        <v>0</v>
      </c>
      <c r="S408" s="190">
        <v>0</v>
      </c>
      <c r="T408" s="191">
        <f>S408*H408</f>
        <v>0</v>
      </c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R408" s="192" t="s">
        <v>98</v>
      </c>
      <c r="AT408" s="192" t="s">
        <v>204</v>
      </c>
      <c r="AU408" s="192" t="s">
        <v>89</v>
      </c>
      <c r="AY408" s="18" t="s">
        <v>203</v>
      </c>
      <c r="BE408" s="193">
        <f>IF(N408="základní",J408,0)</f>
        <v>0</v>
      </c>
      <c r="BF408" s="193">
        <f>IF(N408="snížená",J408,0)</f>
        <v>0</v>
      </c>
      <c r="BG408" s="193">
        <f>IF(N408="zákl. přenesená",J408,0)</f>
        <v>0</v>
      </c>
      <c r="BH408" s="193">
        <f>IF(N408="sníž. přenesená",J408,0)</f>
        <v>0</v>
      </c>
      <c r="BI408" s="193">
        <f>IF(N408="nulová",J408,0)</f>
        <v>0</v>
      </c>
      <c r="BJ408" s="18" t="s">
        <v>85</v>
      </c>
      <c r="BK408" s="193">
        <f>ROUND(I408*H408,2)</f>
        <v>0</v>
      </c>
      <c r="BL408" s="18" t="s">
        <v>98</v>
      </c>
      <c r="BM408" s="192" t="s">
        <v>1487</v>
      </c>
    </row>
    <row r="409" spans="2:51" s="12" customFormat="1" ht="12">
      <c r="B409" s="194"/>
      <c r="C409" s="195"/>
      <c r="D409" s="196" t="s">
        <v>209</v>
      </c>
      <c r="E409" s="197" t="s">
        <v>1</v>
      </c>
      <c r="F409" s="198" t="s">
        <v>1488</v>
      </c>
      <c r="G409" s="195"/>
      <c r="H409" s="199">
        <v>444</v>
      </c>
      <c r="I409" s="200"/>
      <c r="J409" s="195"/>
      <c r="K409" s="195"/>
      <c r="L409" s="201"/>
      <c r="M409" s="202"/>
      <c r="N409" s="203"/>
      <c r="O409" s="203"/>
      <c r="P409" s="203"/>
      <c r="Q409" s="203"/>
      <c r="R409" s="203"/>
      <c r="S409" s="203"/>
      <c r="T409" s="204"/>
      <c r="AT409" s="205" t="s">
        <v>209</v>
      </c>
      <c r="AU409" s="205" t="s">
        <v>89</v>
      </c>
      <c r="AV409" s="12" t="s">
        <v>89</v>
      </c>
      <c r="AW409" s="12" t="s">
        <v>36</v>
      </c>
      <c r="AX409" s="12" t="s">
        <v>80</v>
      </c>
      <c r="AY409" s="205" t="s">
        <v>203</v>
      </c>
    </row>
    <row r="410" spans="2:51" s="13" customFormat="1" ht="12">
      <c r="B410" s="206"/>
      <c r="C410" s="207"/>
      <c r="D410" s="196" t="s">
        <v>209</v>
      </c>
      <c r="E410" s="208" t="s">
        <v>1</v>
      </c>
      <c r="F410" s="209" t="s">
        <v>211</v>
      </c>
      <c r="G410" s="207"/>
      <c r="H410" s="210">
        <v>444</v>
      </c>
      <c r="I410" s="211"/>
      <c r="J410" s="207"/>
      <c r="K410" s="207"/>
      <c r="L410" s="212"/>
      <c r="M410" s="213"/>
      <c r="N410" s="214"/>
      <c r="O410" s="214"/>
      <c r="P410" s="214"/>
      <c r="Q410" s="214"/>
      <c r="R410" s="214"/>
      <c r="S410" s="214"/>
      <c r="T410" s="215"/>
      <c r="AT410" s="216" t="s">
        <v>209</v>
      </c>
      <c r="AU410" s="216" t="s">
        <v>89</v>
      </c>
      <c r="AV410" s="13" t="s">
        <v>98</v>
      </c>
      <c r="AW410" s="13" t="s">
        <v>36</v>
      </c>
      <c r="AX410" s="13" t="s">
        <v>85</v>
      </c>
      <c r="AY410" s="216" t="s">
        <v>203</v>
      </c>
    </row>
    <row r="411" spans="1:65" s="2" customFormat="1" ht="24.2" customHeight="1">
      <c r="A411" s="35"/>
      <c r="B411" s="36"/>
      <c r="C411" s="180" t="s">
        <v>586</v>
      </c>
      <c r="D411" s="180" t="s">
        <v>204</v>
      </c>
      <c r="E411" s="181" t="s">
        <v>1489</v>
      </c>
      <c r="F411" s="182" t="s">
        <v>1490</v>
      </c>
      <c r="G411" s="183" t="s">
        <v>207</v>
      </c>
      <c r="H411" s="184">
        <v>15300</v>
      </c>
      <c r="I411" s="185"/>
      <c r="J411" s="186">
        <f>ROUND(I411*H411,2)</f>
        <v>0</v>
      </c>
      <c r="K411" s="187"/>
      <c r="L411" s="40"/>
      <c r="M411" s="188" t="s">
        <v>1</v>
      </c>
      <c r="N411" s="189" t="s">
        <v>45</v>
      </c>
      <c r="O411" s="72"/>
      <c r="P411" s="190">
        <f>O411*H411</f>
        <v>0</v>
      </c>
      <c r="Q411" s="190">
        <v>0</v>
      </c>
      <c r="R411" s="190">
        <f>Q411*H411</f>
        <v>0</v>
      </c>
      <c r="S411" s="190">
        <v>0</v>
      </c>
      <c r="T411" s="191">
        <f>S411*H411</f>
        <v>0</v>
      </c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R411" s="192" t="s">
        <v>98</v>
      </c>
      <c r="AT411" s="192" t="s">
        <v>204</v>
      </c>
      <c r="AU411" s="192" t="s">
        <v>89</v>
      </c>
      <c r="AY411" s="18" t="s">
        <v>203</v>
      </c>
      <c r="BE411" s="193">
        <f>IF(N411="základní",J411,0)</f>
        <v>0</v>
      </c>
      <c r="BF411" s="193">
        <f>IF(N411="snížená",J411,0)</f>
        <v>0</v>
      </c>
      <c r="BG411" s="193">
        <f>IF(N411="zákl. přenesená",J411,0)</f>
        <v>0</v>
      </c>
      <c r="BH411" s="193">
        <f>IF(N411="sníž. přenesená",J411,0)</f>
        <v>0</v>
      </c>
      <c r="BI411" s="193">
        <f>IF(N411="nulová",J411,0)</f>
        <v>0</v>
      </c>
      <c r="BJ411" s="18" t="s">
        <v>85</v>
      </c>
      <c r="BK411" s="193">
        <f>ROUND(I411*H411,2)</f>
        <v>0</v>
      </c>
      <c r="BL411" s="18" t="s">
        <v>98</v>
      </c>
      <c r="BM411" s="192" t="s">
        <v>1491</v>
      </c>
    </row>
    <row r="412" spans="2:51" s="12" customFormat="1" ht="22.5">
      <c r="B412" s="194"/>
      <c r="C412" s="195"/>
      <c r="D412" s="196" t="s">
        <v>209</v>
      </c>
      <c r="E412" s="197" t="s">
        <v>1</v>
      </c>
      <c r="F412" s="198" t="s">
        <v>1492</v>
      </c>
      <c r="G412" s="195"/>
      <c r="H412" s="199">
        <v>868.48</v>
      </c>
      <c r="I412" s="200"/>
      <c r="J412" s="195"/>
      <c r="K412" s="195"/>
      <c r="L412" s="201"/>
      <c r="M412" s="202"/>
      <c r="N412" s="203"/>
      <c r="O412" s="203"/>
      <c r="P412" s="203"/>
      <c r="Q412" s="203"/>
      <c r="R412" s="203"/>
      <c r="S412" s="203"/>
      <c r="T412" s="204"/>
      <c r="AT412" s="205" t="s">
        <v>209</v>
      </c>
      <c r="AU412" s="205" t="s">
        <v>89</v>
      </c>
      <c r="AV412" s="12" t="s">
        <v>89</v>
      </c>
      <c r="AW412" s="12" t="s">
        <v>36</v>
      </c>
      <c r="AX412" s="12" t="s">
        <v>80</v>
      </c>
      <c r="AY412" s="205" t="s">
        <v>203</v>
      </c>
    </row>
    <row r="413" spans="2:51" s="12" customFormat="1" ht="12">
      <c r="B413" s="194"/>
      <c r="C413" s="195"/>
      <c r="D413" s="196" t="s">
        <v>209</v>
      </c>
      <c r="E413" s="197" t="s">
        <v>1</v>
      </c>
      <c r="F413" s="198" t="s">
        <v>1493</v>
      </c>
      <c r="G413" s="195"/>
      <c r="H413" s="199">
        <v>61.832</v>
      </c>
      <c r="I413" s="200"/>
      <c r="J413" s="195"/>
      <c r="K413" s="195"/>
      <c r="L413" s="201"/>
      <c r="M413" s="202"/>
      <c r="N413" s="203"/>
      <c r="O413" s="203"/>
      <c r="P413" s="203"/>
      <c r="Q413" s="203"/>
      <c r="R413" s="203"/>
      <c r="S413" s="203"/>
      <c r="T413" s="204"/>
      <c r="AT413" s="205" t="s">
        <v>209</v>
      </c>
      <c r="AU413" s="205" t="s">
        <v>89</v>
      </c>
      <c r="AV413" s="12" t="s">
        <v>89</v>
      </c>
      <c r="AW413" s="12" t="s">
        <v>36</v>
      </c>
      <c r="AX413" s="12" t="s">
        <v>80</v>
      </c>
      <c r="AY413" s="205" t="s">
        <v>203</v>
      </c>
    </row>
    <row r="414" spans="2:51" s="12" customFormat="1" ht="22.5">
      <c r="B414" s="194"/>
      <c r="C414" s="195"/>
      <c r="D414" s="196" t="s">
        <v>209</v>
      </c>
      <c r="E414" s="197" t="s">
        <v>1</v>
      </c>
      <c r="F414" s="198" t="s">
        <v>1494</v>
      </c>
      <c r="G414" s="195"/>
      <c r="H414" s="199">
        <v>699.6</v>
      </c>
      <c r="I414" s="200"/>
      <c r="J414" s="195"/>
      <c r="K414" s="195"/>
      <c r="L414" s="201"/>
      <c r="M414" s="202"/>
      <c r="N414" s="203"/>
      <c r="O414" s="203"/>
      <c r="P414" s="203"/>
      <c r="Q414" s="203"/>
      <c r="R414" s="203"/>
      <c r="S414" s="203"/>
      <c r="T414" s="204"/>
      <c r="AT414" s="205" t="s">
        <v>209</v>
      </c>
      <c r="AU414" s="205" t="s">
        <v>89</v>
      </c>
      <c r="AV414" s="12" t="s">
        <v>89</v>
      </c>
      <c r="AW414" s="12" t="s">
        <v>36</v>
      </c>
      <c r="AX414" s="12" t="s">
        <v>80</v>
      </c>
      <c r="AY414" s="205" t="s">
        <v>203</v>
      </c>
    </row>
    <row r="415" spans="2:51" s="12" customFormat="1" ht="22.5">
      <c r="B415" s="194"/>
      <c r="C415" s="195"/>
      <c r="D415" s="196" t="s">
        <v>209</v>
      </c>
      <c r="E415" s="197" t="s">
        <v>1</v>
      </c>
      <c r="F415" s="198" t="s">
        <v>1495</v>
      </c>
      <c r="G415" s="195"/>
      <c r="H415" s="199">
        <v>473.68</v>
      </c>
      <c r="I415" s="200"/>
      <c r="J415" s="195"/>
      <c r="K415" s="195"/>
      <c r="L415" s="201"/>
      <c r="M415" s="202"/>
      <c r="N415" s="203"/>
      <c r="O415" s="203"/>
      <c r="P415" s="203"/>
      <c r="Q415" s="203"/>
      <c r="R415" s="203"/>
      <c r="S415" s="203"/>
      <c r="T415" s="204"/>
      <c r="AT415" s="205" t="s">
        <v>209</v>
      </c>
      <c r="AU415" s="205" t="s">
        <v>89</v>
      </c>
      <c r="AV415" s="12" t="s">
        <v>89</v>
      </c>
      <c r="AW415" s="12" t="s">
        <v>36</v>
      </c>
      <c r="AX415" s="12" t="s">
        <v>80</v>
      </c>
      <c r="AY415" s="205" t="s">
        <v>203</v>
      </c>
    </row>
    <row r="416" spans="2:51" s="12" customFormat="1" ht="22.5">
      <c r="B416" s="194"/>
      <c r="C416" s="195"/>
      <c r="D416" s="196" t="s">
        <v>209</v>
      </c>
      <c r="E416" s="197" t="s">
        <v>1</v>
      </c>
      <c r="F416" s="198" t="s">
        <v>1496</v>
      </c>
      <c r="G416" s="195"/>
      <c r="H416" s="199">
        <v>288.314</v>
      </c>
      <c r="I416" s="200"/>
      <c r="J416" s="195"/>
      <c r="K416" s="195"/>
      <c r="L416" s="201"/>
      <c r="M416" s="202"/>
      <c r="N416" s="203"/>
      <c r="O416" s="203"/>
      <c r="P416" s="203"/>
      <c r="Q416" s="203"/>
      <c r="R416" s="203"/>
      <c r="S416" s="203"/>
      <c r="T416" s="204"/>
      <c r="AT416" s="205" t="s">
        <v>209</v>
      </c>
      <c r="AU416" s="205" t="s">
        <v>89</v>
      </c>
      <c r="AV416" s="12" t="s">
        <v>89</v>
      </c>
      <c r="AW416" s="12" t="s">
        <v>36</v>
      </c>
      <c r="AX416" s="12" t="s">
        <v>80</v>
      </c>
      <c r="AY416" s="205" t="s">
        <v>203</v>
      </c>
    </row>
    <row r="417" spans="2:51" s="12" customFormat="1" ht="12">
      <c r="B417" s="194"/>
      <c r="C417" s="195"/>
      <c r="D417" s="196" t="s">
        <v>209</v>
      </c>
      <c r="E417" s="197" t="s">
        <v>1</v>
      </c>
      <c r="F417" s="198" t="s">
        <v>1497</v>
      </c>
      <c r="G417" s="195"/>
      <c r="H417" s="199">
        <v>8.06</v>
      </c>
      <c r="I417" s="200"/>
      <c r="J417" s="195"/>
      <c r="K417" s="195"/>
      <c r="L417" s="201"/>
      <c r="M417" s="202"/>
      <c r="N417" s="203"/>
      <c r="O417" s="203"/>
      <c r="P417" s="203"/>
      <c r="Q417" s="203"/>
      <c r="R417" s="203"/>
      <c r="S417" s="203"/>
      <c r="T417" s="204"/>
      <c r="AT417" s="205" t="s">
        <v>209</v>
      </c>
      <c r="AU417" s="205" t="s">
        <v>89</v>
      </c>
      <c r="AV417" s="12" t="s">
        <v>89</v>
      </c>
      <c r="AW417" s="12" t="s">
        <v>36</v>
      </c>
      <c r="AX417" s="12" t="s">
        <v>80</v>
      </c>
      <c r="AY417" s="205" t="s">
        <v>203</v>
      </c>
    </row>
    <row r="418" spans="2:51" s="12" customFormat="1" ht="12">
      <c r="B418" s="194"/>
      <c r="C418" s="195"/>
      <c r="D418" s="196" t="s">
        <v>209</v>
      </c>
      <c r="E418" s="197" t="s">
        <v>1</v>
      </c>
      <c r="F418" s="198" t="s">
        <v>1498</v>
      </c>
      <c r="G418" s="195"/>
      <c r="H418" s="199">
        <v>37.116</v>
      </c>
      <c r="I418" s="200"/>
      <c r="J418" s="195"/>
      <c r="K418" s="195"/>
      <c r="L418" s="201"/>
      <c r="M418" s="202"/>
      <c r="N418" s="203"/>
      <c r="O418" s="203"/>
      <c r="P418" s="203"/>
      <c r="Q418" s="203"/>
      <c r="R418" s="203"/>
      <c r="S418" s="203"/>
      <c r="T418" s="204"/>
      <c r="AT418" s="205" t="s">
        <v>209</v>
      </c>
      <c r="AU418" s="205" t="s">
        <v>89</v>
      </c>
      <c r="AV418" s="12" t="s">
        <v>89</v>
      </c>
      <c r="AW418" s="12" t="s">
        <v>36</v>
      </c>
      <c r="AX418" s="12" t="s">
        <v>80</v>
      </c>
      <c r="AY418" s="205" t="s">
        <v>203</v>
      </c>
    </row>
    <row r="419" spans="2:51" s="12" customFormat="1" ht="12">
      <c r="B419" s="194"/>
      <c r="C419" s="195"/>
      <c r="D419" s="196" t="s">
        <v>209</v>
      </c>
      <c r="E419" s="197" t="s">
        <v>1</v>
      </c>
      <c r="F419" s="198" t="s">
        <v>1499</v>
      </c>
      <c r="G419" s="195"/>
      <c r="H419" s="199">
        <v>29.44</v>
      </c>
      <c r="I419" s="200"/>
      <c r="J419" s="195"/>
      <c r="K419" s="195"/>
      <c r="L419" s="201"/>
      <c r="M419" s="202"/>
      <c r="N419" s="203"/>
      <c r="O419" s="203"/>
      <c r="P419" s="203"/>
      <c r="Q419" s="203"/>
      <c r="R419" s="203"/>
      <c r="S419" s="203"/>
      <c r="T419" s="204"/>
      <c r="AT419" s="205" t="s">
        <v>209</v>
      </c>
      <c r="AU419" s="205" t="s">
        <v>89</v>
      </c>
      <c r="AV419" s="12" t="s">
        <v>89</v>
      </c>
      <c r="AW419" s="12" t="s">
        <v>36</v>
      </c>
      <c r="AX419" s="12" t="s">
        <v>80</v>
      </c>
      <c r="AY419" s="205" t="s">
        <v>203</v>
      </c>
    </row>
    <row r="420" spans="2:51" s="12" customFormat="1" ht="12">
      <c r="B420" s="194"/>
      <c r="C420" s="195"/>
      <c r="D420" s="196" t="s">
        <v>209</v>
      </c>
      <c r="E420" s="197" t="s">
        <v>1</v>
      </c>
      <c r="F420" s="198" t="s">
        <v>1500</v>
      </c>
      <c r="G420" s="195"/>
      <c r="H420" s="199">
        <v>-356.86</v>
      </c>
      <c r="I420" s="200"/>
      <c r="J420" s="195"/>
      <c r="K420" s="195"/>
      <c r="L420" s="201"/>
      <c r="M420" s="202"/>
      <c r="N420" s="203"/>
      <c r="O420" s="203"/>
      <c r="P420" s="203"/>
      <c r="Q420" s="203"/>
      <c r="R420" s="203"/>
      <c r="S420" s="203"/>
      <c r="T420" s="204"/>
      <c r="AT420" s="205" t="s">
        <v>209</v>
      </c>
      <c r="AU420" s="205" t="s">
        <v>89</v>
      </c>
      <c r="AV420" s="12" t="s">
        <v>89</v>
      </c>
      <c r="AW420" s="12" t="s">
        <v>36</v>
      </c>
      <c r="AX420" s="12" t="s">
        <v>80</v>
      </c>
      <c r="AY420" s="205" t="s">
        <v>203</v>
      </c>
    </row>
    <row r="421" spans="2:51" s="16" customFormat="1" ht="12">
      <c r="B421" s="249"/>
      <c r="C421" s="250"/>
      <c r="D421" s="196" t="s">
        <v>209</v>
      </c>
      <c r="E421" s="251" t="s">
        <v>1</v>
      </c>
      <c r="F421" s="252" t="s">
        <v>1501</v>
      </c>
      <c r="G421" s="250"/>
      <c r="H421" s="253">
        <v>2109.662</v>
      </c>
      <c r="I421" s="254"/>
      <c r="J421" s="250"/>
      <c r="K421" s="250"/>
      <c r="L421" s="255"/>
      <c r="M421" s="256"/>
      <c r="N421" s="257"/>
      <c r="O421" s="257"/>
      <c r="P421" s="257"/>
      <c r="Q421" s="257"/>
      <c r="R421" s="257"/>
      <c r="S421" s="257"/>
      <c r="T421" s="258"/>
      <c r="AT421" s="259" t="s">
        <v>209</v>
      </c>
      <c r="AU421" s="259" t="s">
        <v>89</v>
      </c>
      <c r="AV421" s="16" t="s">
        <v>95</v>
      </c>
      <c r="AW421" s="16" t="s">
        <v>36</v>
      </c>
      <c r="AX421" s="16" t="s">
        <v>80</v>
      </c>
      <c r="AY421" s="259" t="s">
        <v>203</v>
      </c>
    </row>
    <row r="422" spans="2:51" s="12" customFormat="1" ht="12">
      <c r="B422" s="194"/>
      <c r="C422" s="195"/>
      <c r="D422" s="196" t="s">
        <v>209</v>
      </c>
      <c r="E422" s="197" t="s">
        <v>1</v>
      </c>
      <c r="F422" s="198" t="s">
        <v>1502</v>
      </c>
      <c r="G422" s="195"/>
      <c r="H422" s="199">
        <v>12657.972</v>
      </c>
      <c r="I422" s="200"/>
      <c r="J422" s="195"/>
      <c r="K422" s="195"/>
      <c r="L422" s="201"/>
      <c r="M422" s="202"/>
      <c r="N422" s="203"/>
      <c r="O422" s="203"/>
      <c r="P422" s="203"/>
      <c r="Q422" s="203"/>
      <c r="R422" s="203"/>
      <c r="S422" s="203"/>
      <c r="T422" s="204"/>
      <c r="AT422" s="205" t="s">
        <v>209</v>
      </c>
      <c r="AU422" s="205" t="s">
        <v>89</v>
      </c>
      <c r="AV422" s="12" t="s">
        <v>89</v>
      </c>
      <c r="AW422" s="12" t="s">
        <v>36</v>
      </c>
      <c r="AX422" s="12" t="s">
        <v>80</v>
      </c>
      <c r="AY422" s="205" t="s">
        <v>203</v>
      </c>
    </row>
    <row r="423" spans="2:51" s="12" customFormat="1" ht="12">
      <c r="B423" s="194"/>
      <c r="C423" s="195"/>
      <c r="D423" s="196" t="s">
        <v>209</v>
      </c>
      <c r="E423" s="197" t="s">
        <v>1</v>
      </c>
      <c r="F423" s="198" t="s">
        <v>1503</v>
      </c>
      <c r="G423" s="195"/>
      <c r="H423" s="199">
        <v>20.57</v>
      </c>
      <c r="I423" s="200"/>
      <c r="J423" s="195"/>
      <c r="K423" s="195"/>
      <c r="L423" s="201"/>
      <c r="M423" s="202"/>
      <c r="N423" s="203"/>
      <c r="O423" s="203"/>
      <c r="P423" s="203"/>
      <c r="Q423" s="203"/>
      <c r="R423" s="203"/>
      <c r="S423" s="203"/>
      <c r="T423" s="204"/>
      <c r="AT423" s="205" t="s">
        <v>209</v>
      </c>
      <c r="AU423" s="205" t="s">
        <v>89</v>
      </c>
      <c r="AV423" s="12" t="s">
        <v>89</v>
      </c>
      <c r="AW423" s="12" t="s">
        <v>36</v>
      </c>
      <c r="AX423" s="12" t="s">
        <v>80</v>
      </c>
      <c r="AY423" s="205" t="s">
        <v>203</v>
      </c>
    </row>
    <row r="424" spans="2:51" s="12" customFormat="1" ht="22.5">
      <c r="B424" s="194"/>
      <c r="C424" s="195"/>
      <c r="D424" s="196" t="s">
        <v>209</v>
      </c>
      <c r="E424" s="197" t="s">
        <v>1</v>
      </c>
      <c r="F424" s="198" t="s">
        <v>1504</v>
      </c>
      <c r="G424" s="195"/>
      <c r="H424" s="199">
        <v>119.52</v>
      </c>
      <c r="I424" s="200"/>
      <c r="J424" s="195"/>
      <c r="K424" s="195"/>
      <c r="L424" s="201"/>
      <c r="M424" s="202"/>
      <c r="N424" s="203"/>
      <c r="O424" s="203"/>
      <c r="P424" s="203"/>
      <c r="Q424" s="203"/>
      <c r="R424" s="203"/>
      <c r="S424" s="203"/>
      <c r="T424" s="204"/>
      <c r="AT424" s="205" t="s">
        <v>209</v>
      </c>
      <c r="AU424" s="205" t="s">
        <v>89</v>
      </c>
      <c r="AV424" s="12" t="s">
        <v>89</v>
      </c>
      <c r="AW424" s="12" t="s">
        <v>36</v>
      </c>
      <c r="AX424" s="12" t="s">
        <v>80</v>
      </c>
      <c r="AY424" s="205" t="s">
        <v>203</v>
      </c>
    </row>
    <row r="425" spans="2:51" s="12" customFormat="1" ht="12">
      <c r="B425" s="194"/>
      <c r="C425" s="195"/>
      <c r="D425" s="196" t="s">
        <v>209</v>
      </c>
      <c r="E425" s="197" t="s">
        <v>1</v>
      </c>
      <c r="F425" s="198" t="s">
        <v>1505</v>
      </c>
      <c r="G425" s="195"/>
      <c r="H425" s="199">
        <v>8.2</v>
      </c>
      <c r="I425" s="200"/>
      <c r="J425" s="195"/>
      <c r="K425" s="195"/>
      <c r="L425" s="201"/>
      <c r="M425" s="202"/>
      <c r="N425" s="203"/>
      <c r="O425" s="203"/>
      <c r="P425" s="203"/>
      <c r="Q425" s="203"/>
      <c r="R425" s="203"/>
      <c r="S425" s="203"/>
      <c r="T425" s="204"/>
      <c r="AT425" s="205" t="s">
        <v>209</v>
      </c>
      <c r="AU425" s="205" t="s">
        <v>89</v>
      </c>
      <c r="AV425" s="12" t="s">
        <v>89</v>
      </c>
      <c r="AW425" s="12" t="s">
        <v>36</v>
      </c>
      <c r="AX425" s="12" t="s">
        <v>80</v>
      </c>
      <c r="AY425" s="205" t="s">
        <v>203</v>
      </c>
    </row>
    <row r="426" spans="2:51" s="12" customFormat="1" ht="22.5">
      <c r="B426" s="194"/>
      <c r="C426" s="195"/>
      <c r="D426" s="196" t="s">
        <v>209</v>
      </c>
      <c r="E426" s="197" t="s">
        <v>1</v>
      </c>
      <c r="F426" s="198" t="s">
        <v>1506</v>
      </c>
      <c r="G426" s="195"/>
      <c r="H426" s="199">
        <v>20.584</v>
      </c>
      <c r="I426" s="200"/>
      <c r="J426" s="195"/>
      <c r="K426" s="195"/>
      <c r="L426" s="201"/>
      <c r="M426" s="202"/>
      <c r="N426" s="203"/>
      <c r="O426" s="203"/>
      <c r="P426" s="203"/>
      <c r="Q426" s="203"/>
      <c r="R426" s="203"/>
      <c r="S426" s="203"/>
      <c r="T426" s="204"/>
      <c r="AT426" s="205" t="s">
        <v>209</v>
      </c>
      <c r="AU426" s="205" t="s">
        <v>89</v>
      </c>
      <c r="AV426" s="12" t="s">
        <v>89</v>
      </c>
      <c r="AW426" s="12" t="s">
        <v>36</v>
      </c>
      <c r="AX426" s="12" t="s">
        <v>80</v>
      </c>
      <c r="AY426" s="205" t="s">
        <v>203</v>
      </c>
    </row>
    <row r="427" spans="2:51" s="12" customFormat="1" ht="12">
      <c r="B427" s="194"/>
      <c r="C427" s="195"/>
      <c r="D427" s="196" t="s">
        <v>209</v>
      </c>
      <c r="E427" s="197" t="s">
        <v>1</v>
      </c>
      <c r="F427" s="198" t="s">
        <v>1507</v>
      </c>
      <c r="G427" s="195"/>
      <c r="H427" s="199">
        <v>61.832</v>
      </c>
      <c r="I427" s="200"/>
      <c r="J427" s="195"/>
      <c r="K427" s="195"/>
      <c r="L427" s="201"/>
      <c r="M427" s="202"/>
      <c r="N427" s="203"/>
      <c r="O427" s="203"/>
      <c r="P427" s="203"/>
      <c r="Q427" s="203"/>
      <c r="R427" s="203"/>
      <c r="S427" s="203"/>
      <c r="T427" s="204"/>
      <c r="AT427" s="205" t="s">
        <v>209</v>
      </c>
      <c r="AU427" s="205" t="s">
        <v>89</v>
      </c>
      <c r="AV427" s="12" t="s">
        <v>89</v>
      </c>
      <c r="AW427" s="12" t="s">
        <v>36</v>
      </c>
      <c r="AX427" s="12" t="s">
        <v>80</v>
      </c>
      <c r="AY427" s="205" t="s">
        <v>203</v>
      </c>
    </row>
    <row r="428" spans="2:51" s="12" customFormat="1" ht="12">
      <c r="B428" s="194"/>
      <c r="C428" s="195"/>
      <c r="D428" s="196" t="s">
        <v>209</v>
      </c>
      <c r="E428" s="197" t="s">
        <v>1</v>
      </c>
      <c r="F428" s="198" t="s">
        <v>1508</v>
      </c>
      <c r="G428" s="195"/>
      <c r="H428" s="199">
        <v>29.02</v>
      </c>
      <c r="I428" s="200"/>
      <c r="J428" s="195"/>
      <c r="K428" s="195"/>
      <c r="L428" s="201"/>
      <c r="M428" s="202"/>
      <c r="N428" s="203"/>
      <c r="O428" s="203"/>
      <c r="P428" s="203"/>
      <c r="Q428" s="203"/>
      <c r="R428" s="203"/>
      <c r="S428" s="203"/>
      <c r="T428" s="204"/>
      <c r="AT428" s="205" t="s">
        <v>209</v>
      </c>
      <c r="AU428" s="205" t="s">
        <v>89</v>
      </c>
      <c r="AV428" s="12" t="s">
        <v>89</v>
      </c>
      <c r="AW428" s="12" t="s">
        <v>36</v>
      </c>
      <c r="AX428" s="12" t="s">
        <v>80</v>
      </c>
      <c r="AY428" s="205" t="s">
        <v>203</v>
      </c>
    </row>
    <row r="429" spans="2:51" s="12" customFormat="1" ht="12">
      <c r="B429" s="194"/>
      <c r="C429" s="195"/>
      <c r="D429" s="196" t="s">
        <v>209</v>
      </c>
      <c r="E429" s="197" t="s">
        <v>1</v>
      </c>
      <c r="F429" s="198" t="s">
        <v>1509</v>
      </c>
      <c r="G429" s="195"/>
      <c r="H429" s="199">
        <v>34.46</v>
      </c>
      <c r="I429" s="200"/>
      <c r="J429" s="195"/>
      <c r="K429" s="195"/>
      <c r="L429" s="201"/>
      <c r="M429" s="202"/>
      <c r="N429" s="203"/>
      <c r="O429" s="203"/>
      <c r="P429" s="203"/>
      <c r="Q429" s="203"/>
      <c r="R429" s="203"/>
      <c r="S429" s="203"/>
      <c r="T429" s="204"/>
      <c r="AT429" s="205" t="s">
        <v>209</v>
      </c>
      <c r="AU429" s="205" t="s">
        <v>89</v>
      </c>
      <c r="AV429" s="12" t="s">
        <v>89</v>
      </c>
      <c r="AW429" s="12" t="s">
        <v>36</v>
      </c>
      <c r="AX429" s="12" t="s">
        <v>80</v>
      </c>
      <c r="AY429" s="205" t="s">
        <v>203</v>
      </c>
    </row>
    <row r="430" spans="2:51" s="12" customFormat="1" ht="12">
      <c r="B430" s="194"/>
      <c r="C430" s="195"/>
      <c r="D430" s="196" t="s">
        <v>209</v>
      </c>
      <c r="E430" s="197" t="s">
        <v>1</v>
      </c>
      <c r="F430" s="198" t="s">
        <v>1510</v>
      </c>
      <c r="G430" s="195"/>
      <c r="H430" s="199">
        <v>238.18</v>
      </c>
      <c r="I430" s="200"/>
      <c r="J430" s="195"/>
      <c r="K430" s="195"/>
      <c r="L430" s="201"/>
      <c r="M430" s="202"/>
      <c r="N430" s="203"/>
      <c r="O430" s="203"/>
      <c r="P430" s="203"/>
      <c r="Q430" s="203"/>
      <c r="R430" s="203"/>
      <c r="S430" s="203"/>
      <c r="T430" s="204"/>
      <c r="AT430" s="205" t="s">
        <v>209</v>
      </c>
      <c r="AU430" s="205" t="s">
        <v>89</v>
      </c>
      <c r="AV430" s="12" t="s">
        <v>89</v>
      </c>
      <c r="AW430" s="12" t="s">
        <v>36</v>
      </c>
      <c r="AX430" s="12" t="s">
        <v>80</v>
      </c>
      <c r="AY430" s="205" t="s">
        <v>203</v>
      </c>
    </row>
    <row r="431" spans="2:51" s="16" customFormat="1" ht="12">
      <c r="B431" s="249"/>
      <c r="C431" s="250"/>
      <c r="D431" s="196" t="s">
        <v>209</v>
      </c>
      <c r="E431" s="251" t="s">
        <v>1</v>
      </c>
      <c r="F431" s="252" t="s">
        <v>1501</v>
      </c>
      <c r="G431" s="250"/>
      <c r="H431" s="253">
        <v>13190.338000000002</v>
      </c>
      <c r="I431" s="254"/>
      <c r="J431" s="250"/>
      <c r="K431" s="250"/>
      <c r="L431" s="255"/>
      <c r="M431" s="256"/>
      <c r="N431" s="257"/>
      <c r="O431" s="257"/>
      <c r="P431" s="257"/>
      <c r="Q431" s="257"/>
      <c r="R431" s="257"/>
      <c r="S431" s="257"/>
      <c r="T431" s="258"/>
      <c r="AT431" s="259" t="s">
        <v>209</v>
      </c>
      <c r="AU431" s="259" t="s">
        <v>89</v>
      </c>
      <c r="AV431" s="16" t="s">
        <v>95</v>
      </c>
      <c r="AW431" s="16" t="s">
        <v>36</v>
      </c>
      <c r="AX431" s="16" t="s">
        <v>80</v>
      </c>
      <c r="AY431" s="259" t="s">
        <v>203</v>
      </c>
    </row>
    <row r="432" spans="2:51" s="13" customFormat="1" ht="12">
      <c r="B432" s="206"/>
      <c r="C432" s="207"/>
      <c r="D432" s="196" t="s">
        <v>209</v>
      </c>
      <c r="E432" s="208" t="s">
        <v>1</v>
      </c>
      <c r="F432" s="209" t="s">
        <v>211</v>
      </c>
      <c r="G432" s="207"/>
      <c r="H432" s="210">
        <v>15300.000000000002</v>
      </c>
      <c r="I432" s="211"/>
      <c r="J432" s="207"/>
      <c r="K432" s="207"/>
      <c r="L432" s="212"/>
      <c r="M432" s="213"/>
      <c r="N432" s="214"/>
      <c r="O432" s="214"/>
      <c r="P432" s="214"/>
      <c r="Q432" s="214"/>
      <c r="R432" s="214"/>
      <c r="S432" s="214"/>
      <c r="T432" s="215"/>
      <c r="AT432" s="216" t="s">
        <v>209</v>
      </c>
      <c r="AU432" s="216" t="s">
        <v>89</v>
      </c>
      <c r="AV432" s="13" t="s">
        <v>98</v>
      </c>
      <c r="AW432" s="13" t="s">
        <v>36</v>
      </c>
      <c r="AX432" s="13" t="s">
        <v>85</v>
      </c>
      <c r="AY432" s="216" t="s">
        <v>203</v>
      </c>
    </row>
    <row r="433" spans="1:65" s="2" customFormat="1" ht="37.9" customHeight="1">
      <c r="A433" s="35"/>
      <c r="B433" s="36"/>
      <c r="C433" s="180" t="s">
        <v>591</v>
      </c>
      <c r="D433" s="180" t="s">
        <v>204</v>
      </c>
      <c r="E433" s="181" t="s">
        <v>1511</v>
      </c>
      <c r="F433" s="182" t="s">
        <v>1512</v>
      </c>
      <c r="G433" s="183" t="s">
        <v>207</v>
      </c>
      <c r="H433" s="184">
        <v>1487.716</v>
      </c>
      <c r="I433" s="185"/>
      <c r="J433" s="186">
        <f>ROUND(I433*H433,2)</f>
        <v>0</v>
      </c>
      <c r="K433" s="187"/>
      <c r="L433" s="40"/>
      <c r="M433" s="188" t="s">
        <v>1</v>
      </c>
      <c r="N433" s="189" t="s">
        <v>45</v>
      </c>
      <c r="O433" s="72"/>
      <c r="P433" s="190">
        <f>O433*H433</f>
        <v>0</v>
      </c>
      <c r="Q433" s="190">
        <v>0</v>
      </c>
      <c r="R433" s="190">
        <f>Q433*H433</f>
        <v>0</v>
      </c>
      <c r="S433" s="190">
        <v>0</v>
      </c>
      <c r="T433" s="191">
        <f>S433*H433</f>
        <v>0</v>
      </c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R433" s="192" t="s">
        <v>98</v>
      </c>
      <c r="AT433" s="192" t="s">
        <v>204</v>
      </c>
      <c r="AU433" s="192" t="s">
        <v>89</v>
      </c>
      <c r="AY433" s="18" t="s">
        <v>203</v>
      </c>
      <c r="BE433" s="193">
        <f>IF(N433="základní",J433,0)</f>
        <v>0</v>
      </c>
      <c r="BF433" s="193">
        <f>IF(N433="snížená",J433,0)</f>
        <v>0</v>
      </c>
      <c r="BG433" s="193">
        <f>IF(N433="zákl. přenesená",J433,0)</f>
        <v>0</v>
      </c>
      <c r="BH433" s="193">
        <f>IF(N433="sníž. přenesená",J433,0)</f>
        <v>0</v>
      </c>
      <c r="BI433" s="193">
        <f>IF(N433="nulová",J433,0)</f>
        <v>0</v>
      </c>
      <c r="BJ433" s="18" t="s">
        <v>85</v>
      </c>
      <c r="BK433" s="193">
        <f>ROUND(I433*H433,2)</f>
        <v>0</v>
      </c>
      <c r="BL433" s="18" t="s">
        <v>98</v>
      </c>
      <c r="BM433" s="192" t="s">
        <v>1513</v>
      </c>
    </row>
    <row r="434" spans="1:65" s="2" customFormat="1" ht="44.25" customHeight="1">
      <c r="A434" s="35"/>
      <c r="B434" s="36"/>
      <c r="C434" s="180" t="s">
        <v>603</v>
      </c>
      <c r="D434" s="180" t="s">
        <v>204</v>
      </c>
      <c r="E434" s="181" t="s">
        <v>1514</v>
      </c>
      <c r="F434" s="182" t="s">
        <v>1515</v>
      </c>
      <c r="G434" s="183" t="s">
        <v>207</v>
      </c>
      <c r="H434" s="184">
        <v>1420.532</v>
      </c>
      <c r="I434" s="185"/>
      <c r="J434" s="186">
        <f>ROUND(I434*H434,2)</f>
        <v>0</v>
      </c>
      <c r="K434" s="187"/>
      <c r="L434" s="40"/>
      <c r="M434" s="188" t="s">
        <v>1</v>
      </c>
      <c r="N434" s="189" t="s">
        <v>45</v>
      </c>
      <c r="O434" s="72"/>
      <c r="P434" s="190">
        <f>O434*H434</f>
        <v>0</v>
      </c>
      <c r="Q434" s="190">
        <v>0</v>
      </c>
      <c r="R434" s="190">
        <f>Q434*H434</f>
        <v>0</v>
      </c>
      <c r="S434" s="190">
        <v>0</v>
      </c>
      <c r="T434" s="191">
        <f>S434*H434</f>
        <v>0</v>
      </c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R434" s="192" t="s">
        <v>98</v>
      </c>
      <c r="AT434" s="192" t="s">
        <v>204</v>
      </c>
      <c r="AU434" s="192" t="s">
        <v>89</v>
      </c>
      <c r="AY434" s="18" t="s">
        <v>203</v>
      </c>
      <c r="BE434" s="193">
        <f>IF(N434="základní",J434,0)</f>
        <v>0</v>
      </c>
      <c r="BF434" s="193">
        <f>IF(N434="snížená",J434,0)</f>
        <v>0</v>
      </c>
      <c r="BG434" s="193">
        <f>IF(N434="zákl. přenesená",J434,0)</f>
        <v>0</v>
      </c>
      <c r="BH434" s="193">
        <f>IF(N434="sníž. přenesená",J434,0)</f>
        <v>0</v>
      </c>
      <c r="BI434" s="193">
        <f>IF(N434="nulová",J434,0)</f>
        <v>0</v>
      </c>
      <c r="BJ434" s="18" t="s">
        <v>85</v>
      </c>
      <c r="BK434" s="193">
        <f>ROUND(I434*H434,2)</f>
        <v>0</v>
      </c>
      <c r="BL434" s="18" t="s">
        <v>98</v>
      </c>
      <c r="BM434" s="192" t="s">
        <v>1516</v>
      </c>
    </row>
    <row r="435" spans="1:65" s="2" customFormat="1" ht="24.2" customHeight="1">
      <c r="A435" s="35"/>
      <c r="B435" s="36"/>
      <c r="C435" s="180" t="s">
        <v>608</v>
      </c>
      <c r="D435" s="180" t="s">
        <v>204</v>
      </c>
      <c r="E435" s="181" t="s">
        <v>1517</v>
      </c>
      <c r="F435" s="182" t="s">
        <v>1518</v>
      </c>
      <c r="G435" s="183" t="s">
        <v>253</v>
      </c>
      <c r="H435" s="184">
        <v>50</v>
      </c>
      <c r="I435" s="185"/>
      <c r="J435" s="186">
        <f>ROUND(I435*H435,2)</f>
        <v>0</v>
      </c>
      <c r="K435" s="187"/>
      <c r="L435" s="40"/>
      <c r="M435" s="188" t="s">
        <v>1</v>
      </c>
      <c r="N435" s="189" t="s">
        <v>45</v>
      </c>
      <c r="O435" s="72"/>
      <c r="P435" s="190">
        <f>O435*H435</f>
        <v>0</v>
      </c>
      <c r="Q435" s="190">
        <v>0</v>
      </c>
      <c r="R435" s="190">
        <f>Q435*H435</f>
        <v>0</v>
      </c>
      <c r="S435" s="190">
        <v>0</v>
      </c>
      <c r="T435" s="191">
        <f>S435*H435</f>
        <v>0</v>
      </c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R435" s="192" t="s">
        <v>98</v>
      </c>
      <c r="AT435" s="192" t="s">
        <v>204</v>
      </c>
      <c r="AU435" s="192" t="s">
        <v>89</v>
      </c>
      <c r="AY435" s="18" t="s">
        <v>203</v>
      </c>
      <c r="BE435" s="193">
        <f>IF(N435="základní",J435,0)</f>
        <v>0</v>
      </c>
      <c r="BF435" s="193">
        <f>IF(N435="snížená",J435,0)</f>
        <v>0</v>
      </c>
      <c r="BG435" s="193">
        <f>IF(N435="zákl. přenesená",J435,0)</f>
        <v>0</v>
      </c>
      <c r="BH435" s="193">
        <f>IF(N435="sníž. přenesená",J435,0)</f>
        <v>0</v>
      </c>
      <c r="BI435" s="193">
        <f>IF(N435="nulová",J435,0)</f>
        <v>0</v>
      </c>
      <c r="BJ435" s="18" t="s">
        <v>85</v>
      </c>
      <c r="BK435" s="193">
        <f>ROUND(I435*H435,2)</f>
        <v>0</v>
      </c>
      <c r="BL435" s="18" t="s">
        <v>98</v>
      </c>
      <c r="BM435" s="192" t="s">
        <v>1519</v>
      </c>
    </row>
    <row r="436" spans="2:51" s="12" customFormat="1" ht="12">
      <c r="B436" s="194"/>
      <c r="C436" s="195"/>
      <c r="D436" s="196" t="s">
        <v>209</v>
      </c>
      <c r="E436" s="197" t="s">
        <v>1</v>
      </c>
      <c r="F436" s="198" t="s">
        <v>1520</v>
      </c>
      <c r="G436" s="195"/>
      <c r="H436" s="199">
        <v>50</v>
      </c>
      <c r="I436" s="200"/>
      <c r="J436" s="195"/>
      <c r="K436" s="195"/>
      <c r="L436" s="201"/>
      <c r="M436" s="202"/>
      <c r="N436" s="203"/>
      <c r="O436" s="203"/>
      <c r="P436" s="203"/>
      <c r="Q436" s="203"/>
      <c r="R436" s="203"/>
      <c r="S436" s="203"/>
      <c r="T436" s="204"/>
      <c r="AT436" s="205" t="s">
        <v>209</v>
      </c>
      <c r="AU436" s="205" t="s">
        <v>89</v>
      </c>
      <c r="AV436" s="12" t="s">
        <v>89</v>
      </c>
      <c r="AW436" s="12" t="s">
        <v>36</v>
      </c>
      <c r="AX436" s="12" t="s">
        <v>80</v>
      </c>
      <c r="AY436" s="205" t="s">
        <v>203</v>
      </c>
    </row>
    <row r="437" spans="2:51" s="13" customFormat="1" ht="12">
      <c r="B437" s="206"/>
      <c r="C437" s="207"/>
      <c r="D437" s="196" t="s">
        <v>209</v>
      </c>
      <c r="E437" s="208" t="s">
        <v>1</v>
      </c>
      <c r="F437" s="209" t="s">
        <v>211</v>
      </c>
      <c r="G437" s="207"/>
      <c r="H437" s="210">
        <v>50</v>
      </c>
      <c r="I437" s="211"/>
      <c r="J437" s="207"/>
      <c r="K437" s="207"/>
      <c r="L437" s="212"/>
      <c r="M437" s="213"/>
      <c r="N437" s="214"/>
      <c r="O437" s="214"/>
      <c r="P437" s="214"/>
      <c r="Q437" s="214"/>
      <c r="R437" s="214"/>
      <c r="S437" s="214"/>
      <c r="T437" s="215"/>
      <c r="AT437" s="216" t="s">
        <v>209</v>
      </c>
      <c r="AU437" s="216" t="s">
        <v>89</v>
      </c>
      <c r="AV437" s="13" t="s">
        <v>98</v>
      </c>
      <c r="AW437" s="13" t="s">
        <v>36</v>
      </c>
      <c r="AX437" s="13" t="s">
        <v>85</v>
      </c>
      <c r="AY437" s="216" t="s">
        <v>203</v>
      </c>
    </row>
    <row r="438" spans="1:65" s="2" customFormat="1" ht="66.75" customHeight="1">
      <c r="A438" s="35"/>
      <c r="B438" s="36"/>
      <c r="C438" s="180" t="s">
        <v>613</v>
      </c>
      <c r="D438" s="180" t="s">
        <v>204</v>
      </c>
      <c r="E438" s="181" t="s">
        <v>1521</v>
      </c>
      <c r="F438" s="182" t="s">
        <v>1522</v>
      </c>
      <c r="G438" s="183" t="s">
        <v>207</v>
      </c>
      <c r="H438" s="184">
        <v>5.7</v>
      </c>
      <c r="I438" s="185"/>
      <c r="J438" s="186">
        <f>ROUND(I438*H438,2)</f>
        <v>0</v>
      </c>
      <c r="K438" s="187"/>
      <c r="L438" s="40"/>
      <c r="M438" s="188" t="s">
        <v>1</v>
      </c>
      <c r="N438" s="189" t="s">
        <v>45</v>
      </c>
      <c r="O438" s="72"/>
      <c r="P438" s="190">
        <f>O438*H438</f>
        <v>0</v>
      </c>
      <c r="Q438" s="190">
        <v>0</v>
      </c>
      <c r="R438" s="190">
        <f>Q438*H438</f>
        <v>0</v>
      </c>
      <c r="S438" s="190">
        <v>0</v>
      </c>
      <c r="T438" s="191">
        <f>S438*H438</f>
        <v>0</v>
      </c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R438" s="192" t="s">
        <v>98</v>
      </c>
      <c r="AT438" s="192" t="s">
        <v>204</v>
      </c>
      <c r="AU438" s="192" t="s">
        <v>89</v>
      </c>
      <c r="AY438" s="18" t="s">
        <v>203</v>
      </c>
      <c r="BE438" s="193">
        <f>IF(N438="základní",J438,0)</f>
        <v>0</v>
      </c>
      <c r="BF438" s="193">
        <f>IF(N438="snížená",J438,0)</f>
        <v>0</v>
      </c>
      <c r="BG438" s="193">
        <f>IF(N438="zákl. přenesená",J438,0)</f>
        <v>0</v>
      </c>
      <c r="BH438" s="193">
        <f>IF(N438="sníž. přenesená",J438,0)</f>
        <v>0</v>
      </c>
      <c r="BI438" s="193">
        <f>IF(N438="nulová",J438,0)</f>
        <v>0</v>
      </c>
      <c r="BJ438" s="18" t="s">
        <v>85</v>
      </c>
      <c r="BK438" s="193">
        <f>ROUND(I438*H438,2)</f>
        <v>0</v>
      </c>
      <c r="BL438" s="18" t="s">
        <v>98</v>
      </c>
      <c r="BM438" s="192" t="s">
        <v>1523</v>
      </c>
    </row>
    <row r="439" spans="2:51" s="12" customFormat="1" ht="12">
      <c r="B439" s="194"/>
      <c r="C439" s="195"/>
      <c r="D439" s="196" t="s">
        <v>209</v>
      </c>
      <c r="E439" s="197" t="s">
        <v>1</v>
      </c>
      <c r="F439" s="198" t="s">
        <v>1524</v>
      </c>
      <c r="G439" s="195"/>
      <c r="H439" s="199">
        <v>5.7</v>
      </c>
      <c r="I439" s="200"/>
      <c r="J439" s="195"/>
      <c r="K439" s="195"/>
      <c r="L439" s="201"/>
      <c r="M439" s="202"/>
      <c r="N439" s="203"/>
      <c r="O439" s="203"/>
      <c r="P439" s="203"/>
      <c r="Q439" s="203"/>
      <c r="R439" s="203"/>
      <c r="S439" s="203"/>
      <c r="T439" s="204"/>
      <c r="AT439" s="205" t="s">
        <v>209</v>
      </c>
      <c r="AU439" s="205" t="s">
        <v>89</v>
      </c>
      <c r="AV439" s="12" t="s">
        <v>89</v>
      </c>
      <c r="AW439" s="12" t="s">
        <v>36</v>
      </c>
      <c r="AX439" s="12" t="s">
        <v>80</v>
      </c>
      <c r="AY439" s="205" t="s">
        <v>203</v>
      </c>
    </row>
    <row r="440" spans="2:51" s="13" customFormat="1" ht="12">
      <c r="B440" s="206"/>
      <c r="C440" s="207"/>
      <c r="D440" s="196" t="s">
        <v>209</v>
      </c>
      <c r="E440" s="208" t="s">
        <v>1</v>
      </c>
      <c r="F440" s="209" t="s">
        <v>211</v>
      </c>
      <c r="G440" s="207"/>
      <c r="H440" s="210">
        <v>5.7</v>
      </c>
      <c r="I440" s="211"/>
      <c r="J440" s="207"/>
      <c r="K440" s="207"/>
      <c r="L440" s="212"/>
      <c r="M440" s="213"/>
      <c r="N440" s="214"/>
      <c r="O440" s="214"/>
      <c r="P440" s="214"/>
      <c r="Q440" s="214"/>
      <c r="R440" s="214"/>
      <c r="S440" s="214"/>
      <c r="T440" s="215"/>
      <c r="AT440" s="216" t="s">
        <v>209</v>
      </c>
      <c r="AU440" s="216" t="s">
        <v>89</v>
      </c>
      <c r="AV440" s="13" t="s">
        <v>98</v>
      </c>
      <c r="AW440" s="13" t="s">
        <v>36</v>
      </c>
      <c r="AX440" s="13" t="s">
        <v>85</v>
      </c>
      <c r="AY440" s="216" t="s">
        <v>203</v>
      </c>
    </row>
    <row r="441" spans="1:65" s="2" customFormat="1" ht="24.2" customHeight="1">
      <c r="A441" s="35"/>
      <c r="B441" s="36"/>
      <c r="C441" s="238" t="s">
        <v>618</v>
      </c>
      <c r="D441" s="238" t="s">
        <v>1363</v>
      </c>
      <c r="E441" s="239" t="s">
        <v>1525</v>
      </c>
      <c r="F441" s="240" t="s">
        <v>1526</v>
      </c>
      <c r="G441" s="241" t="s">
        <v>207</v>
      </c>
      <c r="H441" s="242">
        <v>5.814</v>
      </c>
      <c r="I441" s="243"/>
      <c r="J441" s="244">
        <f>ROUND(I441*H441,2)</f>
        <v>0</v>
      </c>
      <c r="K441" s="245"/>
      <c r="L441" s="246"/>
      <c r="M441" s="247" t="s">
        <v>1</v>
      </c>
      <c r="N441" s="248" t="s">
        <v>45</v>
      </c>
      <c r="O441" s="72"/>
      <c r="P441" s="190">
        <f>O441*H441</f>
        <v>0</v>
      </c>
      <c r="Q441" s="190">
        <v>0</v>
      </c>
      <c r="R441" s="190">
        <f>Q441*H441</f>
        <v>0</v>
      </c>
      <c r="S441" s="190">
        <v>0</v>
      </c>
      <c r="T441" s="191">
        <f>S441*H441</f>
        <v>0</v>
      </c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R441" s="192" t="s">
        <v>122</v>
      </c>
      <c r="AT441" s="192" t="s">
        <v>1363</v>
      </c>
      <c r="AU441" s="192" t="s">
        <v>89</v>
      </c>
      <c r="AY441" s="18" t="s">
        <v>203</v>
      </c>
      <c r="BE441" s="193">
        <f>IF(N441="základní",J441,0)</f>
        <v>0</v>
      </c>
      <c r="BF441" s="193">
        <f>IF(N441="snížená",J441,0)</f>
        <v>0</v>
      </c>
      <c r="BG441" s="193">
        <f>IF(N441="zákl. přenesená",J441,0)</f>
        <v>0</v>
      </c>
      <c r="BH441" s="193">
        <f>IF(N441="sníž. přenesená",J441,0)</f>
        <v>0</v>
      </c>
      <c r="BI441" s="193">
        <f>IF(N441="nulová",J441,0)</f>
        <v>0</v>
      </c>
      <c r="BJ441" s="18" t="s">
        <v>85</v>
      </c>
      <c r="BK441" s="193">
        <f>ROUND(I441*H441,2)</f>
        <v>0</v>
      </c>
      <c r="BL441" s="18" t="s">
        <v>98</v>
      </c>
      <c r="BM441" s="192" t="s">
        <v>1527</v>
      </c>
    </row>
    <row r="442" spans="2:51" s="12" customFormat="1" ht="12">
      <c r="B442" s="194"/>
      <c r="C442" s="195"/>
      <c r="D442" s="196" t="s">
        <v>209</v>
      </c>
      <c r="E442" s="197" t="s">
        <v>1</v>
      </c>
      <c r="F442" s="198" t="s">
        <v>1528</v>
      </c>
      <c r="G442" s="195"/>
      <c r="H442" s="199">
        <v>5.814</v>
      </c>
      <c r="I442" s="200"/>
      <c r="J442" s="195"/>
      <c r="K442" s="195"/>
      <c r="L442" s="201"/>
      <c r="M442" s="202"/>
      <c r="N442" s="203"/>
      <c r="O442" s="203"/>
      <c r="P442" s="203"/>
      <c r="Q442" s="203"/>
      <c r="R442" s="203"/>
      <c r="S442" s="203"/>
      <c r="T442" s="204"/>
      <c r="AT442" s="205" t="s">
        <v>209</v>
      </c>
      <c r="AU442" s="205" t="s">
        <v>89</v>
      </c>
      <c r="AV442" s="12" t="s">
        <v>89</v>
      </c>
      <c r="AW442" s="12" t="s">
        <v>36</v>
      </c>
      <c r="AX442" s="12" t="s">
        <v>80</v>
      </c>
      <c r="AY442" s="205" t="s">
        <v>203</v>
      </c>
    </row>
    <row r="443" spans="2:51" s="13" customFormat="1" ht="12">
      <c r="B443" s="206"/>
      <c r="C443" s="207"/>
      <c r="D443" s="196" t="s">
        <v>209</v>
      </c>
      <c r="E443" s="208" t="s">
        <v>1</v>
      </c>
      <c r="F443" s="209" t="s">
        <v>211</v>
      </c>
      <c r="G443" s="207"/>
      <c r="H443" s="210">
        <v>5.814</v>
      </c>
      <c r="I443" s="211"/>
      <c r="J443" s="207"/>
      <c r="K443" s="207"/>
      <c r="L443" s="212"/>
      <c r="M443" s="213"/>
      <c r="N443" s="214"/>
      <c r="O443" s="214"/>
      <c r="P443" s="214"/>
      <c r="Q443" s="214"/>
      <c r="R443" s="214"/>
      <c r="S443" s="214"/>
      <c r="T443" s="215"/>
      <c r="AT443" s="216" t="s">
        <v>209</v>
      </c>
      <c r="AU443" s="216" t="s">
        <v>89</v>
      </c>
      <c r="AV443" s="13" t="s">
        <v>98</v>
      </c>
      <c r="AW443" s="13" t="s">
        <v>36</v>
      </c>
      <c r="AX443" s="13" t="s">
        <v>85</v>
      </c>
      <c r="AY443" s="216" t="s">
        <v>203</v>
      </c>
    </row>
    <row r="444" spans="1:65" s="2" customFormat="1" ht="66.75" customHeight="1">
      <c r="A444" s="35"/>
      <c r="B444" s="36"/>
      <c r="C444" s="180" t="s">
        <v>624</v>
      </c>
      <c r="D444" s="180" t="s">
        <v>204</v>
      </c>
      <c r="E444" s="181" t="s">
        <v>1529</v>
      </c>
      <c r="F444" s="182" t="s">
        <v>1522</v>
      </c>
      <c r="G444" s="183" t="s">
        <v>207</v>
      </c>
      <c r="H444" s="184">
        <v>8</v>
      </c>
      <c r="I444" s="185"/>
      <c r="J444" s="186">
        <f>ROUND(I444*H444,2)</f>
        <v>0</v>
      </c>
      <c r="K444" s="187"/>
      <c r="L444" s="40"/>
      <c r="M444" s="188" t="s">
        <v>1</v>
      </c>
      <c r="N444" s="189" t="s">
        <v>45</v>
      </c>
      <c r="O444" s="72"/>
      <c r="P444" s="190">
        <f>O444*H444</f>
        <v>0</v>
      </c>
      <c r="Q444" s="190">
        <v>0</v>
      </c>
      <c r="R444" s="190">
        <f>Q444*H444</f>
        <v>0</v>
      </c>
      <c r="S444" s="190">
        <v>0</v>
      </c>
      <c r="T444" s="191">
        <f>S444*H444</f>
        <v>0</v>
      </c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R444" s="192" t="s">
        <v>98</v>
      </c>
      <c r="AT444" s="192" t="s">
        <v>204</v>
      </c>
      <c r="AU444" s="192" t="s">
        <v>89</v>
      </c>
      <c r="AY444" s="18" t="s">
        <v>203</v>
      </c>
      <c r="BE444" s="193">
        <f>IF(N444="základní",J444,0)</f>
        <v>0</v>
      </c>
      <c r="BF444" s="193">
        <f>IF(N444="snížená",J444,0)</f>
        <v>0</v>
      </c>
      <c r="BG444" s="193">
        <f>IF(N444="zákl. přenesená",J444,0)</f>
        <v>0</v>
      </c>
      <c r="BH444" s="193">
        <f>IF(N444="sníž. přenesená",J444,0)</f>
        <v>0</v>
      </c>
      <c r="BI444" s="193">
        <f>IF(N444="nulová",J444,0)</f>
        <v>0</v>
      </c>
      <c r="BJ444" s="18" t="s">
        <v>85</v>
      </c>
      <c r="BK444" s="193">
        <f>ROUND(I444*H444,2)</f>
        <v>0</v>
      </c>
      <c r="BL444" s="18" t="s">
        <v>98</v>
      </c>
      <c r="BM444" s="192" t="s">
        <v>1530</v>
      </c>
    </row>
    <row r="445" spans="2:51" s="12" customFormat="1" ht="12">
      <c r="B445" s="194"/>
      <c r="C445" s="195"/>
      <c r="D445" s="196" t="s">
        <v>209</v>
      </c>
      <c r="E445" s="197" t="s">
        <v>1</v>
      </c>
      <c r="F445" s="198" t="s">
        <v>1531</v>
      </c>
      <c r="G445" s="195"/>
      <c r="H445" s="199">
        <v>8</v>
      </c>
      <c r="I445" s="200"/>
      <c r="J445" s="195"/>
      <c r="K445" s="195"/>
      <c r="L445" s="201"/>
      <c r="M445" s="202"/>
      <c r="N445" s="203"/>
      <c r="O445" s="203"/>
      <c r="P445" s="203"/>
      <c r="Q445" s="203"/>
      <c r="R445" s="203"/>
      <c r="S445" s="203"/>
      <c r="T445" s="204"/>
      <c r="AT445" s="205" t="s">
        <v>209</v>
      </c>
      <c r="AU445" s="205" t="s">
        <v>89</v>
      </c>
      <c r="AV445" s="12" t="s">
        <v>89</v>
      </c>
      <c r="AW445" s="12" t="s">
        <v>36</v>
      </c>
      <c r="AX445" s="12" t="s">
        <v>80</v>
      </c>
      <c r="AY445" s="205" t="s">
        <v>203</v>
      </c>
    </row>
    <row r="446" spans="2:51" s="13" customFormat="1" ht="12">
      <c r="B446" s="206"/>
      <c r="C446" s="207"/>
      <c r="D446" s="196" t="s">
        <v>209</v>
      </c>
      <c r="E446" s="208" t="s">
        <v>1</v>
      </c>
      <c r="F446" s="209" t="s">
        <v>211</v>
      </c>
      <c r="G446" s="207"/>
      <c r="H446" s="210">
        <v>8</v>
      </c>
      <c r="I446" s="211"/>
      <c r="J446" s="207"/>
      <c r="K446" s="207"/>
      <c r="L446" s="212"/>
      <c r="M446" s="213"/>
      <c r="N446" s="214"/>
      <c r="O446" s="214"/>
      <c r="P446" s="214"/>
      <c r="Q446" s="214"/>
      <c r="R446" s="214"/>
      <c r="S446" s="214"/>
      <c r="T446" s="215"/>
      <c r="AT446" s="216" t="s">
        <v>209</v>
      </c>
      <c r="AU446" s="216" t="s">
        <v>89</v>
      </c>
      <c r="AV446" s="13" t="s">
        <v>98</v>
      </c>
      <c r="AW446" s="13" t="s">
        <v>36</v>
      </c>
      <c r="AX446" s="13" t="s">
        <v>85</v>
      </c>
      <c r="AY446" s="216" t="s">
        <v>203</v>
      </c>
    </row>
    <row r="447" spans="1:65" s="2" customFormat="1" ht="24.2" customHeight="1">
      <c r="A447" s="35"/>
      <c r="B447" s="36"/>
      <c r="C447" s="238" t="s">
        <v>629</v>
      </c>
      <c r="D447" s="238" t="s">
        <v>1363</v>
      </c>
      <c r="E447" s="239" t="s">
        <v>1532</v>
      </c>
      <c r="F447" s="240" t="s">
        <v>1533</v>
      </c>
      <c r="G447" s="241" t="s">
        <v>207</v>
      </c>
      <c r="H447" s="242">
        <v>8.16</v>
      </c>
      <c r="I447" s="243"/>
      <c r="J447" s="244">
        <f>ROUND(I447*H447,2)</f>
        <v>0</v>
      </c>
      <c r="K447" s="245"/>
      <c r="L447" s="246"/>
      <c r="M447" s="247" t="s">
        <v>1</v>
      </c>
      <c r="N447" s="248" t="s">
        <v>45</v>
      </c>
      <c r="O447" s="72"/>
      <c r="P447" s="190">
        <f>O447*H447</f>
        <v>0</v>
      </c>
      <c r="Q447" s="190">
        <v>0</v>
      </c>
      <c r="R447" s="190">
        <f>Q447*H447</f>
        <v>0</v>
      </c>
      <c r="S447" s="190">
        <v>0</v>
      </c>
      <c r="T447" s="191">
        <f>S447*H447</f>
        <v>0</v>
      </c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R447" s="192" t="s">
        <v>122</v>
      </c>
      <c r="AT447" s="192" t="s">
        <v>1363</v>
      </c>
      <c r="AU447" s="192" t="s">
        <v>89</v>
      </c>
      <c r="AY447" s="18" t="s">
        <v>203</v>
      </c>
      <c r="BE447" s="193">
        <f>IF(N447="základní",J447,0)</f>
        <v>0</v>
      </c>
      <c r="BF447" s="193">
        <f>IF(N447="snížená",J447,0)</f>
        <v>0</v>
      </c>
      <c r="BG447" s="193">
        <f>IF(N447="zákl. přenesená",J447,0)</f>
        <v>0</v>
      </c>
      <c r="BH447" s="193">
        <f>IF(N447="sníž. přenesená",J447,0)</f>
        <v>0</v>
      </c>
      <c r="BI447" s="193">
        <f>IF(N447="nulová",J447,0)</f>
        <v>0</v>
      </c>
      <c r="BJ447" s="18" t="s">
        <v>85</v>
      </c>
      <c r="BK447" s="193">
        <f>ROUND(I447*H447,2)</f>
        <v>0</v>
      </c>
      <c r="BL447" s="18" t="s">
        <v>98</v>
      </c>
      <c r="BM447" s="192" t="s">
        <v>1534</v>
      </c>
    </row>
    <row r="448" spans="2:51" s="12" customFormat="1" ht="12">
      <c r="B448" s="194"/>
      <c r="C448" s="195"/>
      <c r="D448" s="196" t="s">
        <v>209</v>
      </c>
      <c r="E448" s="197" t="s">
        <v>1</v>
      </c>
      <c r="F448" s="198" t="s">
        <v>1535</v>
      </c>
      <c r="G448" s="195"/>
      <c r="H448" s="199">
        <v>8.16</v>
      </c>
      <c r="I448" s="200"/>
      <c r="J448" s="195"/>
      <c r="K448" s="195"/>
      <c r="L448" s="201"/>
      <c r="M448" s="202"/>
      <c r="N448" s="203"/>
      <c r="O448" s="203"/>
      <c r="P448" s="203"/>
      <c r="Q448" s="203"/>
      <c r="R448" s="203"/>
      <c r="S448" s="203"/>
      <c r="T448" s="204"/>
      <c r="AT448" s="205" t="s">
        <v>209</v>
      </c>
      <c r="AU448" s="205" t="s">
        <v>89</v>
      </c>
      <c r="AV448" s="12" t="s">
        <v>89</v>
      </c>
      <c r="AW448" s="12" t="s">
        <v>36</v>
      </c>
      <c r="AX448" s="12" t="s">
        <v>80</v>
      </c>
      <c r="AY448" s="205" t="s">
        <v>203</v>
      </c>
    </row>
    <row r="449" spans="2:51" s="13" customFormat="1" ht="12">
      <c r="B449" s="206"/>
      <c r="C449" s="207"/>
      <c r="D449" s="196" t="s">
        <v>209</v>
      </c>
      <c r="E449" s="208" t="s">
        <v>1</v>
      </c>
      <c r="F449" s="209" t="s">
        <v>211</v>
      </c>
      <c r="G449" s="207"/>
      <c r="H449" s="210">
        <v>8.16</v>
      </c>
      <c r="I449" s="211"/>
      <c r="J449" s="207"/>
      <c r="K449" s="207"/>
      <c r="L449" s="212"/>
      <c r="M449" s="213"/>
      <c r="N449" s="214"/>
      <c r="O449" s="214"/>
      <c r="P449" s="214"/>
      <c r="Q449" s="214"/>
      <c r="R449" s="214"/>
      <c r="S449" s="214"/>
      <c r="T449" s="215"/>
      <c r="AT449" s="216" t="s">
        <v>209</v>
      </c>
      <c r="AU449" s="216" t="s">
        <v>89</v>
      </c>
      <c r="AV449" s="13" t="s">
        <v>98</v>
      </c>
      <c r="AW449" s="13" t="s">
        <v>36</v>
      </c>
      <c r="AX449" s="13" t="s">
        <v>85</v>
      </c>
      <c r="AY449" s="216" t="s">
        <v>203</v>
      </c>
    </row>
    <row r="450" spans="1:65" s="2" customFormat="1" ht="24.2" customHeight="1">
      <c r="A450" s="35"/>
      <c r="B450" s="36"/>
      <c r="C450" s="180" t="s">
        <v>634</v>
      </c>
      <c r="D450" s="180" t="s">
        <v>204</v>
      </c>
      <c r="E450" s="181" t="s">
        <v>1536</v>
      </c>
      <c r="F450" s="182" t="s">
        <v>1537</v>
      </c>
      <c r="G450" s="183" t="s">
        <v>207</v>
      </c>
      <c r="H450" s="184">
        <v>800</v>
      </c>
      <c r="I450" s="185"/>
      <c r="J450" s="186">
        <f>ROUND(I450*H450,2)</f>
        <v>0</v>
      </c>
      <c r="K450" s="187"/>
      <c r="L450" s="40"/>
      <c r="M450" s="188" t="s">
        <v>1</v>
      </c>
      <c r="N450" s="189" t="s">
        <v>45</v>
      </c>
      <c r="O450" s="72"/>
      <c r="P450" s="190">
        <f>O450*H450</f>
        <v>0</v>
      </c>
      <c r="Q450" s="190">
        <v>0</v>
      </c>
      <c r="R450" s="190">
        <f>Q450*H450</f>
        <v>0</v>
      </c>
      <c r="S450" s="190">
        <v>0</v>
      </c>
      <c r="T450" s="191">
        <f>S450*H450</f>
        <v>0</v>
      </c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R450" s="192" t="s">
        <v>98</v>
      </c>
      <c r="AT450" s="192" t="s">
        <v>204</v>
      </c>
      <c r="AU450" s="192" t="s">
        <v>89</v>
      </c>
      <c r="AY450" s="18" t="s">
        <v>203</v>
      </c>
      <c r="BE450" s="193">
        <f>IF(N450="základní",J450,0)</f>
        <v>0</v>
      </c>
      <c r="BF450" s="193">
        <f>IF(N450="snížená",J450,0)</f>
        <v>0</v>
      </c>
      <c r="BG450" s="193">
        <f>IF(N450="zákl. přenesená",J450,0)</f>
        <v>0</v>
      </c>
      <c r="BH450" s="193">
        <f>IF(N450="sníž. přenesená",J450,0)</f>
        <v>0</v>
      </c>
      <c r="BI450" s="193">
        <f>IF(N450="nulová",J450,0)</f>
        <v>0</v>
      </c>
      <c r="BJ450" s="18" t="s">
        <v>85</v>
      </c>
      <c r="BK450" s="193">
        <f>ROUND(I450*H450,2)</f>
        <v>0</v>
      </c>
      <c r="BL450" s="18" t="s">
        <v>98</v>
      </c>
      <c r="BM450" s="192" t="s">
        <v>1538</v>
      </c>
    </row>
    <row r="451" spans="2:51" s="12" customFormat="1" ht="12">
      <c r="B451" s="194"/>
      <c r="C451" s="195"/>
      <c r="D451" s="196" t="s">
        <v>209</v>
      </c>
      <c r="E451" s="197" t="s">
        <v>1</v>
      </c>
      <c r="F451" s="198" t="s">
        <v>1539</v>
      </c>
      <c r="G451" s="195"/>
      <c r="H451" s="199">
        <v>800</v>
      </c>
      <c r="I451" s="200"/>
      <c r="J451" s="195"/>
      <c r="K451" s="195"/>
      <c r="L451" s="201"/>
      <c r="M451" s="202"/>
      <c r="N451" s="203"/>
      <c r="O451" s="203"/>
      <c r="P451" s="203"/>
      <c r="Q451" s="203"/>
      <c r="R451" s="203"/>
      <c r="S451" s="203"/>
      <c r="T451" s="204"/>
      <c r="AT451" s="205" t="s">
        <v>209</v>
      </c>
      <c r="AU451" s="205" t="s">
        <v>89</v>
      </c>
      <c r="AV451" s="12" t="s">
        <v>89</v>
      </c>
      <c r="AW451" s="12" t="s">
        <v>36</v>
      </c>
      <c r="AX451" s="12" t="s">
        <v>80</v>
      </c>
      <c r="AY451" s="205" t="s">
        <v>203</v>
      </c>
    </row>
    <row r="452" spans="2:51" s="13" customFormat="1" ht="12">
      <c r="B452" s="206"/>
      <c r="C452" s="207"/>
      <c r="D452" s="196" t="s">
        <v>209</v>
      </c>
      <c r="E452" s="208" t="s">
        <v>1</v>
      </c>
      <c r="F452" s="209" t="s">
        <v>211</v>
      </c>
      <c r="G452" s="207"/>
      <c r="H452" s="210">
        <v>800</v>
      </c>
      <c r="I452" s="211"/>
      <c r="J452" s="207"/>
      <c r="K452" s="207"/>
      <c r="L452" s="212"/>
      <c r="M452" s="213"/>
      <c r="N452" s="214"/>
      <c r="O452" s="214"/>
      <c r="P452" s="214"/>
      <c r="Q452" s="214"/>
      <c r="R452" s="214"/>
      <c r="S452" s="214"/>
      <c r="T452" s="215"/>
      <c r="AT452" s="216" t="s">
        <v>209</v>
      </c>
      <c r="AU452" s="216" t="s">
        <v>89</v>
      </c>
      <c r="AV452" s="13" t="s">
        <v>98</v>
      </c>
      <c r="AW452" s="13" t="s">
        <v>36</v>
      </c>
      <c r="AX452" s="13" t="s">
        <v>85</v>
      </c>
      <c r="AY452" s="216" t="s">
        <v>203</v>
      </c>
    </row>
    <row r="453" spans="1:65" s="2" customFormat="1" ht="66.75" customHeight="1">
      <c r="A453" s="35"/>
      <c r="B453" s="36"/>
      <c r="C453" s="180" t="s">
        <v>107</v>
      </c>
      <c r="D453" s="180" t="s">
        <v>204</v>
      </c>
      <c r="E453" s="181" t="s">
        <v>1540</v>
      </c>
      <c r="F453" s="182" t="s">
        <v>1541</v>
      </c>
      <c r="G453" s="183" t="s">
        <v>207</v>
      </c>
      <c r="H453" s="184">
        <v>800</v>
      </c>
      <c r="I453" s="185"/>
      <c r="J453" s="186">
        <f>ROUND(I453*H453,2)</f>
        <v>0</v>
      </c>
      <c r="K453" s="187"/>
      <c r="L453" s="40"/>
      <c r="M453" s="188" t="s">
        <v>1</v>
      </c>
      <c r="N453" s="189" t="s">
        <v>45</v>
      </c>
      <c r="O453" s="72"/>
      <c r="P453" s="190">
        <f>O453*H453</f>
        <v>0</v>
      </c>
      <c r="Q453" s="190">
        <v>0</v>
      </c>
      <c r="R453" s="190">
        <f>Q453*H453</f>
        <v>0</v>
      </c>
      <c r="S453" s="190">
        <v>0</v>
      </c>
      <c r="T453" s="191">
        <f>S453*H453</f>
        <v>0</v>
      </c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R453" s="192" t="s">
        <v>98</v>
      </c>
      <c r="AT453" s="192" t="s">
        <v>204</v>
      </c>
      <c r="AU453" s="192" t="s">
        <v>89</v>
      </c>
      <c r="AY453" s="18" t="s">
        <v>203</v>
      </c>
      <c r="BE453" s="193">
        <f>IF(N453="základní",J453,0)</f>
        <v>0</v>
      </c>
      <c r="BF453" s="193">
        <f>IF(N453="snížená",J453,0)</f>
        <v>0</v>
      </c>
      <c r="BG453" s="193">
        <f>IF(N453="zákl. přenesená",J453,0)</f>
        <v>0</v>
      </c>
      <c r="BH453" s="193">
        <f>IF(N453="sníž. přenesená",J453,0)</f>
        <v>0</v>
      </c>
      <c r="BI453" s="193">
        <f>IF(N453="nulová",J453,0)</f>
        <v>0</v>
      </c>
      <c r="BJ453" s="18" t="s">
        <v>85</v>
      </c>
      <c r="BK453" s="193">
        <f>ROUND(I453*H453,2)</f>
        <v>0</v>
      </c>
      <c r="BL453" s="18" t="s">
        <v>98</v>
      </c>
      <c r="BM453" s="192" t="s">
        <v>1542</v>
      </c>
    </row>
    <row r="454" spans="2:51" s="12" customFormat="1" ht="12">
      <c r="B454" s="194"/>
      <c r="C454" s="195"/>
      <c r="D454" s="196" t="s">
        <v>209</v>
      </c>
      <c r="E454" s="197" t="s">
        <v>1</v>
      </c>
      <c r="F454" s="198" t="s">
        <v>1539</v>
      </c>
      <c r="G454" s="195"/>
      <c r="H454" s="199">
        <v>800</v>
      </c>
      <c r="I454" s="200"/>
      <c r="J454" s="195"/>
      <c r="K454" s="195"/>
      <c r="L454" s="201"/>
      <c r="M454" s="202"/>
      <c r="N454" s="203"/>
      <c r="O454" s="203"/>
      <c r="P454" s="203"/>
      <c r="Q454" s="203"/>
      <c r="R454" s="203"/>
      <c r="S454" s="203"/>
      <c r="T454" s="204"/>
      <c r="AT454" s="205" t="s">
        <v>209</v>
      </c>
      <c r="AU454" s="205" t="s">
        <v>89</v>
      </c>
      <c r="AV454" s="12" t="s">
        <v>89</v>
      </c>
      <c r="AW454" s="12" t="s">
        <v>36</v>
      </c>
      <c r="AX454" s="12" t="s">
        <v>80</v>
      </c>
      <c r="AY454" s="205" t="s">
        <v>203</v>
      </c>
    </row>
    <row r="455" spans="2:51" s="13" customFormat="1" ht="12">
      <c r="B455" s="206"/>
      <c r="C455" s="207"/>
      <c r="D455" s="196" t="s">
        <v>209</v>
      </c>
      <c r="E455" s="208" t="s">
        <v>1</v>
      </c>
      <c r="F455" s="209" t="s">
        <v>211</v>
      </c>
      <c r="G455" s="207"/>
      <c r="H455" s="210">
        <v>800</v>
      </c>
      <c r="I455" s="211"/>
      <c r="J455" s="207"/>
      <c r="K455" s="207"/>
      <c r="L455" s="212"/>
      <c r="M455" s="213"/>
      <c r="N455" s="214"/>
      <c r="O455" s="214"/>
      <c r="P455" s="214"/>
      <c r="Q455" s="214"/>
      <c r="R455" s="214"/>
      <c r="S455" s="214"/>
      <c r="T455" s="215"/>
      <c r="AT455" s="216" t="s">
        <v>209</v>
      </c>
      <c r="AU455" s="216" t="s">
        <v>89</v>
      </c>
      <c r="AV455" s="13" t="s">
        <v>98</v>
      </c>
      <c r="AW455" s="13" t="s">
        <v>36</v>
      </c>
      <c r="AX455" s="13" t="s">
        <v>85</v>
      </c>
      <c r="AY455" s="216" t="s">
        <v>203</v>
      </c>
    </row>
    <row r="456" spans="1:65" s="2" customFormat="1" ht="76.35" customHeight="1">
      <c r="A456" s="35"/>
      <c r="B456" s="36"/>
      <c r="C456" s="238" t="s">
        <v>642</v>
      </c>
      <c r="D456" s="238" t="s">
        <v>1363</v>
      </c>
      <c r="E456" s="239" t="s">
        <v>1543</v>
      </c>
      <c r="F456" s="240" t="s">
        <v>1544</v>
      </c>
      <c r="G456" s="241" t="s">
        <v>207</v>
      </c>
      <c r="H456" s="242">
        <v>840</v>
      </c>
      <c r="I456" s="243"/>
      <c r="J456" s="244">
        <f>ROUND(I456*H456,2)</f>
        <v>0</v>
      </c>
      <c r="K456" s="245"/>
      <c r="L456" s="246"/>
      <c r="M456" s="247" t="s">
        <v>1</v>
      </c>
      <c r="N456" s="248" t="s">
        <v>45</v>
      </c>
      <c r="O456" s="72"/>
      <c r="P456" s="190">
        <f>O456*H456</f>
        <v>0</v>
      </c>
      <c r="Q456" s="190">
        <v>0</v>
      </c>
      <c r="R456" s="190">
        <f>Q456*H456</f>
        <v>0</v>
      </c>
      <c r="S456" s="190">
        <v>0</v>
      </c>
      <c r="T456" s="191">
        <f>S456*H456</f>
        <v>0</v>
      </c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R456" s="192" t="s">
        <v>122</v>
      </c>
      <c r="AT456" s="192" t="s">
        <v>1363</v>
      </c>
      <c r="AU456" s="192" t="s">
        <v>89</v>
      </c>
      <c r="AY456" s="18" t="s">
        <v>203</v>
      </c>
      <c r="BE456" s="193">
        <f>IF(N456="základní",J456,0)</f>
        <v>0</v>
      </c>
      <c r="BF456" s="193">
        <f>IF(N456="snížená",J456,0)</f>
        <v>0</v>
      </c>
      <c r="BG456" s="193">
        <f>IF(N456="zákl. přenesená",J456,0)</f>
        <v>0</v>
      </c>
      <c r="BH456" s="193">
        <f>IF(N456="sníž. přenesená",J456,0)</f>
        <v>0</v>
      </c>
      <c r="BI456" s="193">
        <f>IF(N456="nulová",J456,0)</f>
        <v>0</v>
      </c>
      <c r="BJ456" s="18" t="s">
        <v>85</v>
      </c>
      <c r="BK456" s="193">
        <f>ROUND(I456*H456,2)</f>
        <v>0</v>
      </c>
      <c r="BL456" s="18" t="s">
        <v>98</v>
      </c>
      <c r="BM456" s="192" t="s">
        <v>1545</v>
      </c>
    </row>
    <row r="457" spans="1:65" s="2" customFormat="1" ht="33" customHeight="1">
      <c r="A457" s="35"/>
      <c r="B457" s="36"/>
      <c r="C457" s="180" t="s">
        <v>648</v>
      </c>
      <c r="D457" s="180" t="s">
        <v>204</v>
      </c>
      <c r="E457" s="181" t="s">
        <v>1546</v>
      </c>
      <c r="F457" s="182" t="s">
        <v>1547</v>
      </c>
      <c r="G457" s="183" t="s">
        <v>207</v>
      </c>
      <c r="H457" s="184">
        <v>800</v>
      </c>
      <c r="I457" s="185"/>
      <c r="J457" s="186">
        <f>ROUND(I457*H457,2)</f>
        <v>0</v>
      </c>
      <c r="K457" s="187"/>
      <c r="L457" s="40"/>
      <c r="M457" s="188" t="s">
        <v>1</v>
      </c>
      <c r="N457" s="189" t="s">
        <v>45</v>
      </c>
      <c r="O457" s="72"/>
      <c r="P457" s="190">
        <f>O457*H457</f>
        <v>0</v>
      </c>
      <c r="Q457" s="190">
        <v>0</v>
      </c>
      <c r="R457" s="190">
        <f>Q457*H457</f>
        <v>0</v>
      </c>
      <c r="S457" s="190">
        <v>0</v>
      </c>
      <c r="T457" s="191">
        <f>S457*H457</f>
        <v>0</v>
      </c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R457" s="192" t="s">
        <v>98</v>
      </c>
      <c r="AT457" s="192" t="s">
        <v>204</v>
      </c>
      <c r="AU457" s="192" t="s">
        <v>89</v>
      </c>
      <c r="AY457" s="18" t="s">
        <v>203</v>
      </c>
      <c r="BE457" s="193">
        <f>IF(N457="základní",J457,0)</f>
        <v>0</v>
      </c>
      <c r="BF457" s="193">
        <f>IF(N457="snížená",J457,0)</f>
        <v>0</v>
      </c>
      <c r="BG457" s="193">
        <f>IF(N457="zákl. přenesená",J457,0)</f>
        <v>0</v>
      </c>
      <c r="BH457" s="193">
        <f>IF(N457="sníž. přenesená",J457,0)</f>
        <v>0</v>
      </c>
      <c r="BI457" s="193">
        <f>IF(N457="nulová",J457,0)</f>
        <v>0</v>
      </c>
      <c r="BJ457" s="18" t="s">
        <v>85</v>
      </c>
      <c r="BK457" s="193">
        <f>ROUND(I457*H457,2)</f>
        <v>0</v>
      </c>
      <c r="BL457" s="18" t="s">
        <v>98</v>
      </c>
      <c r="BM457" s="192" t="s">
        <v>1548</v>
      </c>
    </row>
    <row r="458" spans="2:51" s="12" customFormat="1" ht="12">
      <c r="B458" s="194"/>
      <c r="C458" s="195"/>
      <c r="D458" s="196" t="s">
        <v>209</v>
      </c>
      <c r="E458" s="197" t="s">
        <v>1</v>
      </c>
      <c r="F458" s="198" t="s">
        <v>1539</v>
      </c>
      <c r="G458" s="195"/>
      <c r="H458" s="199">
        <v>800</v>
      </c>
      <c r="I458" s="200"/>
      <c r="J458" s="195"/>
      <c r="K458" s="195"/>
      <c r="L458" s="201"/>
      <c r="M458" s="202"/>
      <c r="N458" s="203"/>
      <c r="O458" s="203"/>
      <c r="P458" s="203"/>
      <c r="Q458" s="203"/>
      <c r="R458" s="203"/>
      <c r="S458" s="203"/>
      <c r="T458" s="204"/>
      <c r="AT458" s="205" t="s">
        <v>209</v>
      </c>
      <c r="AU458" s="205" t="s">
        <v>89</v>
      </c>
      <c r="AV458" s="12" t="s">
        <v>89</v>
      </c>
      <c r="AW458" s="12" t="s">
        <v>36</v>
      </c>
      <c r="AX458" s="12" t="s">
        <v>80</v>
      </c>
      <c r="AY458" s="205" t="s">
        <v>203</v>
      </c>
    </row>
    <row r="459" spans="2:51" s="13" customFormat="1" ht="12">
      <c r="B459" s="206"/>
      <c r="C459" s="207"/>
      <c r="D459" s="196" t="s">
        <v>209</v>
      </c>
      <c r="E459" s="208" t="s">
        <v>1</v>
      </c>
      <c r="F459" s="209" t="s">
        <v>211</v>
      </c>
      <c r="G459" s="207"/>
      <c r="H459" s="210">
        <v>800</v>
      </c>
      <c r="I459" s="211"/>
      <c r="J459" s="207"/>
      <c r="K459" s="207"/>
      <c r="L459" s="212"/>
      <c r="M459" s="213"/>
      <c r="N459" s="214"/>
      <c r="O459" s="214"/>
      <c r="P459" s="214"/>
      <c r="Q459" s="214"/>
      <c r="R459" s="214"/>
      <c r="S459" s="214"/>
      <c r="T459" s="215"/>
      <c r="AT459" s="216" t="s">
        <v>209</v>
      </c>
      <c r="AU459" s="216" t="s">
        <v>89</v>
      </c>
      <c r="AV459" s="13" t="s">
        <v>98</v>
      </c>
      <c r="AW459" s="13" t="s">
        <v>36</v>
      </c>
      <c r="AX459" s="13" t="s">
        <v>85</v>
      </c>
      <c r="AY459" s="216" t="s">
        <v>203</v>
      </c>
    </row>
    <row r="460" spans="1:65" s="2" customFormat="1" ht="55.5" customHeight="1">
      <c r="A460" s="35"/>
      <c r="B460" s="36"/>
      <c r="C460" s="180" t="s">
        <v>653</v>
      </c>
      <c r="D460" s="180" t="s">
        <v>204</v>
      </c>
      <c r="E460" s="181" t="s">
        <v>1549</v>
      </c>
      <c r="F460" s="182" t="s">
        <v>1550</v>
      </c>
      <c r="G460" s="183" t="s">
        <v>207</v>
      </c>
      <c r="H460" s="184">
        <v>12.376</v>
      </c>
      <c r="I460" s="185"/>
      <c r="J460" s="186">
        <f>ROUND(I460*H460,2)</f>
        <v>0</v>
      </c>
      <c r="K460" s="187"/>
      <c r="L460" s="40"/>
      <c r="M460" s="188" t="s">
        <v>1</v>
      </c>
      <c r="N460" s="189" t="s">
        <v>45</v>
      </c>
      <c r="O460" s="72"/>
      <c r="P460" s="190">
        <f>O460*H460</f>
        <v>0</v>
      </c>
      <c r="Q460" s="190">
        <v>0</v>
      </c>
      <c r="R460" s="190">
        <f>Q460*H460</f>
        <v>0</v>
      </c>
      <c r="S460" s="190">
        <v>0</v>
      </c>
      <c r="T460" s="191">
        <f>S460*H460</f>
        <v>0</v>
      </c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R460" s="192" t="s">
        <v>98</v>
      </c>
      <c r="AT460" s="192" t="s">
        <v>204</v>
      </c>
      <c r="AU460" s="192" t="s">
        <v>89</v>
      </c>
      <c r="AY460" s="18" t="s">
        <v>203</v>
      </c>
      <c r="BE460" s="193">
        <f>IF(N460="základní",J460,0)</f>
        <v>0</v>
      </c>
      <c r="BF460" s="193">
        <f>IF(N460="snížená",J460,0)</f>
        <v>0</v>
      </c>
      <c r="BG460" s="193">
        <f>IF(N460="zákl. přenesená",J460,0)</f>
        <v>0</v>
      </c>
      <c r="BH460" s="193">
        <f>IF(N460="sníž. přenesená",J460,0)</f>
        <v>0</v>
      </c>
      <c r="BI460" s="193">
        <f>IF(N460="nulová",J460,0)</f>
        <v>0</v>
      </c>
      <c r="BJ460" s="18" t="s">
        <v>85</v>
      </c>
      <c r="BK460" s="193">
        <f>ROUND(I460*H460,2)</f>
        <v>0</v>
      </c>
      <c r="BL460" s="18" t="s">
        <v>98</v>
      </c>
      <c r="BM460" s="192" t="s">
        <v>1551</v>
      </c>
    </row>
    <row r="461" spans="1:65" s="2" customFormat="1" ht="55.5" customHeight="1">
      <c r="A461" s="35"/>
      <c r="B461" s="36"/>
      <c r="C461" s="180" t="s">
        <v>657</v>
      </c>
      <c r="D461" s="180" t="s">
        <v>204</v>
      </c>
      <c r="E461" s="181" t="s">
        <v>1552</v>
      </c>
      <c r="F461" s="182" t="s">
        <v>1553</v>
      </c>
      <c r="G461" s="183" t="s">
        <v>253</v>
      </c>
      <c r="H461" s="184">
        <v>1637.386</v>
      </c>
      <c r="I461" s="185"/>
      <c r="J461" s="186">
        <f>ROUND(I461*H461,2)</f>
        <v>0</v>
      </c>
      <c r="K461" s="187"/>
      <c r="L461" s="40"/>
      <c r="M461" s="188" t="s">
        <v>1</v>
      </c>
      <c r="N461" s="189" t="s">
        <v>45</v>
      </c>
      <c r="O461" s="72"/>
      <c r="P461" s="190">
        <f>O461*H461</f>
        <v>0</v>
      </c>
      <c r="Q461" s="190">
        <v>0</v>
      </c>
      <c r="R461" s="190">
        <f>Q461*H461</f>
        <v>0</v>
      </c>
      <c r="S461" s="190">
        <v>0</v>
      </c>
      <c r="T461" s="191">
        <f>S461*H461</f>
        <v>0</v>
      </c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R461" s="192" t="s">
        <v>98</v>
      </c>
      <c r="AT461" s="192" t="s">
        <v>204</v>
      </c>
      <c r="AU461" s="192" t="s">
        <v>89</v>
      </c>
      <c r="AY461" s="18" t="s">
        <v>203</v>
      </c>
      <c r="BE461" s="193">
        <f>IF(N461="základní",J461,0)</f>
        <v>0</v>
      </c>
      <c r="BF461" s="193">
        <f>IF(N461="snížená",J461,0)</f>
        <v>0</v>
      </c>
      <c r="BG461" s="193">
        <f>IF(N461="zákl. přenesená",J461,0)</f>
        <v>0</v>
      </c>
      <c r="BH461" s="193">
        <f>IF(N461="sníž. přenesená",J461,0)</f>
        <v>0</v>
      </c>
      <c r="BI461" s="193">
        <f>IF(N461="nulová",J461,0)</f>
        <v>0</v>
      </c>
      <c r="BJ461" s="18" t="s">
        <v>85</v>
      </c>
      <c r="BK461" s="193">
        <f>ROUND(I461*H461,2)</f>
        <v>0</v>
      </c>
      <c r="BL461" s="18" t="s">
        <v>98</v>
      </c>
      <c r="BM461" s="192" t="s">
        <v>1554</v>
      </c>
    </row>
    <row r="462" spans="2:51" s="12" customFormat="1" ht="22.5">
      <c r="B462" s="194"/>
      <c r="C462" s="195"/>
      <c r="D462" s="196" t="s">
        <v>209</v>
      </c>
      <c r="E462" s="197" t="s">
        <v>1</v>
      </c>
      <c r="F462" s="198" t="s">
        <v>1555</v>
      </c>
      <c r="G462" s="195"/>
      <c r="H462" s="199">
        <v>1498.96</v>
      </c>
      <c r="I462" s="200"/>
      <c r="J462" s="195"/>
      <c r="K462" s="195"/>
      <c r="L462" s="201"/>
      <c r="M462" s="202"/>
      <c r="N462" s="203"/>
      <c r="O462" s="203"/>
      <c r="P462" s="203"/>
      <c r="Q462" s="203"/>
      <c r="R462" s="203"/>
      <c r="S462" s="203"/>
      <c r="T462" s="204"/>
      <c r="AT462" s="205" t="s">
        <v>209</v>
      </c>
      <c r="AU462" s="205" t="s">
        <v>89</v>
      </c>
      <c r="AV462" s="12" t="s">
        <v>89</v>
      </c>
      <c r="AW462" s="12" t="s">
        <v>36</v>
      </c>
      <c r="AX462" s="12" t="s">
        <v>80</v>
      </c>
      <c r="AY462" s="205" t="s">
        <v>203</v>
      </c>
    </row>
    <row r="463" spans="2:51" s="12" customFormat="1" ht="12">
      <c r="B463" s="194"/>
      <c r="C463" s="195"/>
      <c r="D463" s="196" t="s">
        <v>209</v>
      </c>
      <c r="E463" s="197" t="s">
        <v>1</v>
      </c>
      <c r="F463" s="198" t="s">
        <v>1556</v>
      </c>
      <c r="G463" s="195"/>
      <c r="H463" s="199">
        <v>92.74</v>
      </c>
      <c r="I463" s="200"/>
      <c r="J463" s="195"/>
      <c r="K463" s="195"/>
      <c r="L463" s="201"/>
      <c r="M463" s="202"/>
      <c r="N463" s="203"/>
      <c r="O463" s="203"/>
      <c r="P463" s="203"/>
      <c r="Q463" s="203"/>
      <c r="R463" s="203"/>
      <c r="S463" s="203"/>
      <c r="T463" s="204"/>
      <c r="AT463" s="205" t="s">
        <v>209</v>
      </c>
      <c r="AU463" s="205" t="s">
        <v>89</v>
      </c>
      <c r="AV463" s="12" t="s">
        <v>89</v>
      </c>
      <c r="AW463" s="12" t="s">
        <v>36</v>
      </c>
      <c r="AX463" s="12" t="s">
        <v>80</v>
      </c>
      <c r="AY463" s="205" t="s">
        <v>203</v>
      </c>
    </row>
    <row r="464" spans="2:51" s="12" customFormat="1" ht="33.75">
      <c r="B464" s="194"/>
      <c r="C464" s="195"/>
      <c r="D464" s="196" t="s">
        <v>209</v>
      </c>
      <c r="E464" s="197" t="s">
        <v>1</v>
      </c>
      <c r="F464" s="198" t="s">
        <v>1557</v>
      </c>
      <c r="G464" s="195"/>
      <c r="H464" s="199">
        <v>45.686</v>
      </c>
      <c r="I464" s="200"/>
      <c r="J464" s="195"/>
      <c r="K464" s="195"/>
      <c r="L464" s="201"/>
      <c r="M464" s="202"/>
      <c r="N464" s="203"/>
      <c r="O464" s="203"/>
      <c r="P464" s="203"/>
      <c r="Q464" s="203"/>
      <c r="R464" s="203"/>
      <c r="S464" s="203"/>
      <c r="T464" s="204"/>
      <c r="AT464" s="205" t="s">
        <v>209</v>
      </c>
      <c r="AU464" s="205" t="s">
        <v>89</v>
      </c>
      <c r="AV464" s="12" t="s">
        <v>89</v>
      </c>
      <c r="AW464" s="12" t="s">
        <v>36</v>
      </c>
      <c r="AX464" s="12" t="s">
        <v>80</v>
      </c>
      <c r="AY464" s="205" t="s">
        <v>203</v>
      </c>
    </row>
    <row r="465" spans="2:51" s="13" customFormat="1" ht="12">
      <c r="B465" s="206"/>
      <c r="C465" s="207"/>
      <c r="D465" s="196" t="s">
        <v>209</v>
      </c>
      <c r="E465" s="208" t="s">
        <v>1</v>
      </c>
      <c r="F465" s="209" t="s">
        <v>211</v>
      </c>
      <c r="G465" s="207"/>
      <c r="H465" s="210">
        <v>1637.386</v>
      </c>
      <c r="I465" s="211"/>
      <c r="J465" s="207"/>
      <c r="K465" s="207"/>
      <c r="L465" s="212"/>
      <c r="M465" s="213"/>
      <c r="N465" s="214"/>
      <c r="O465" s="214"/>
      <c r="P465" s="214"/>
      <c r="Q465" s="214"/>
      <c r="R465" s="214"/>
      <c r="S465" s="214"/>
      <c r="T465" s="215"/>
      <c r="AT465" s="216" t="s">
        <v>209</v>
      </c>
      <c r="AU465" s="216" t="s">
        <v>89</v>
      </c>
      <c r="AV465" s="13" t="s">
        <v>98</v>
      </c>
      <c r="AW465" s="13" t="s">
        <v>36</v>
      </c>
      <c r="AX465" s="13" t="s">
        <v>85</v>
      </c>
      <c r="AY465" s="216" t="s">
        <v>203</v>
      </c>
    </row>
    <row r="466" spans="1:65" s="2" customFormat="1" ht="16.5" customHeight="1">
      <c r="A466" s="35"/>
      <c r="B466" s="36"/>
      <c r="C466" s="238" t="s">
        <v>662</v>
      </c>
      <c r="D466" s="238" t="s">
        <v>1363</v>
      </c>
      <c r="E466" s="239" t="s">
        <v>1558</v>
      </c>
      <c r="F466" s="240" t="s">
        <v>1559</v>
      </c>
      <c r="G466" s="241" t="s">
        <v>253</v>
      </c>
      <c r="H466" s="242">
        <v>1719.255</v>
      </c>
      <c r="I466" s="243"/>
      <c r="J466" s="244">
        <f>ROUND(I466*H466,2)</f>
        <v>0</v>
      </c>
      <c r="K466" s="245"/>
      <c r="L466" s="246"/>
      <c r="M466" s="247" t="s">
        <v>1</v>
      </c>
      <c r="N466" s="248" t="s">
        <v>45</v>
      </c>
      <c r="O466" s="72"/>
      <c r="P466" s="190">
        <f>O466*H466</f>
        <v>0</v>
      </c>
      <c r="Q466" s="190">
        <v>0</v>
      </c>
      <c r="R466" s="190">
        <f>Q466*H466</f>
        <v>0</v>
      </c>
      <c r="S466" s="190">
        <v>0</v>
      </c>
      <c r="T466" s="191">
        <f>S466*H466</f>
        <v>0</v>
      </c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R466" s="192" t="s">
        <v>122</v>
      </c>
      <c r="AT466" s="192" t="s">
        <v>1363</v>
      </c>
      <c r="AU466" s="192" t="s">
        <v>89</v>
      </c>
      <c r="AY466" s="18" t="s">
        <v>203</v>
      </c>
      <c r="BE466" s="193">
        <f>IF(N466="základní",J466,0)</f>
        <v>0</v>
      </c>
      <c r="BF466" s="193">
        <f>IF(N466="snížená",J466,0)</f>
        <v>0</v>
      </c>
      <c r="BG466" s="193">
        <f>IF(N466="zákl. přenesená",J466,0)</f>
        <v>0</v>
      </c>
      <c r="BH466" s="193">
        <f>IF(N466="sníž. přenesená",J466,0)</f>
        <v>0</v>
      </c>
      <c r="BI466" s="193">
        <f>IF(N466="nulová",J466,0)</f>
        <v>0</v>
      </c>
      <c r="BJ466" s="18" t="s">
        <v>85</v>
      </c>
      <c r="BK466" s="193">
        <f>ROUND(I466*H466,2)</f>
        <v>0</v>
      </c>
      <c r="BL466" s="18" t="s">
        <v>98</v>
      </c>
      <c r="BM466" s="192" t="s">
        <v>1560</v>
      </c>
    </row>
    <row r="467" spans="2:51" s="12" customFormat="1" ht="12">
      <c r="B467" s="194"/>
      <c r="C467" s="195"/>
      <c r="D467" s="196" t="s">
        <v>209</v>
      </c>
      <c r="E467" s="197" t="s">
        <v>1</v>
      </c>
      <c r="F467" s="198" t="s">
        <v>1561</v>
      </c>
      <c r="G467" s="195"/>
      <c r="H467" s="199">
        <v>1719.255</v>
      </c>
      <c r="I467" s="200"/>
      <c r="J467" s="195"/>
      <c r="K467" s="195"/>
      <c r="L467" s="201"/>
      <c r="M467" s="202"/>
      <c r="N467" s="203"/>
      <c r="O467" s="203"/>
      <c r="P467" s="203"/>
      <c r="Q467" s="203"/>
      <c r="R467" s="203"/>
      <c r="S467" s="203"/>
      <c r="T467" s="204"/>
      <c r="AT467" s="205" t="s">
        <v>209</v>
      </c>
      <c r="AU467" s="205" t="s">
        <v>89</v>
      </c>
      <c r="AV467" s="12" t="s">
        <v>89</v>
      </c>
      <c r="AW467" s="12" t="s">
        <v>36</v>
      </c>
      <c r="AX467" s="12" t="s">
        <v>80</v>
      </c>
      <c r="AY467" s="205" t="s">
        <v>203</v>
      </c>
    </row>
    <row r="468" spans="2:51" s="13" customFormat="1" ht="12">
      <c r="B468" s="206"/>
      <c r="C468" s="207"/>
      <c r="D468" s="196" t="s">
        <v>209</v>
      </c>
      <c r="E468" s="208" t="s">
        <v>1</v>
      </c>
      <c r="F468" s="209" t="s">
        <v>211</v>
      </c>
      <c r="G468" s="207"/>
      <c r="H468" s="210">
        <v>1719.255</v>
      </c>
      <c r="I468" s="211"/>
      <c r="J468" s="207"/>
      <c r="K468" s="207"/>
      <c r="L468" s="212"/>
      <c r="M468" s="213"/>
      <c r="N468" s="214"/>
      <c r="O468" s="214"/>
      <c r="P468" s="214"/>
      <c r="Q468" s="214"/>
      <c r="R468" s="214"/>
      <c r="S468" s="214"/>
      <c r="T468" s="215"/>
      <c r="AT468" s="216" t="s">
        <v>209</v>
      </c>
      <c r="AU468" s="216" t="s">
        <v>89</v>
      </c>
      <c r="AV468" s="13" t="s">
        <v>98</v>
      </c>
      <c r="AW468" s="13" t="s">
        <v>36</v>
      </c>
      <c r="AX468" s="13" t="s">
        <v>85</v>
      </c>
      <c r="AY468" s="216" t="s">
        <v>203</v>
      </c>
    </row>
    <row r="469" spans="1:65" s="2" customFormat="1" ht="66.75" customHeight="1">
      <c r="A469" s="35"/>
      <c r="B469" s="36"/>
      <c r="C469" s="180" t="s">
        <v>666</v>
      </c>
      <c r="D469" s="180" t="s">
        <v>204</v>
      </c>
      <c r="E469" s="181" t="s">
        <v>1562</v>
      </c>
      <c r="F469" s="182" t="s">
        <v>1563</v>
      </c>
      <c r="G469" s="183" t="s">
        <v>207</v>
      </c>
      <c r="H469" s="184">
        <v>179.98</v>
      </c>
      <c r="I469" s="185"/>
      <c r="J469" s="186">
        <f>ROUND(I469*H469,2)</f>
        <v>0</v>
      </c>
      <c r="K469" s="187"/>
      <c r="L469" s="40"/>
      <c r="M469" s="188" t="s">
        <v>1</v>
      </c>
      <c r="N469" s="189" t="s">
        <v>45</v>
      </c>
      <c r="O469" s="72"/>
      <c r="P469" s="190">
        <f>O469*H469</f>
        <v>0</v>
      </c>
      <c r="Q469" s="190">
        <v>0</v>
      </c>
      <c r="R469" s="190">
        <f>Q469*H469</f>
        <v>0</v>
      </c>
      <c r="S469" s="190">
        <v>0</v>
      </c>
      <c r="T469" s="191">
        <f>S469*H469</f>
        <v>0</v>
      </c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R469" s="192" t="s">
        <v>98</v>
      </c>
      <c r="AT469" s="192" t="s">
        <v>204</v>
      </c>
      <c r="AU469" s="192" t="s">
        <v>89</v>
      </c>
      <c r="AY469" s="18" t="s">
        <v>203</v>
      </c>
      <c r="BE469" s="193">
        <f>IF(N469="základní",J469,0)</f>
        <v>0</v>
      </c>
      <c r="BF469" s="193">
        <f>IF(N469="snížená",J469,0)</f>
        <v>0</v>
      </c>
      <c r="BG469" s="193">
        <f>IF(N469="zákl. přenesená",J469,0)</f>
        <v>0</v>
      </c>
      <c r="BH469" s="193">
        <f>IF(N469="sníž. přenesená",J469,0)</f>
        <v>0</v>
      </c>
      <c r="BI469" s="193">
        <f>IF(N469="nulová",J469,0)</f>
        <v>0</v>
      </c>
      <c r="BJ469" s="18" t="s">
        <v>85</v>
      </c>
      <c r="BK469" s="193">
        <f>ROUND(I469*H469,2)</f>
        <v>0</v>
      </c>
      <c r="BL469" s="18" t="s">
        <v>98</v>
      </c>
      <c r="BM469" s="192" t="s">
        <v>1564</v>
      </c>
    </row>
    <row r="470" spans="2:51" s="12" customFormat="1" ht="12">
      <c r="B470" s="194"/>
      <c r="C470" s="195"/>
      <c r="D470" s="196" t="s">
        <v>209</v>
      </c>
      <c r="E470" s="197" t="s">
        <v>1</v>
      </c>
      <c r="F470" s="198" t="s">
        <v>1565</v>
      </c>
      <c r="G470" s="195"/>
      <c r="H470" s="199">
        <v>179.98</v>
      </c>
      <c r="I470" s="200"/>
      <c r="J470" s="195"/>
      <c r="K470" s="195"/>
      <c r="L470" s="201"/>
      <c r="M470" s="202"/>
      <c r="N470" s="203"/>
      <c r="O470" s="203"/>
      <c r="P470" s="203"/>
      <c r="Q470" s="203"/>
      <c r="R470" s="203"/>
      <c r="S470" s="203"/>
      <c r="T470" s="204"/>
      <c r="AT470" s="205" t="s">
        <v>209</v>
      </c>
      <c r="AU470" s="205" t="s">
        <v>89</v>
      </c>
      <c r="AV470" s="12" t="s">
        <v>89</v>
      </c>
      <c r="AW470" s="12" t="s">
        <v>36</v>
      </c>
      <c r="AX470" s="12" t="s">
        <v>80</v>
      </c>
      <c r="AY470" s="205" t="s">
        <v>203</v>
      </c>
    </row>
    <row r="471" spans="2:51" s="13" customFormat="1" ht="12">
      <c r="B471" s="206"/>
      <c r="C471" s="207"/>
      <c r="D471" s="196" t="s">
        <v>209</v>
      </c>
      <c r="E471" s="208" t="s">
        <v>1</v>
      </c>
      <c r="F471" s="209" t="s">
        <v>211</v>
      </c>
      <c r="G471" s="207"/>
      <c r="H471" s="210">
        <v>179.98</v>
      </c>
      <c r="I471" s="211"/>
      <c r="J471" s="207"/>
      <c r="K471" s="207"/>
      <c r="L471" s="212"/>
      <c r="M471" s="213"/>
      <c r="N471" s="214"/>
      <c r="O471" s="214"/>
      <c r="P471" s="214"/>
      <c r="Q471" s="214"/>
      <c r="R471" s="214"/>
      <c r="S471" s="214"/>
      <c r="T471" s="215"/>
      <c r="AT471" s="216" t="s">
        <v>209</v>
      </c>
      <c r="AU471" s="216" t="s">
        <v>89</v>
      </c>
      <c r="AV471" s="13" t="s">
        <v>98</v>
      </c>
      <c r="AW471" s="13" t="s">
        <v>36</v>
      </c>
      <c r="AX471" s="13" t="s">
        <v>85</v>
      </c>
      <c r="AY471" s="216" t="s">
        <v>203</v>
      </c>
    </row>
    <row r="472" spans="1:65" s="2" customFormat="1" ht="24.2" customHeight="1">
      <c r="A472" s="35"/>
      <c r="B472" s="36"/>
      <c r="C472" s="238" t="s">
        <v>671</v>
      </c>
      <c r="D472" s="238" t="s">
        <v>1363</v>
      </c>
      <c r="E472" s="239" t="s">
        <v>1566</v>
      </c>
      <c r="F472" s="240" t="s">
        <v>1567</v>
      </c>
      <c r="G472" s="241" t="s">
        <v>207</v>
      </c>
      <c r="H472" s="242">
        <v>183.58</v>
      </c>
      <c r="I472" s="243"/>
      <c r="J472" s="244">
        <f>ROUND(I472*H472,2)</f>
        <v>0</v>
      </c>
      <c r="K472" s="245"/>
      <c r="L472" s="246"/>
      <c r="M472" s="247" t="s">
        <v>1</v>
      </c>
      <c r="N472" s="248" t="s">
        <v>45</v>
      </c>
      <c r="O472" s="72"/>
      <c r="P472" s="190">
        <f>O472*H472</f>
        <v>0</v>
      </c>
      <c r="Q472" s="190">
        <v>0</v>
      </c>
      <c r="R472" s="190">
        <f>Q472*H472</f>
        <v>0</v>
      </c>
      <c r="S472" s="190">
        <v>0</v>
      </c>
      <c r="T472" s="191">
        <f>S472*H472</f>
        <v>0</v>
      </c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R472" s="192" t="s">
        <v>122</v>
      </c>
      <c r="AT472" s="192" t="s">
        <v>1363</v>
      </c>
      <c r="AU472" s="192" t="s">
        <v>89</v>
      </c>
      <c r="AY472" s="18" t="s">
        <v>203</v>
      </c>
      <c r="BE472" s="193">
        <f>IF(N472="základní",J472,0)</f>
        <v>0</v>
      </c>
      <c r="BF472" s="193">
        <f>IF(N472="snížená",J472,0)</f>
        <v>0</v>
      </c>
      <c r="BG472" s="193">
        <f>IF(N472="zákl. přenesená",J472,0)</f>
        <v>0</v>
      </c>
      <c r="BH472" s="193">
        <f>IF(N472="sníž. přenesená",J472,0)</f>
        <v>0</v>
      </c>
      <c r="BI472" s="193">
        <f>IF(N472="nulová",J472,0)</f>
        <v>0</v>
      </c>
      <c r="BJ472" s="18" t="s">
        <v>85</v>
      </c>
      <c r="BK472" s="193">
        <f>ROUND(I472*H472,2)</f>
        <v>0</v>
      </c>
      <c r="BL472" s="18" t="s">
        <v>98</v>
      </c>
      <c r="BM472" s="192" t="s">
        <v>1568</v>
      </c>
    </row>
    <row r="473" spans="1:65" s="2" customFormat="1" ht="66.75" customHeight="1">
      <c r="A473" s="35"/>
      <c r="B473" s="36"/>
      <c r="C473" s="180" t="s">
        <v>675</v>
      </c>
      <c r="D473" s="180" t="s">
        <v>204</v>
      </c>
      <c r="E473" s="181" t="s">
        <v>1569</v>
      </c>
      <c r="F473" s="182" t="s">
        <v>1570</v>
      </c>
      <c r="G473" s="183" t="s">
        <v>207</v>
      </c>
      <c r="H473" s="184">
        <v>3.256</v>
      </c>
      <c r="I473" s="185"/>
      <c r="J473" s="186">
        <f>ROUND(I473*H473,2)</f>
        <v>0</v>
      </c>
      <c r="K473" s="187"/>
      <c r="L473" s="40"/>
      <c r="M473" s="188" t="s">
        <v>1</v>
      </c>
      <c r="N473" s="189" t="s">
        <v>45</v>
      </c>
      <c r="O473" s="72"/>
      <c r="P473" s="190">
        <f>O473*H473</f>
        <v>0</v>
      </c>
      <c r="Q473" s="190">
        <v>0</v>
      </c>
      <c r="R473" s="190">
        <f>Q473*H473</f>
        <v>0</v>
      </c>
      <c r="S473" s="190">
        <v>0</v>
      </c>
      <c r="T473" s="191">
        <f>S473*H473</f>
        <v>0</v>
      </c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R473" s="192" t="s">
        <v>98</v>
      </c>
      <c r="AT473" s="192" t="s">
        <v>204</v>
      </c>
      <c r="AU473" s="192" t="s">
        <v>89</v>
      </c>
      <c r="AY473" s="18" t="s">
        <v>203</v>
      </c>
      <c r="BE473" s="193">
        <f>IF(N473="základní",J473,0)</f>
        <v>0</v>
      </c>
      <c r="BF473" s="193">
        <f>IF(N473="snížená",J473,0)</f>
        <v>0</v>
      </c>
      <c r="BG473" s="193">
        <f>IF(N473="zákl. přenesená",J473,0)</f>
        <v>0</v>
      </c>
      <c r="BH473" s="193">
        <f>IF(N473="sníž. přenesená",J473,0)</f>
        <v>0</v>
      </c>
      <c r="BI473" s="193">
        <f>IF(N473="nulová",J473,0)</f>
        <v>0</v>
      </c>
      <c r="BJ473" s="18" t="s">
        <v>85</v>
      </c>
      <c r="BK473" s="193">
        <f>ROUND(I473*H473,2)</f>
        <v>0</v>
      </c>
      <c r="BL473" s="18" t="s">
        <v>98</v>
      </c>
      <c r="BM473" s="192" t="s">
        <v>1571</v>
      </c>
    </row>
    <row r="474" spans="2:51" s="12" customFormat="1" ht="12">
      <c r="B474" s="194"/>
      <c r="C474" s="195"/>
      <c r="D474" s="196" t="s">
        <v>209</v>
      </c>
      <c r="E474" s="197" t="s">
        <v>1</v>
      </c>
      <c r="F474" s="198" t="s">
        <v>1572</v>
      </c>
      <c r="G474" s="195"/>
      <c r="H474" s="199">
        <v>3.256</v>
      </c>
      <c r="I474" s="200"/>
      <c r="J474" s="195"/>
      <c r="K474" s="195"/>
      <c r="L474" s="201"/>
      <c r="M474" s="202"/>
      <c r="N474" s="203"/>
      <c r="O474" s="203"/>
      <c r="P474" s="203"/>
      <c r="Q474" s="203"/>
      <c r="R474" s="203"/>
      <c r="S474" s="203"/>
      <c r="T474" s="204"/>
      <c r="AT474" s="205" t="s">
        <v>209</v>
      </c>
      <c r="AU474" s="205" t="s">
        <v>89</v>
      </c>
      <c r="AV474" s="12" t="s">
        <v>89</v>
      </c>
      <c r="AW474" s="12" t="s">
        <v>36</v>
      </c>
      <c r="AX474" s="12" t="s">
        <v>80</v>
      </c>
      <c r="AY474" s="205" t="s">
        <v>203</v>
      </c>
    </row>
    <row r="475" spans="2:51" s="13" customFormat="1" ht="12">
      <c r="B475" s="206"/>
      <c r="C475" s="207"/>
      <c r="D475" s="196" t="s">
        <v>209</v>
      </c>
      <c r="E475" s="208" t="s">
        <v>1</v>
      </c>
      <c r="F475" s="209" t="s">
        <v>211</v>
      </c>
      <c r="G475" s="207"/>
      <c r="H475" s="210">
        <v>3.256</v>
      </c>
      <c r="I475" s="211"/>
      <c r="J475" s="207"/>
      <c r="K475" s="207"/>
      <c r="L475" s="212"/>
      <c r="M475" s="213"/>
      <c r="N475" s="214"/>
      <c r="O475" s="214"/>
      <c r="P475" s="214"/>
      <c r="Q475" s="214"/>
      <c r="R475" s="214"/>
      <c r="S475" s="214"/>
      <c r="T475" s="215"/>
      <c r="AT475" s="216" t="s">
        <v>209</v>
      </c>
      <c r="AU475" s="216" t="s">
        <v>89</v>
      </c>
      <c r="AV475" s="13" t="s">
        <v>98</v>
      </c>
      <c r="AW475" s="13" t="s">
        <v>36</v>
      </c>
      <c r="AX475" s="13" t="s">
        <v>85</v>
      </c>
      <c r="AY475" s="216" t="s">
        <v>203</v>
      </c>
    </row>
    <row r="476" spans="1:65" s="2" customFormat="1" ht="24.2" customHeight="1">
      <c r="A476" s="35"/>
      <c r="B476" s="36"/>
      <c r="C476" s="238" t="s">
        <v>680</v>
      </c>
      <c r="D476" s="238" t="s">
        <v>1363</v>
      </c>
      <c r="E476" s="239" t="s">
        <v>1573</v>
      </c>
      <c r="F476" s="240" t="s">
        <v>1574</v>
      </c>
      <c r="G476" s="241" t="s">
        <v>207</v>
      </c>
      <c r="H476" s="242">
        <v>3.321</v>
      </c>
      <c r="I476" s="243"/>
      <c r="J476" s="244">
        <f>ROUND(I476*H476,2)</f>
        <v>0</v>
      </c>
      <c r="K476" s="245"/>
      <c r="L476" s="246"/>
      <c r="M476" s="247" t="s">
        <v>1</v>
      </c>
      <c r="N476" s="248" t="s">
        <v>45</v>
      </c>
      <c r="O476" s="72"/>
      <c r="P476" s="190">
        <f>O476*H476</f>
        <v>0</v>
      </c>
      <c r="Q476" s="190">
        <v>0</v>
      </c>
      <c r="R476" s="190">
        <f>Q476*H476</f>
        <v>0</v>
      </c>
      <c r="S476" s="190">
        <v>0</v>
      </c>
      <c r="T476" s="191">
        <f>S476*H476</f>
        <v>0</v>
      </c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R476" s="192" t="s">
        <v>122</v>
      </c>
      <c r="AT476" s="192" t="s">
        <v>1363</v>
      </c>
      <c r="AU476" s="192" t="s">
        <v>89</v>
      </c>
      <c r="AY476" s="18" t="s">
        <v>203</v>
      </c>
      <c r="BE476" s="193">
        <f>IF(N476="základní",J476,0)</f>
        <v>0</v>
      </c>
      <c r="BF476" s="193">
        <f>IF(N476="snížená",J476,0)</f>
        <v>0</v>
      </c>
      <c r="BG476" s="193">
        <f>IF(N476="zákl. přenesená",J476,0)</f>
        <v>0</v>
      </c>
      <c r="BH476" s="193">
        <f>IF(N476="sníž. přenesená",J476,0)</f>
        <v>0</v>
      </c>
      <c r="BI476" s="193">
        <f>IF(N476="nulová",J476,0)</f>
        <v>0</v>
      </c>
      <c r="BJ476" s="18" t="s">
        <v>85</v>
      </c>
      <c r="BK476" s="193">
        <f>ROUND(I476*H476,2)</f>
        <v>0</v>
      </c>
      <c r="BL476" s="18" t="s">
        <v>98</v>
      </c>
      <c r="BM476" s="192" t="s">
        <v>1575</v>
      </c>
    </row>
    <row r="477" spans="2:51" s="12" customFormat="1" ht="12">
      <c r="B477" s="194"/>
      <c r="C477" s="195"/>
      <c r="D477" s="196" t="s">
        <v>209</v>
      </c>
      <c r="E477" s="197" t="s">
        <v>1</v>
      </c>
      <c r="F477" s="198" t="s">
        <v>1576</v>
      </c>
      <c r="G477" s="195"/>
      <c r="H477" s="199">
        <v>3.321</v>
      </c>
      <c r="I477" s="200"/>
      <c r="J477" s="195"/>
      <c r="K477" s="195"/>
      <c r="L477" s="201"/>
      <c r="M477" s="202"/>
      <c r="N477" s="203"/>
      <c r="O477" s="203"/>
      <c r="P477" s="203"/>
      <c r="Q477" s="203"/>
      <c r="R477" s="203"/>
      <c r="S477" s="203"/>
      <c r="T477" s="204"/>
      <c r="AT477" s="205" t="s">
        <v>209</v>
      </c>
      <c r="AU477" s="205" t="s">
        <v>89</v>
      </c>
      <c r="AV477" s="12" t="s">
        <v>89</v>
      </c>
      <c r="AW477" s="12" t="s">
        <v>36</v>
      </c>
      <c r="AX477" s="12" t="s">
        <v>80</v>
      </c>
      <c r="AY477" s="205" t="s">
        <v>203</v>
      </c>
    </row>
    <row r="478" spans="2:51" s="13" customFormat="1" ht="12">
      <c r="B478" s="206"/>
      <c r="C478" s="207"/>
      <c r="D478" s="196" t="s">
        <v>209</v>
      </c>
      <c r="E478" s="208" t="s">
        <v>1</v>
      </c>
      <c r="F478" s="209" t="s">
        <v>211</v>
      </c>
      <c r="G478" s="207"/>
      <c r="H478" s="210">
        <v>3.321</v>
      </c>
      <c r="I478" s="211"/>
      <c r="J478" s="207"/>
      <c r="K478" s="207"/>
      <c r="L478" s="212"/>
      <c r="M478" s="213"/>
      <c r="N478" s="214"/>
      <c r="O478" s="214"/>
      <c r="P478" s="214"/>
      <c r="Q478" s="214"/>
      <c r="R478" s="214"/>
      <c r="S478" s="214"/>
      <c r="T478" s="215"/>
      <c r="AT478" s="216" t="s">
        <v>209</v>
      </c>
      <c r="AU478" s="216" t="s">
        <v>89</v>
      </c>
      <c r="AV478" s="13" t="s">
        <v>98</v>
      </c>
      <c r="AW478" s="13" t="s">
        <v>36</v>
      </c>
      <c r="AX478" s="13" t="s">
        <v>85</v>
      </c>
      <c r="AY478" s="216" t="s">
        <v>203</v>
      </c>
    </row>
    <row r="479" spans="1:65" s="2" customFormat="1" ht="66.75" customHeight="1">
      <c r="A479" s="35"/>
      <c r="B479" s="36"/>
      <c r="C479" s="180" t="s">
        <v>113</v>
      </c>
      <c r="D479" s="180" t="s">
        <v>204</v>
      </c>
      <c r="E479" s="181" t="s">
        <v>1577</v>
      </c>
      <c r="F479" s="182" t="s">
        <v>1570</v>
      </c>
      <c r="G479" s="183" t="s">
        <v>207</v>
      </c>
      <c r="H479" s="184">
        <v>3145.809</v>
      </c>
      <c r="I479" s="185"/>
      <c r="J479" s="186">
        <f>ROUND(I479*H479,2)</f>
        <v>0</v>
      </c>
      <c r="K479" s="187"/>
      <c r="L479" s="40"/>
      <c r="M479" s="188" t="s">
        <v>1</v>
      </c>
      <c r="N479" s="189" t="s">
        <v>45</v>
      </c>
      <c r="O479" s="72"/>
      <c r="P479" s="190">
        <f>O479*H479</f>
        <v>0</v>
      </c>
      <c r="Q479" s="190">
        <v>0</v>
      </c>
      <c r="R479" s="190">
        <f>Q479*H479</f>
        <v>0</v>
      </c>
      <c r="S479" s="190">
        <v>0</v>
      </c>
      <c r="T479" s="191">
        <f>S479*H479</f>
        <v>0</v>
      </c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R479" s="192" t="s">
        <v>98</v>
      </c>
      <c r="AT479" s="192" t="s">
        <v>204</v>
      </c>
      <c r="AU479" s="192" t="s">
        <v>89</v>
      </c>
      <c r="AY479" s="18" t="s">
        <v>203</v>
      </c>
      <c r="BE479" s="193">
        <f>IF(N479="základní",J479,0)</f>
        <v>0</v>
      </c>
      <c r="BF479" s="193">
        <f>IF(N479="snížená",J479,0)</f>
        <v>0</v>
      </c>
      <c r="BG479" s="193">
        <f>IF(N479="zákl. přenesená",J479,0)</f>
        <v>0</v>
      </c>
      <c r="BH479" s="193">
        <f>IF(N479="sníž. přenesená",J479,0)</f>
        <v>0</v>
      </c>
      <c r="BI479" s="193">
        <f>IF(N479="nulová",J479,0)</f>
        <v>0</v>
      </c>
      <c r="BJ479" s="18" t="s">
        <v>85</v>
      </c>
      <c r="BK479" s="193">
        <f>ROUND(I479*H479,2)</f>
        <v>0</v>
      </c>
      <c r="BL479" s="18" t="s">
        <v>98</v>
      </c>
      <c r="BM479" s="192" t="s">
        <v>1578</v>
      </c>
    </row>
    <row r="480" spans="2:51" s="12" customFormat="1" ht="12">
      <c r="B480" s="194"/>
      <c r="C480" s="195"/>
      <c r="D480" s="196" t="s">
        <v>209</v>
      </c>
      <c r="E480" s="197" t="s">
        <v>1</v>
      </c>
      <c r="F480" s="198" t="s">
        <v>1579</v>
      </c>
      <c r="G480" s="195"/>
      <c r="H480" s="199">
        <v>4115.404</v>
      </c>
      <c r="I480" s="200"/>
      <c r="J480" s="195"/>
      <c r="K480" s="195"/>
      <c r="L480" s="201"/>
      <c r="M480" s="202"/>
      <c r="N480" s="203"/>
      <c r="O480" s="203"/>
      <c r="P480" s="203"/>
      <c r="Q480" s="203"/>
      <c r="R480" s="203"/>
      <c r="S480" s="203"/>
      <c r="T480" s="204"/>
      <c r="AT480" s="205" t="s">
        <v>209</v>
      </c>
      <c r="AU480" s="205" t="s">
        <v>89</v>
      </c>
      <c r="AV480" s="12" t="s">
        <v>89</v>
      </c>
      <c r="AW480" s="12" t="s">
        <v>36</v>
      </c>
      <c r="AX480" s="12" t="s">
        <v>80</v>
      </c>
      <c r="AY480" s="205" t="s">
        <v>203</v>
      </c>
    </row>
    <row r="481" spans="2:51" s="12" customFormat="1" ht="22.5">
      <c r="B481" s="194"/>
      <c r="C481" s="195"/>
      <c r="D481" s="196" t="s">
        <v>209</v>
      </c>
      <c r="E481" s="197" t="s">
        <v>1</v>
      </c>
      <c r="F481" s="198" t="s">
        <v>1580</v>
      </c>
      <c r="G481" s="195"/>
      <c r="H481" s="199">
        <v>-891.612</v>
      </c>
      <c r="I481" s="200"/>
      <c r="J481" s="195"/>
      <c r="K481" s="195"/>
      <c r="L481" s="201"/>
      <c r="M481" s="202"/>
      <c r="N481" s="203"/>
      <c r="O481" s="203"/>
      <c r="P481" s="203"/>
      <c r="Q481" s="203"/>
      <c r="R481" s="203"/>
      <c r="S481" s="203"/>
      <c r="T481" s="204"/>
      <c r="AT481" s="205" t="s">
        <v>209</v>
      </c>
      <c r="AU481" s="205" t="s">
        <v>89</v>
      </c>
      <c r="AV481" s="12" t="s">
        <v>89</v>
      </c>
      <c r="AW481" s="12" t="s">
        <v>36</v>
      </c>
      <c r="AX481" s="12" t="s">
        <v>80</v>
      </c>
      <c r="AY481" s="205" t="s">
        <v>203</v>
      </c>
    </row>
    <row r="482" spans="2:51" s="12" customFormat="1" ht="33.75">
      <c r="B482" s="194"/>
      <c r="C482" s="195"/>
      <c r="D482" s="196" t="s">
        <v>209</v>
      </c>
      <c r="E482" s="197" t="s">
        <v>1</v>
      </c>
      <c r="F482" s="198" t="s">
        <v>1581</v>
      </c>
      <c r="G482" s="195"/>
      <c r="H482" s="199">
        <v>-65.365</v>
      </c>
      <c r="I482" s="200"/>
      <c r="J482" s="195"/>
      <c r="K482" s="195"/>
      <c r="L482" s="201"/>
      <c r="M482" s="202"/>
      <c r="N482" s="203"/>
      <c r="O482" s="203"/>
      <c r="P482" s="203"/>
      <c r="Q482" s="203"/>
      <c r="R482" s="203"/>
      <c r="S482" s="203"/>
      <c r="T482" s="204"/>
      <c r="AT482" s="205" t="s">
        <v>209</v>
      </c>
      <c r="AU482" s="205" t="s">
        <v>89</v>
      </c>
      <c r="AV482" s="12" t="s">
        <v>89</v>
      </c>
      <c r="AW482" s="12" t="s">
        <v>36</v>
      </c>
      <c r="AX482" s="12" t="s">
        <v>80</v>
      </c>
      <c r="AY482" s="205" t="s">
        <v>203</v>
      </c>
    </row>
    <row r="483" spans="2:51" s="12" customFormat="1" ht="12">
      <c r="B483" s="194"/>
      <c r="C483" s="195"/>
      <c r="D483" s="196" t="s">
        <v>209</v>
      </c>
      <c r="E483" s="197" t="s">
        <v>1</v>
      </c>
      <c r="F483" s="198" t="s">
        <v>1582</v>
      </c>
      <c r="G483" s="195"/>
      <c r="H483" s="199">
        <v>-12.618</v>
      </c>
      <c r="I483" s="200"/>
      <c r="J483" s="195"/>
      <c r="K483" s="195"/>
      <c r="L483" s="201"/>
      <c r="M483" s="202"/>
      <c r="N483" s="203"/>
      <c r="O483" s="203"/>
      <c r="P483" s="203"/>
      <c r="Q483" s="203"/>
      <c r="R483" s="203"/>
      <c r="S483" s="203"/>
      <c r="T483" s="204"/>
      <c r="AT483" s="205" t="s">
        <v>209</v>
      </c>
      <c r="AU483" s="205" t="s">
        <v>89</v>
      </c>
      <c r="AV483" s="12" t="s">
        <v>89</v>
      </c>
      <c r="AW483" s="12" t="s">
        <v>36</v>
      </c>
      <c r="AX483" s="12" t="s">
        <v>80</v>
      </c>
      <c r="AY483" s="205" t="s">
        <v>203</v>
      </c>
    </row>
    <row r="484" spans="2:51" s="13" customFormat="1" ht="12">
      <c r="B484" s="206"/>
      <c r="C484" s="207"/>
      <c r="D484" s="196" t="s">
        <v>209</v>
      </c>
      <c r="E484" s="208" t="s">
        <v>1</v>
      </c>
      <c r="F484" s="209" t="s">
        <v>211</v>
      </c>
      <c r="G484" s="207"/>
      <c r="H484" s="210">
        <v>3145.8090000000007</v>
      </c>
      <c r="I484" s="211"/>
      <c r="J484" s="207"/>
      <c r="K484" s="207"/>
      <c r="L484" s="212"/>
      <c r="M484" s="213"/>
      <c r="N484" s="214"/>
      <c r="O484" s="214"/>
      <c r="P484" s="214"/>
      <c r="Q484" s="214"/>
      <c r="R484" s="214"/>
      <c r="S484" s="214"/>
      <c r="T484" s="215"/>
      <c r="AT484" s="216" t="s">
        <v>209</v>
      </c>
      <c r="AU484" s="216" t="s">
        <v>89</v>
      </c>
      <c r="AV484" s="13" t="s">
        <v>98</v>
      </c>
      <c r="AW484" s="13" t="s">
        <v>36</v>
      </c>
      <c r="AX484" s="13" t="s">
        <v>85</v>
      </c>
      <c r="AY484" s="216" t="s">
        <v>203</v>
      </c>
    </row>
    <row r="485" spans="1:65" s="2" customFormat="1" ht="24.2" customHeight="1">
      <c r="A485" s="35"/>
      <c r="B485" s="36"/>
      <c r="C485" s="238" t="s">
        <v>116</v>
      </c>
      <c r="D485" s="238" t="s">
        <v>1363</v>
      </c>
      <c r="E485" s="239" t="s">
        <v>1532</v>
      </c>
      <c r="F485" s="240" t="s">
        <v>1533</v>
      </c>
      <c r="G485" s="241" t="s">
        <v>207</v>
      </c>
      <c r="H485" s="242">
        <v>3303.099</v>
      </c>
      <c r="I485" s="243"/>
      <c r="J485" s="244">
        <f>ROUND(I485*H485,2)</f>
        <v>0</v>
      </c>
      <c r="K485" s="245"/>
      <c r="L485" s="246"/>
      <c r="M485" s="247" t="s">
        <v>1</v>
      </c>
      <c r="N485" s="248" t="s">
        <v>45</v>
      </c>
      <c r="O485" s="72"/>
      <c r="P485" s="190">
        <f>O485*H485</f>
        <v>0</v>
      </c>
      <c r="Q485" s="190">
        <v>0</v>
      </c>
      <c r="R485" s="190">
        <f>Q485*H485</f>
        <v>0</v>
      </c>
      <c r="S485" s="190">
        <v>0</v>
      </c>
      <c r="T485" s="191">
        <f>S485*H485</f>
        <v>0</v>
      </c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R485" s="192" t="s">
        <v>122</v>
      </c>
      <c r="AT485" s="192" t="s">
        <v>1363</v>
      </c>
      <c r="AU485" s="192" t="s">
        <v>89</v>
      </c>
      <c r="AY485" s="18" t="s">
        <v>203</v>
      </c>
      <c r="BE485" s="193">
        <f>IF(N485="základní",J485,0)</f>
        <v>0</v>
      </c>
      <c r="BF485" s="193">
        <f>IF(N485="snížená",J485,0)</f>
        <v>0</v>
      </c>
      <c r="BG485" s="193">
        <f>IF(N485="zákl. přenesená",J485,0)</f>
        <v>0</v>
      </c>
      <c r="BH485" s="193">
        <f>IF(N485="sníž. přenesená",J485,0)</f>
        <v>0</v>
      </c>
      <c r="BI485" s="193">
        <f>IF(N485="nulová",J485,0)</f>
        <v>0</v>
      </c>
      <c r="BJ485" s="18" t="s">
        <v>85</v>
      </c>
      <c r="BK485" s="193">
        <f>ROUND(I485*H485,2)</f>
        <v>0</v>
      </c>
      <c r="BL485" s="18" t="s">
        <v>98</v>
      </c>
      <c r="BM485" s="192" t="s">
        <v>1583</v>
      </c>
    </row>
    <row r="486" spans="2:51" s="12" customFormat="1" ht="12">
      <c r="B486" s="194"/>
      <c r="C486" s="195"/>
      <c r="D486" s="196" t="s">
        <v>209</v>
      </c>
      <c r="E486" s="197" t="s">
        <v>1</v>
      </c>
      <c r="F486" s="198" t="s">
        <v>1584</v>
      </c>
      <c r="G486" s="195"/>
      <c r="H486" s="199">
        <v>3303.099</v>
      </c>
      <c r="I486" s="200"/>
      <c r="J486" s="195"/>
      <c r="K486" s="195"/>
      <c r="L486" s="201"/>
      <c r="M486" s="202"/>
      <c r="N486" s="203"/>
      <c r="O486" s="203"/>
      <c r="P486" s="203"/>
      <c r="Q486" s="203"/>
      <c r="R486" s="203"/>
      <c r="S486" s="203"/>
      <c r="T486" s="204"/>
      <c r="AT486" s="205" t="s">
        <v>209</v>
      </c>
      <c r="AU486" s="205" t="s">
        <v>89</v>
      </c>
      <c r="AV486" s="12" t="s">
        <v>89</v>
      </c>
      <c r="AW486" s="12" t="s">
        <v>36</v>
      </c>
      <c r="AX486" s="12" t="s">
        <v>80</v>
      </c>
      <c r="AY486" s="205" t="s">
        <v>203</v>
      </c>
    </row>
    <row r="487" spans="2:51" s="13" customFormat="1" ht="12">
      <c r="B487" s="206"/>
      <c r="C487" s="207"/>
      <c r="D487" s="196" t="s">
        <v>209</v>
      </c>
      <c r="E487" s="208" t="s">
        <v>1</v>
      </c>
      <c r="F487" s="209" t="s">
        <v>211</v>
      </c>
      <c r="G487" s="207"/>
      <c r="H487" s="210">
        <v>3303.099</v>
      </c>
      <c r="I487" s="211"/>
      <c r="J487" s="207"/>
      <c r="K487" s="207"/>
      <c r="L487" s="212"/>
      <c r="M487" s="213"/>
      <c r="N487" s="214"/>
      <c r="O487" s="214"/>
      <c r="P487" s="214"/>
      <c r="Q487" s="214"/>
      <c r="R487" s="214"/>
      <c r="S487" s="214"/>
      <c r="T487" s="215"/>
      <c r="AT487" s="216" t="s">
        <v>209</v>
      </c>
      <c r="AU487" s="216" t="s">
        <v>89</v>
      </c>
      <c r="AV487" s="13" t="s">
        <v>98</v>
      </c>
      <c r="AW487" s="13" t="s">
        <v>36</v>
      </c>
      <c r="AX487" s="13" t="s">
        <v>85</v>
      </c>
      <c r="AY487" s="216" t="s">
        <v>203</v>
      </c>
    </row>
    <row r="488" spans="1:65" s="2" customFormat="1" ht="66.75" customHeight="1">
      <c r="A488" s="35"/>
      <c r="B488" s="36"/>
      <c r="C488" s="180" t="s">
        <v>119</v>
      </c>
      <c r="D488" s="180" t="s">
        <v>204</v>
      </c>
      <c r="E488" s="181" t="s">
        <v>1585</v>
      </c>
      <c r="F488" s="182" t="s">
        <v>1586</v>
      </c>
      <c r="G488" s="183" t="s">
        <v>207</v>
      </c>
      <c r="H488" s="184">
        <v>3.08</v>
      </c>
      <c r="I488" s="185"/>
      <c r="J488" s="186">
        <f>ROUND(I488*H488,2)</f>
        <v>0</v>
      </c>
      <c r="K488" s="187"/>
      <c r="L488" s="40"/>
      <c r="M488" s="188" t="s">
        <v>1</v>
      </c>
      <c r="N488" s="189" t="s">
        <v>45</v>
      </c>
      <c r="O488" s="72"/>
      <c r="P488" s="190">
        <f>O488*H488</f>
        <v>0</v>
      </c>
      <c r="Q488" s="190">
        <v>0</v>
      </c>
      <c r="R488" s="190">
        <f>Q488*H488</f>
        <v>0</v>
      </c>
      <c r="S488" s="190">
        <v>0</v>
      </c>
      <c r="T488" s="191">
        <f>S488*H488</f>
        <v>0</v>
      </c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R488" s="192" t="s">
        <v>98</v>
      </c>
      <c r="AT488" s="192" t="s">
        <v>204</v>
      </c>
      <c r="AU488" s="192" t="s">
        <v>89</v>
      </c>
      <c r="AY488" s="18" t="s">
        <v>203</v>
      </c>
      <c r="BE488" s="193">
        <f>IF(N488="základní",J488,0)</f>
        <v>0</v>
      </c>
      <c r="BF488" s="193">
        <f>IF(N488="snížená",J488,0)</f>
        <v>0</v>
      </c>
      <c r="BG488" s="193">
        <f>IF(N488="zákl. přenesená",J488,0)</f>
        <v>0</v>
      </c>
      <c r="BH488" s="193">
        <f>IF(N488="sníž. přenesená",J488,0)</f>
        <v>0</v>
      </c>
      <c r="BI488" s="193">
        <f>IF(N488="nulová",J488,0)</f>
        <v>0</v>
      </c>
      <c r="BJ488" s="18" t="s">
        <v>85</v>
      </c>
      <c r="BK488" s="193">
        <f>ROUND(I488*H488,2)</f>
        <v>0</v>
      </c>
      <c r="BL488" s="18" t="s">
        <v>98</v>
      </c>
      <c r="BM488" s="192" t="s">
        <v>1587</v>
      </c>
    </row>
    <row r="489" spans="2:51" s="12" customFormat="1" ht="12">
      <c r="B489" s="194"/>
      <c r="C489" s="195"/>
      <c r="D489" s="196" t="s">
        <v>209</v>
      </c>
      <c r="E489" s="197" t="s">
        <v>1</v>
      </c>
      <c r="F489" s="198" t="s">
        <v>1588</v>
      </c>
      <c r="G489" s="195"/>
      <c r="H489" s="199">
        <v>3.08</v>
      </c>
      <c r="I489" s="200"/>
      <c r="J489" s="195"/>
      <c r="K489" s="195"/>
      <c r="L489" s="201"/>
      <c r="M489" s="202"/>
      <c r="N489" s="203"/>
      <c r="O489" s="203"/>
      <c r="P489" s="203"/>
      <c r="Q489" s="203"/>
      <c r="R489" s="203"/>
      <c r="S489" s="203"/>
      <c r="T489" s="204"/>
      <c r="AT489" s="205" t="s">
        <v>209</v>
      </c>
      <c r="AU489" s="205" t="s">
        <v>89</v>
      </c>
      <c r="AV489" s="12" t="s">
        <v>89</v>
      </c>
      <c r="AW489" s="12" t="s">
        <v>36</v>
      </c>
      <c r="AX489" s="12" t="s">
        <v>80</v>
      </c>
      <c r="AY489" s="205" t="s">
        <v>203</v>
      </c>
    </row>
    <row r="490" spans="2:51" s="13" customFormat="1" ht="12">
      <c r="B490" s="206"/>
      <c r="C490" s="207"/>
      <c r="D490" s="196" t="s">
        <v>209</v>
      </c>
      <c r="E490" s="208" t="s">
        <v>1</v>
      </c>
      <c r="F490" s="209" t="s">
        <v>211</v>
      </c>
      <c r="G490" s="207"/>
      <c r="H490" s="210">
        <v>3.08</v>
      </c>
      <c r="I490" s="211"/>
      <c r="J490" s="207"/>
      <c r="K490" s="207"/>
      <c r="L490" s="212"/>
      <c r="M490" s="213"/>
      <c r="N490" s="214"/>
      <c r="O490" s="214"/>
      <c r="P490" s="214"/>
      <c r="Q490" s="214"/>
      <c r="R490" s="214"/>
      <c r="S490" s="214"/>
      <c r="T490" s="215"/>
      <c r="AT490" s="216" t="s">
        <v>209</v>
      </c>
      <c r="AU490" s="216" t="s">
        <v>89</v>
      </c>
      <c r="AV490" s="13" t="s">
        <v>98</v>
      </c>
      <c r="AW490" s="13" t="s">
        <v>36</v>
      </c>
      <c r="AX490" s="13" t="s">
        <v>85</v>
      </c>
      <c r="AY490" s="216" t="s">
        <v>203</v>
      </c>
    </row>
    <row r="491" spans="1:65" s="2" customFormat="1" ht="24.2" customHeight="1">
      <c r="A491" s="35"/>
      <c r="B491" s="36"/>
      <c r="C491" s="238" t="s">
        <v>699</v>
      </c>
      <c r="D491" s="238" t="s">
        <v>1363</v>
      </c>
      <c r="E491" s="239" t="s">
        <v>1589</v>
      </c>
      <c r="F491" s="240" t="s">
        <v>1590</v>
      </c>
      <c r="G491" s="241" t="s">
        <v>207</v>
      </c>
      <c r="H491" s="242">
        <v>3.142</v>
      </c>
      <c r="I491" s="243"/>
      <c r="J491" s="244">
        <f>ROUND(I491*H491,2)</f>
        <v>0</v>
      </c>
      <c r="K491" s="245"/>
      <c r="L491" s="246"/>
      <c r="M491" s="247" t="s">
        <v>1</v>
      </c>
      <c r="N491" s="248" t="s">
        <v>45</v>
      </c>
      <c r="O491" s="72"/>
      <c r="P491" s="190">
        <f>O491*H491</f>
        <v>0</v>
      </c>
      <c r="Q491" s="190">
        <v>0</v>
      </c>
      <c r="R491" s="190">
        <f>Q491*H491</f>
        <v>0</v>
      </c>
      <c r="S491" s="190">
        <v>0</v>
      </c>
      <c r="T491" s="191">
        <f>S491*H491</f>
        <v>0</v>
      </c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R491" s="192" t="s">
        <v>122</v>
      </c>
      <c r="AT491" s="192" t="s">
        <v>1363</v>
      </c>
      <c r="AU491" s="192" t="s">
        <v>89</v>
      </c>
      <c r="AY491" s="18" t="s">
        <v>203</v>
      </c>
      <c r="BE491" s="193">
        <f>IF(N491="základní",J491,0)</f>
        <v>0</v>
      </c>
      <c r="BF491" s="193">
        <f>IF(N491="snížená",J491,0)</f>
        <v>0</v>
      </c>
      <c r="BG491" s="193">
        <f>IF(N491="zákl. přenesená",J491,0)</f>
        <v>0</v>
      </c>
      <c r="BH491" s="193">
        <f>IF(N491="sníž. přenesená",J491,0)</f>
        <v>0</v>
      </c>
      <c r="BI491" s="193">
        <f>IF(N491="nulová",J491,0)</f>
        <v>0</v>
      </c>
      <c r="BJ491" s="18" t="s">
        <v>85</v>
      </c>
      <c r="BK491" s="193">
        <f>ROUND(I491*H491,2)</f>
        <v>0</v>
      </c>
      <c r="BL491" s="18" t="s">
        <v>98</v>
      </c>
      <c r="BM491" s="192" t="s">
        <v>1591</v>
      </c>
    </row>
    <row r="492" spans="1:65" s="2" customFormat="1" ht="55.5" customHeight="1">
      <c r="A492" s="35"/>
      <c r="B492" s="36"/>
      <c r="C492" s="180" t="s">
        <v>704</v>
      </c>
      <c r="D492" s="180" t="s">
        <v>204</v>
      </c>
      <c r="E492" s="181" t="s">
        <v>1592</v>
      </c>
      <c r="F492" s="182" t="s">
        <v>1593</v>
      </c>
      <c r="G492" s="183" t="s">
        <v>207</v>
      </c>
      <c r="H492" s="184">
        <v>18.808</v>
      </c>
      <c r="I492" s="185"/>
      <c r="J492" s="186">
        <f>ROUND(I492*H492,2)</f>
        <v>0</v>
      </c>
      <c r="K492" s="187"/>
      <c r="L492" s="40"/>
      <c r="M492" s="188" t="s">
        <v>1</v>
      </c>
      <c r="N492" s="189" t="s">
        <v>45</v>
      </c>
      <c r="O492" s="72"/>
      <c r="P492" s="190">
        <f>O492*H492</f>
        <v>0</v>
      </c>
      <c r="Q492" s="190">
        <v>0</v>
      </c>
      <c r="R492" s="190">
        <f>Q492*H492</f>
        <v>0</v>
      </c>
      <c r="S492" s="190">
        <v>0</v>
      </c>
      <c r="T492" s="191">
        <f>S492*H492</f>
        <v>0</v>
      </c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R492" s="192" t="s">
        <v>98</v>
      </c>
      <c r="AT492" s="192" t="s">
        <v>204</v>
      </c>
      <c r="AU492" s="192" t="s">
        <v>89</v>
      </c>
      <c r="AY492" s="18" t="s">
        <v>203</v>
      </c>
      <c r="BE492" s="193">
        <f>IF(N492="základní",J492,0)</f>
        <v>0</v>
      </c>
      <c r="BF492" s="193">
        <f>IF(N492="snížená",J492,0)</f>
        <v>0</v>
      </c>
      <c r="BG492" s="193">
        <f>IF(N492="zákl. přenesená",J492,0)</f>
        <v>0</v>
      </c>
      <c r="BH492" s="193">
        <f>IF(N492="sníž. přenesená",J492,0)</f>
        <v>0</v>
      </c>
      <c r="BI492" s="193">
        <f>IF(N492="nulová",J492,0)</f>
        <v>0</v>
      </c>
      <c r="BJ492" s="18" t="s">
        <v>85</v>
      </c>
      <c r="BK492" s="193">
        <f>ROUND(I492*H492,2)</f>
        <v>0</v>
      </c>
      <c r="BL492" s="18" t="s">
        <v>98</v>
      </c>
      <c r="BM492" s="192" t="s">
        <v>1594</v>
      </c>
    </row>
    <row r="493" spans="2:51" s="12" customFormat="1" ht="12">
      <c r="B493" s="194"/>
      <c r="C493" s="195"/>
      <c r="D493" s="196" t="s">
        <v>209</v>
      </c>
      <c r="E493" s="197" t="s">
        <v>1</v>
      </c>
      <c r="F493" s="198" t="s">
        <v>1595</v>
      </c>
      <c r="G493" s="195"/>
      <c r="H493" s="199">
        <v>15.728</v>
      </c>
      <c r="I493" s="200"/>
      <c r="J493" s="195"/>
      <c r="K493" s="195"/>
      <c r="L493" s="201"/>
      <c r="M493" s="202"/>
      <c r="N493" s="203"/>
      <c r="O493" s="203"/>
      <c r="P493" s="203"/>
      <c r="Q493" s="203"/>
      <c r="R493" s="203"/>
      <c r="S493" s="203"/>
      <c r="T493" s="204"/>
      <c r="AT493" s="205" t="s">
        <v>209</v>
      </c>
      <c r="AU493" s="205" t="s">
        <v>89</v>
      </c>
      <c r="AV493" s="12" t="s">
        <v>89</v>
      </c>
      <c r="AW493" s="12" t="s">
        <v>36</v>
      </c>
      <c r="AX493" s="12" t="s">
        <v>80</v>
      </c>
      <c r="AY493" s="205" t="s">
        <v>203</v>
      </c>
    </row>
    <row r="494" spans="2:51" s="12" customFormat="1" ht="12">
      <c r="B494" s="194"/>
      <c r="C494" s="195"/>
      <c r="D494" s="196" t="s">
        <v>209</v>
      </c>
      <c r="E494" s="197" t="s">
        <v>1</v>
      </c>
      <c r="F494" s="198" t="s">
        <v>1596</v>
      </c>
      <c r="G494" s="195"/>
      <c r="H494" s="199">
        <v>3.08</v>
      </c>
      <c r="I494" s="200"/>
      <c r="J494" s="195"/>
      <c r="K494" s="195"/>
      <c r="L494" s="201"/>
      <c r="M494" s="202"/>
      <c r="N494" s="203"/>
      <c r="O494" s="203"/>
      <c r="P494" s="203"/>
      <c r="Q494" s="203"/>
      <c r="R494" s="203"/>
      <c r="S494" s="203"/>
      <c r="T494" s="204"/>
      <c r="AT494" s="205" t="s">
        <v>209</v>
      </c>
      <c r="AU494" s="205" t="s">
        <v>89</v>
      </c>
      <c r="AV494" s="12" t="s">
        <v>89</v>
      </c>
      <c r="AW494" s="12" t="s">
        <v>36</v>
      </c>
      <c r="AX494" s="12" t="s">
        <v>80</v>
      </c>
      <c r="AY494" s="205" t="s">
        <v>203</v>
      </c>
    </row>
    <row r="495" spans="2:51" s="13" customFormat="1" ht="12">
      <c r="B495" s="206"/>
      <c r="C495" s="207"/>
      <c r="D495" s="196" t="s">
        <v>209</v>
      </c>
      <c r="E495" s="208" t="s">
        <v>1</v>
      </c>
      <c r="F495" s="209" t="s">
        <v>211</v>
      </c>
      <c r="G495" s="207"/>
      <c r="H495" s="210">
        <v>18.808</v>
      </c>
      <c r="I495" s="211"/>
      <c r="J495" s="207"/>
      <c r="K495" s="207"/>
      <c r="L495" s="212"/>
      <c r="M495" s="213"/>
      <c r="N495" s="214"/>
      <c r="O495" s="214"/>
      <c r="P495" s="214"/>
      <c r="Q495" s="214"/>
      <c r="R495" s="214"/>
      <c r="S495" s="214"/>
      <c r="T495" s="215"/>
      <c r="AT495" s="216" t="s">
        <v>209</v>
      </c>
      <c r="AU495" s="216" t="s">
        <v>89</v>
      </c>
      <c r="AV495" s="13" t="s">
        <v>98</v>
      </c>
      <c r="AW495" s="13" t="s">
        <v>36</v>
      </c>
      <c r="AX495" s="13" t="s">
        <v>85</v>
      </c>
      <c r="AY495" s="216" t="s">
        <v>203</v>
      </c>
    </row>
    <row r="496" spans="1:65" s="2" customFormat="1" ht="24.2" customHeight="1">
      <c r="A496" s="35"/>
      <c r="B496" s="36"/>
      <c r="C496" s="180" t="s">
        <v>709</v>
      </c>
      <c r="D496" s="180" t="s">
        <v>204</v>
      </c>
      <c r="E496" s="181" t="s">
        <v>1597</v>
      </c>
      <c r="F496" s="182" t="s">
        <v>1598</v>
      </c>
      <c r="G496" s="183" t="s">
        <v>207</v>
      </c>
      <c r="H496" s="184">
        <v>2019.316</v>
      </c>
      <c r="I496" s="185"/>
      <c r="J496" s="186">
        <f>ROUND(I496*H496,2)</f>
        <v>0</v>
      </c>
      <c r="K496" s="187"/>
      <c r="L496" s="40"/>
      <c r="M496" s="188" t="s">
        <v>1</v>
      </c>
      <c r="N496" s="189" t="s">
        <v>45</v>
      </c>
      <c r="O496" s="72"/>
      <c r="P496" s="190">
        <f>O496*H496</f>
        <v>0</v>
      </c>
      <c r="Q496" s="190">
        <v>0</v>
      </c>
      <c r="R496" s="190">
        <f>Q496*H496</f>
        <v>0</v>
      </c>
      <c r="S496" s="190">
        <v>0</v>
      </c>
      <c r="T496" s="191">
        <f>S496*H496</f>
        <v>0</v>
      </c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R496" s="192" t="s">
        <v>98</v>
      </c>
      <c r="AT496" s="192" t="s">
        <v>204</v>
      </c>
      <c r="AU496" s="192" t="s">
        <v>89</v>
      </c>
      <c r="AY496" s="18" t="s">
        <v>203</v>
      </c>
      <c r="BE496" s="193">
        <f>IF(N496="základní",J496,0)</f>
        <v>0</v>
      </c>
      <c r="BF496" s="193">
        <f>IF(N496="snížená",J496,0)</f>
        <v>0</v>
      </c>
      <c r="BG496" s="193">
        <f>IF(N496="zákl. přenesená",J496,0)</f>
        <v>0</v>
      </c>
      <c r="BH496" s="193">
        <f>IF(N496="sníž. přenesená",J496,0)</f>
        <v>0</v>
      </c>
      <c r="BI496" s="193">
        <f>IF(N496="nulová",J496,0)</f>
        <v>0</v>
      </c>
      <c r="BJ496" s="18" t="s">
        <v>85</v>
      </c>
      <c r="BK496" s="193">
        <f>ROUND(I496*H496,2)</f>
        <v>0</v>
      </c>
      <c r="BL496" s="18" t="s">
        <v>98</v>
      </c>
      <c r="BM496" s="192" t="s">
        <v>1599</v>
      </c>
    </row>
    <row r="497" spans="2:51" s="12" customFormat="1" ht="12">
      <c r="B497" s="194"/>
      <c r="C497" s="195"/>
      <c r="D497" s="196" t="s">
        <v>209</v>
      </c>
      <c r="E497" s="197" t="s">
        <v>1</v>
      </c>
      <c r="F497" s="198" t="s">
        <v>1600</v>
      </c>
      <c r="G497" s="195"/>
      <c r="H497" s="199">
        <v>2019.316</v>
      </c>
      <c r="I497" s="200"/>
      <c r="J497" s="195"/>
      <c r="K497" s="195"/>
      <c r="L497" s="201"/>
      <c r="M497" s="202"/>
      <c r="N497" s="203"/>
      <c r="O497" s="203"/>
      <c r="P497" s="203"/>
      <c r="Q497" s="203"/>
      <c r="R497" s="203"/>
      <c r="S497" s="203"/>
      <c r="T497" s="204"/>
      <c r="AT497" s="205" t="s">
        <v>209</v>
      </c>
      <c r="AU497" s="205" t="s">
        <v>89</v>
      </c>
      <c r="AV497" s="12" t="s">
        <v>89</v>
      </c>
      <c r="AW497" s="12" t="s">
        <v>36</v>
      </c>
      <c r="AX497" s="12" t="s">
        <v>80</v>
      </c>
      <c r="AY497" s="205" t="s">
        <v>203</v>
      </c>
    </row>
    <row r="498" spans="2:51" s="13" customFormat="1" ht="12">
      <c r="B498" s="206"/>
      <c r="C498" s="207"/>
      <c r="D498" s="196" t="s">
        <v>209</v>
      </c>
      <c r="E498" s="208" t="s">
        <v>1</v>
      </c>
      <c r="F498" s="209" t="s">
        <v>211</v>
      </c>
      <c r="G498" s="207"/>
      <c r="H498" s="210">
        <v>2019.316</v>
      </c>
      <c r="I498" s="211"/>
      <c r="J498" s="207"/>
      <c r="K498" s="207"/>
      <c r="L498" s="212"/>
      <c r="M498" s="213"/>
      <c r="N498" s="214"/>
      <c r="O498" s="214"/>
      <c r="P498" s="214"/>
      <c r="Q498" s="214"/>
      <c r="R498" s="214"/>
      <c r="S498" s="214"/>
      <c r="T498" s="215"/>
      <c r="AT498" s="216" t="s">
        <v>209</v>
      </c>
      <c r="AU498" s="216" t="s">
        <v>89</v>
      </c>
      <c r="AV498" s="13" t="s">
        <v>98</v>
      </c>
      <c r="AW498" s="13" t="s">
        <v>36</v>
      </c>
      <c r="AX498" s="13" t="s">
        <v>85</v>
      </c>
      <c r="AY498" s="216" t="s">
        <v>203</v>
      </c>
    </row>
    <row r="499" spans="1:65" s="2" customFormat="1" ht="24.2" customHeight="1">
      <c r="A499" s="35"/>
      <c r="B499" s="36"/>
      <c r="C499" s="180" t="s">
        <v>715</v>
      </c>
      <c r="D499" s="180" t="s">
        <v>204</v>
      </c>
      <c r="E499" s="181" t="s">
        <v>1601</v>
      </c>
      <c r="F499" s="182" t="s">
        <v>1602</v>
      </c>
      <c r="G499" s="183" t="s">
        <v>207</v>
      </c>
      <c r="H499" s="184">
        <v>3254.126</v>
      </c>
      <c r="I499" s="185"/>
      <c r="J499" s="186">
        <f>ROUND(I499*H499,2)</f>
        <v>0</v>
      </c>
      <c r="K499" s="187"/>
      <c r="L499" s="40"/>
      <c r="M499" s="188" t="s">
        <v>1</v>
      </c>
      <c r="N499" s="189" t="s">
        <v>45</v>
      </c>
      <c r="O499" s="72"/>
      <c r="P499" s="190">
        <f>O499*H499</f>
        <v>0</v>
      </c>
      <c r="Q499" s="190">
        <v>0</v>
      </c>
      <c r="R499" s="190">
        <f>Q499*H499</f>
        <v>0</v>
      </c>
      <c r="S499" s="190">
        <v>0</v>
      </c>
      <c r="T499" s="191">
        <f>S499*H499</f>
        <v>0</v>
      </c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R499" s="192" t="s">
        <v>98</v>
      </c>
      <c r="AT499" s="192" t="s">
        <v>204</v>
      </c>
      <c r="AU499" s="192" t="s">
        <v>89</v>
      </c>
      <c r="AY499" s="18" t="s">
        <v>203</v>
      </c>
      <c r="BE499" s="193">
        <f>IF(N499="základní",J499,0)</f>
        <v>0</v>
      </c>
      <c r="BF499" s="193">
        <f>IF(N499="snížená",J499,0)</f>
        <v>0</v>
      </c>
      <c r="BG499" s="193">
        <f>IF(N499="zákl. přenesená",J499,0)</f>
        <v>0</v>
      </c>
      <c r="BH499" s="193">
        <f>IF(N499="sníž. přenesená",J499,0)</f>
        <v>0</v>
      </c>
      <c r="BI499" s="193">
        <f>IF(N499="nulová",J499,0)</f>
        <v>0</v>
      </c>
      <c r="BJ499" s="18" t="s">
        <v>85</v>
      </c>
      <c r="BK499" s="193">
        <f>ROUND(I499*H499,2)</f>
        <v>0</v>
      </c>
      <c r="BL499" s="18" t="s">
        <v>98</v>
      </c>
      <c r="BM499" s="192" t="s">
        <v>1603</v>
      </c>
    </row>
    <row r="500" spans="2:51" s="12" customFormat="1" ht="12">
      <c r="B500" s="194"/>
      <c r="C500" s="195"/>
      <c r="D500" s="196" t="s">
        <v>209</v>
      </c>
      <c r="E500" s="197" t="s">
        <v>1</v>
      </c>
      <c r="F500" s="198" t="s">
        <v>1604</v>
      </c>
      <c r="G500" s="195"/>
      <c r="H500" s="199">
        <v>4099.166</v>
      </c>
      <c r="I500" s="200"/>
      <c r="J500" s="195"/>
      <c r="K500" s="195"/>
      <c r="L500" s="201"/>
      <c r="M500" s="202"/>
      <c r="N500" s="203"/>
      <c r="O500" s="203"/>
      <c r="P500" s="203"/>
      <c r="Q500" s="203"/>
      <c r="R500" s="203"/>
      <c r="S500" s="203"/>
      <c r="T500" s="204"/>
      <c r="AT500" s="205" t="s">
        <v>209</v>
      </c>
      <c r="AU500" s="205" t="s">
        <v>89</v>
      </c>
      <c r="AV500" s="12" t="s">
        <v>89</v>
      </c>
      <c r="AW500" s="12" t="s">
        <v>36</v>
      </c>
      <c r="AX500" s="12" t="s">
        <v>80</v>
      </c>
      <c r="AY500" s="205" t="s">
        <v>203</v>
      </c>
    </row>
    <row r="501" spans="2:51" s="12" customFormat="1" ht="12">
      <c r="B501" s="194"/>
      <c r="C501" s="195"/>
      <c r="D501" s="196" t="s">
        <v>209</v>
      </c>
      <c r="E501" s="197" t="s">
        <v>1</v>
      </c>
      <c r="F501" s="198" t="s">
        <v>1605</v>
      </c>
      <c r="G501" s="195"/>
      <c r="H501" s="199">
        <v>125.7</v>
      </c>
      <c r="I501" s="200"/>
      <c r="J501" s="195"/>
      <c r="K501" s="195"/>
      <c r="L501" s="201"/>
      <c r="M501" s="202"/>
      <c r="N501" s="203"/>
      <c r="O501" s="203"/>
      <c r="P501" s="203"/>
      <c r="Q501" s="203"/>
      <c r="R501" s="203"/>
      <c r="S501" s="203"/>
      <c r="T501" s="204"/>
      <c r="AT501" s="205" t="s">
        <v>209</v>
      </c>
      <c r="AU501" s="205" t="s">
        <v>89</v>
      </c>
      <c r="AV501" s="12" t="s">
        <v>89</v>
      </c>
      <c r="AW501" s="12" t="s">
        <v>36</v>
      </c>
      <c r="AX501" s="12" t="s">
        <v>80</v>
      </c>
      <c r="AY501" s="205" t="s">
        <v>203</v>
      </c>
    </row>
    <row r="502" spans="2:51" s="12" customFormat="1" ht="33.75">
      <c r="B502" s="194"/>
      <c r="C502" s="195"/>
      <c r="D502" s="196" t="s">
        <v>209</v>
      </c>
      <c r="E502" s="197" t="s">
        <v>1</v>
      </c>
      <c r="F502" s="198" t="s">
        <v>1606</v>
      </c>
      <c r="G502" s="195"/>
      <c r="H502" s="199">
        <v>-944.094</v>
      </c>
      <c r="I502" s="200"/>
      <c r="J502" s="195"/>
      <c r="K502" s="195"/>
      <c r="L502" s="201"/>
      <c r="M502" s="202"/>
      <c r="N502" s="203"/>
      <c r="O502" s="203"/>
      <c r="P502" s="203"/>
      <c r="Q502" s="203"/>
      <c r="R502" s="203"/>
      <c r="S502" s="203"/>
      <c r="T502" s="204"/>
      <c r="AT502" s="205" t="s">
        <v>209</v>
      </c>
      <c r="AU502" s="205" t="s">
        <v>89</v>
      </c>
      <c r="AV502" s="12" t="s">
        <v>89</v>
      </c>
      <c r="AW502" s="12" t="s">
        <v>36</v>
      </c>
      <c r="AX502" s="12" t="s">
        <v>80</v>
      </c>
      <c r="AY502" s="205" t="s">
        <v>203</v>
      </c>
    </row>
    <row r="503" spans="2:51" s="12" customFormat="1" ht="33.75">
      <c r="B503" s="194"/>
      <c r="C503" s="195"/>
      <c r="D503" s="196" t="s">
        <v>209</v>
      </c>
      <c r="E503" s="197" t="s">
        <v>1</v>
      </c>
      <c r="F503" s="198" t="s">
        <v>1607</v>
      </c>
      <c r="G503" s="195"/>
      <c r="H503" s="199">
        <v>-26.646</v>
      </c>
      <c r="I503" s="200"/>
      <c r="J503" s="195"/>
      <c r="K503" s="195"/>
      <c r="L503" s="201"/>
      <c r="M503" s="202"/>
      <c r="N503" s="203"/>
      <c r="O503" s="203"/>
      <c r="P503" s="203"/>
      <c r="Q503" s="203"/>
      <c r="R503" s="203"/>
      <c r="S503" s="203"/>
      <c r="T503" s="204"/>
      <c r="AT503" s="205" t="s">
        <v>209</v>
      </c>
      <c r="AU503" s="205" t="s">
        <v>89</v>
      </c>
      <c r="AV503" s="12" t="s">
        <v>89</v>
      </c>
      <c r="AW503" s="12" t="s">
        <v>36</v>
      </c>
      <c r="AX503" s="12" t="s">
        <v>80</v>
      </c>
      <c r="AY503" s="205" t="s">
        <v>203</v>
      </c>
    </row>
    <row r="504" spans="2:51" s="13" customFormat="1" ht="12">
      <c r="B504" s="206"/>
      <c r="C504" s="207"/>
      <c r="D504" s="196" t="s">
        <v>209</v>
      </c>
      <c r="E504" s="208" t="s">
        <v>1</v>
      </c>
      <c r="F504" s="209" t="s">
        <v>211</v>
      </c>
      <c r="G504" s="207"/>
      <c r="H504" s="210">
        <v>3254.1259999999997</v>
      </c>
      <c r="I504" s="211"/>
      <c r="J504" s="207"/>
      <c r="K504" s="207"/>
      <c r="L504" s="212"/>
      <c r="M504" s="213"/>
      <c r="N504" s="214"/>
      <c r="O504" s="214"/>
      <c r="P504" s="214"/>
      <c r="Q504" s="214"/>
      <c r="R504" s="214"/>
      <c r="S504" s="214"/>
      <c r="T504" s="215"/>
      <c r="AT504" s="216" t="s">
        <v>209</v>
      </c>
      <c r="AU504" s="216" t="s">
        <v>89</v>
      </c>
      <c r="AV504" s="13" t="s">
        <v>98</v>
      </c>
      <c r="AW504" s="13" t="s">
        <v>36</v>
      </c>
      <c r="AX504" s="13" t="s">
        <v>85</v>
      </c>
      <c r="AY504" s="216" t="s">
        <v>203</v>
      </c>
    </row>
    <row r="505" spans="1:65" s="2" customFormat="1" ht="66.75" customHeight="1">
      <c r="A505" s="35"/>
      <c r="B505" s="36"/>
      <c r="C505" s="180" t="s">
        <v>722</v>
      </c>
      <c r="D505" s="180" t="s">
        <v>204</v>
      </c>
      <c r="E505" s="181" t="s">
        <v>1608</v>
      </c>
      <c r="F505" s="182" t="s">
        <v>1609</v>
      </c>
      <c r="G505" s="183" t="s">
        <v>253</v>
      </c>
      <c r="H505" s="184">
        <v>2195.86</v>
      </c>
      <c r="I505" s="185"/>
      <c r="J505" s="186">
        <f>ROUND(I505*H505,2)</f>
        <v>0</v>
      </c>
      <c r="K505" s="187"/>
      <c r="L505" s="40"/>
      <c r="M505" s="188" t="s">
        <v>1</v>
      </c>
      <c r="N505" s="189" t="s">
        <v>45</v>
      </c>
      <c r="O505" s="72"/>
      <c r="P505" s="190">
        <f>O505*H505</f>
        <v>0</v>
      </c>
      <c r="Q505" s="190">
        <v>0</v>
      </c>
      <c r="R505" s="190">
        <f>Q505*H505</f>
        <v>0</v>
      </c>
      <c r="S505" s="190">
        <v>0</v>
      </c>
      <c r="T505" s="191">
        <f>S505*H505</f>
        <v>0</v>
      </c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R505" s="192" t="s">
        <v>98</v>
      </c>
      <c r="AT505" s="192" t="s">
        <v>204</v>
      </c>
      <c r="AU505" s="192" t="s">
        <v>89</v>
      </c>
      <c r="AY505" s="18" t="s">
        <v>203</v>
      </c>
      <c r="BE505" s="193">
        <f>IF(N505="základní",J505,0)</f>
        <v>0</v>
      </c>
      <c r="BF505" s="193">
        <f>IF(N505="snížená",J505,0)</f>
        <v>0</v>
      </c>
      <c r="BG505" s="193">
        <f>IF(N505="zákl. přenesená",J505,0)</f>
        <v>0</v>
      </c>
      <c r="BH505" s="193">
        <f>IF(N505="sníž. přenesená",J505,0)</f>
        <v>0</v>
      </c>
      <c r="BI505" s="193">
        <f>IF(N505="nulová",J505,0)</f>
        <v>0</v>
      </c>
      <c r="BJ505" s="18" t="s">
        <v>85</v>
      </c>
      <c r="BK505" s="193">
        <f>ROUND(I505*H505,2)</f>
        <v>0</v>
      </c>
      <c r="BL505" s="18" t="s">
        <v>98</v>
      </c>
      <c r="BM505" s="192" t="s">
        <v>1610</v>
      </c>
    </row>
    <row r="506" spans="2:51" s="12" customFormat="1" ht="22.5">
      <c r="B506" s="194"/>
      <c r="C506" s="195"/>
      <c r="D506" s="196" t="s">
        <v>209</v>
      </c>
      <c r="E506" s="197" t="s">
        <v>1</v>
      </c>
      <c r="F506" s="198" t="s">
        <v>1611</v>
      </c>
      <c r="G506" s="195"/>
      <c r="H506" s="199">
        <v>216.1</v>
      </c>
      <c r="I506" s="200"/>
      <c r="J506" s="195"/>
      <c r="K506" s="195"/>
      <c r="L506" s="201"/>
      <c r="M506" s="202"/>
      <c r="N506" s="203"/>
      <c r="O506" s="203"/>
      <c r="P506" s="203"/>
      <c r="Q506" s="203"/>
      <c r="R506" s="203"/>
      <c r="S506" s="203"/>
      <c r="T506" s="204"/>
      <c r="AT506" s="205" t="s">
        <v>209</v>
      </c>
      <c r="AU506" s="205" t="s">
        <v>89</v>
      </c>
      <c r="AV506" s="12" t="s">
        <v>89</v>
      </c>
      <c r="AW506" s="12" t="s">
        <v>36</v>
      </c>
      <c r="AX506" s="12" t="s">
        <v>80</v>
      </c>
      <c r="AY506" s="205" t="s">
        <v>203</v>
      </c>
    </row>
    <row r="507" spans="2:51" s="12" customFormat="1" ht="33.75">
      <c r="B507" s="194"/>
      <c r="C507" s="195"/>
      <c r="D507" s="196" t="s">
        <v>209</v>
      </c>
      <c r="E507" s="197" t="s">
        <v>1</v>
      </c>
      <c r="F507" s="198" t="s">
        <v>1612</v>
      </c>
      <c r="G507" s="195"/>
      <c r="H507" s="199">
        <v>1487.8</v>
      </c>
      <c r="I507" s="200"/>
      <c r="J507" s="195"/>
      <c r="K507" s="195"/>
      <c r="L507" s="201"/>
      <c r="M507" s="202"/>
      <c r="N507" s="203"/>
      <c r="O507" s="203"/>
      <c r="P507" s="203"/>
      <c r="Q507" s="203"/>
      <c r="R507" s="203"/>
      <c r="S507" s="203"/>
      <c r="T507" s="204"/>
      <c r="AT507" s="205" t="s">
        <v>209</v>
      </c>
      <c r="AU507" s="205" t="s">
        <v>89</v>
      </c>
      <c r="AV507" s="12" t="s">
        <v>89</v>
      </c>
      <c r="AW507" s="12" t="s">
        <v>36</v>
      </c>
      <c r="AX507" s="12" t="s">
        <v>80</v>
      </c>
      <c r="AY507" s="205" t="s">
        <v>203</v>
      </c>
    </row>
    <row r="508" spans="2:51" s="12" customFormat="1" ht="12">
      <c r="B508" s="194"/>
      <c r="C508" s="195"/>
      <c r="D508" s="196" t="s">
        <v>209</v>
      </c>
      <c r="E508" s="197" t="s">
        <v>1</v>
      </c>
      <c r="F508" s="198" t="s">
        <v>1613</v>
      </c>
      <c r="G508" s="195"/>
      <c r="H508" s="199">
        <v>33.2</v>
      </c>
      <c r="I508" s="200"/>
      <c r="J508" s="195"/>
      <c r="K508" s="195"/>
      <c r="L508" s="201"/>
      <c r="M508" s="202"/>
      <c r="N508" s="203"/>
      <c r="O508" s="203"/>
      <c r="P508" s="203"/>
      <c r="Q508" s="203"/>
      <c r="R508" s="203"/>
      <c r="S508" s="203"/>
      <c r="T508" s="204"/>
      <c r="AT508" s="205" t="s">
        <v>209</v>
      </c>
      <c r="AU508" s="205" t="s">
        <v>89</v>
      </c>
      <c r="AV508" s="12" t="s">
        <v>89</v>
      </c>
      <c r="AW508" s="12" t="s">
        <v>36</v>
      </c>
      <c r="AX508" s="12" t="s">
        <v>80</v>
      </c>
      <c r="AY508" s="205" t="s">
        <v>203</v>
      </c>
    </row>
    <row r="509" spans="2:51" s="12" customFormat="1" ht="22.5">
      <c r="B509" s="194"/>
      <c r="C509" s="195"/>
      <c r="D509" s="196" t="s">
        <v>209</v>
      </c>
      <c r="E509" s="197" t="s">
        <v>1</v>
      </c>
      <c r="F509" s="198" t="s">
        <v>1614</v>
      </c>
      <c r="G509" s="195"/>
      <c r="H509" s="199">
        <v>458.76</v>
      </c>
      <c r="I509" s="200"/>
      <c r="J509" s="195"/>
      <c r="K509" s="195"/>
      <c r="L509" s="201"/>
      <c r="M509" s="202"/>
      <c r="N509" s="203"/>
      <c r="O509" s="203"/>
      <c r="P509" s="203"/>
      <c r="Q509" s="203"/>
      <c r="R509" s="203"/>
      <c r="S509" s="203"/>
      <c r="T509" s="204"/>
      <c r="AT509" s="205" t="s">
        <v>209</v>
      </c>
      <c r="AU509" s="205" t="s">
        <v>89</v>
      </c>
      <c r="AV509" s="12" t="s">
        <v>89</v>
      </c>
      <c r="AW509" s="12" t="s">
        <v>36</v>
      </c>
      <c r="AX509" s="12" t="s">
        <v>80</v>
      </c>
      <c r="AY509" s="205" t="s">
        <v>203</v>
      </c>
    </row>
    <row r="510" spans="2:51" s="13" customFormat="1" ht="12">
      <c r="B510" s="206"/>
      <c r="C510" s="207"/>
      <c r="D510" s="196" t="s">
        <v>209</v>
      </c>
      <c r="E510" s="208" t="s">
        <v>1</v>
      </c>
      <c r="F510" s="209" t="s">
        <v>211</v>
      </c>
      <c r="G510" s="207"/>
      <c r="H510" s="210">
        <v>2195.8599999999997</v>
      </c>
      <c r="I510" s="211"/>
      <c r="J510" s="207"/>
      <c r="K510" s="207"/>
      <c r="L510" s="212"/>
      <c r="M510" s="213"/>
      <c r="N510" s="214"/>
      <c r="O510" s="214"/>
      <c r="P510" s="214"/>
      <c r="Q510" s="214"/>
      <c r="R510" s="214"/>
      <c r="S510" s="214"/>
      <c r="T510" s="215"/>
      <c r="AT510" s="216" t="s">
        <v>209</v>
      </c>
      <c r="AU510" s="216" t="s">
        <v>89</v>
      </c>
      <c r="AV510" s="13" t="s">
        <v>98</v>
      </c>
      <c r="AW510" s="13" t="s">
        <v>36</v>
      </c>
      <c r="AX510" s="13" t="s">
        <v>85</v>
      </c>
      <c r="AY510" s="216" t="s">
        <v>203</v>
      </c>
    </row>
    <row r="511" spans="1:65" s="2" customFormat="1" ht="24.2" customHeight="1">
      <c r="A511" s="35"/>
      <c r="B511" s="36"/>
      <c r="C511" s="238" t="s">
        <v>728</v>
      </c>
      <c r="D511" s="238" t="s">
        <v>1363</v>
      </c>
      <c r="E511" s="239" t="s">
        <v>1573</v>
      </c>
      <c r="F511" s="240" t="s">
        <v>1574</v>
      </c>
      <c r="G511" s="241" t="s">
        <v>207</v>
      </c>
      <c r="H511" s="242">
        <v>439.172</v>
      </c>
      <c r="I511" s="243"/>
      <c r="J511" s="244">
        <f>ROUND(I511*H511,2)</f>
        <v>0</v>
      </c>
      <c r="K511" s="245"/>
      <c r="L511" s="246"/>
      <c r="M511" s="247" t="s">
        <v>1</v>
      </c>
      <c r="N511" s="248" t="s">
        <v>45</v>
      </c>
      <c r="O511" s="72"/>
      <c r="P511" s="190">
        <f>O511*H511</f>
        <v>0</v>
      </c>
      <c r="Q511" s="190">
        <v>0</v>
      </c>
      <c r="R511" s="190">
        <f>Q511*H511</f>
        <v>0</v>
      </c>
      <c r="S511" s="190">
        <v>0</v>
      </c>
      <c r="T511" s="191">
        <f>S511*H511</f>
        <v>0</v>
      </c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R511" s="192" t="s">
        <v>122</v>
      </c>
      <c r="AT511" s="192" t="s">
        <v>1363</v>
      </c>
      <c r="AU511" s="192" t="s">
        <v>89</v>
      </c>
      <c r="AY511" s="18" t="s">
        <v>203</v>
      </c>
      <c r="BE511" s="193">
        <f>IF(N511="základní",J511,0)</f>
        <v>0</v>
      </c>
      <c r="BF511" s="193">
        <f>IF(N511="snížená",J511,0)</f>
        <v>0</v>
      </c>
      <c r="BG511" s="193">
        <f>IF(N511="zákl. přenesená",J511,0)</f>
        <v>0</v>
      </c>
      <c r="BH511" s="193">
        <f>IF(N511="sníž. přenesená",J511,0)</f>
        <v>0</v>
      </c>
      <c r="BI511" s="193">
        <f>IF(N511="nulová",J511,0)</f>
        <v>0</v>
      </c>
      <c r="BJ511" s="18" t="s">
        <v>85</v>
      </c>
      <c r="BK511" s="193">
        <f>ROUND(I511*H511,2)</f>
        <v>0</v>
      </c>
      <c r="BL511" s="18" t="s">
        <v>98</v>
      </c>
      <c r="BM511" s="192" t="s">
        <v>1615</v>
      </c>
    </row>
    <row r="512" spans="1:65" s="2" customFormat="1" ht="55.5" customHeight="1">
      <c r="A512" s="35"/>
      <c r="B512" s="36"/>
      <c r="C512" s="180" t="s">
        <v>737</v>
      </c>
      <c r="D512" s="180" t="s">
        <v>204</v>
      </c>
      <c r="E512" s="181" t="s">
        <v>1616</v>
      </c>
      <c r="F512" s="182" t="s">
        <v>1617</v>
      </c>
      <c r="G512" s="183" t="s">
        <v>207</v>
      </c>
      <c r="H512" s="184">
        <v>3672.337</v>
      </c>
      <c r="I512" s="185"/>
      <c r="J512" s="186">
        <f>ROUND(I512*H512,2)</f>
        <v>0</v>
      </c>
      <c r="K512" s="187"/>
      <c r="L512" s="40"/>
      <c r="M512" s="188" t="s">
        <v>1</v>
      </c>
      <c r="N512" s="189" t="s">
        <v>45</v>
      </c>
      <c r="O512" s="72"/>
      <c r="P512" s="190">
        <f>O512*H512</f>
        <v>0</v>
      </c>
      <c r="Q512" s="190">
        <v>0</v>
      </c>
      <c r="R512" s="190">
        <f>Q512*H512</f>
        <v>0</v>
      </c>
      <c r="S512" s="190">
        <v>0</v>
      </c>
      <c r="T512" s="191">
        <f>S512*H512</f>
        <v>0</v>
      </c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R512" s="192" t="s">
        <v>98</v>
      </c>
      <c r="AT512" s="192" t="s">
        <v>204</v>
      </c>
      <c r="AU512" s="192" t="s">
        <v>89</v>
      </c>
      <c r="AY512" s="18" t="s">
        <v>203</v>
      </c>
      <c r="BE512" s="193">
        <f>IF(N512="základní",J512,0)</f>
        <v>0</v>
      </c>
      <c r="BF512" s="193">
        <f>IF(N512="snížená",J512,0)</f>
        <v>0</v>
      </c>
      <c r="BG512" s="193">
        <f>IF(N512="zákl. přenesená",J512,0)</f>
        <v>0</v>
      </c>
      <c r="BH512" s="193">
        <f>IF(N512="sníž. přenesená",J512,0)</f>
        <v>0</v>
      </c>
      <c r="BI512" s="193">
        <f>IF(N512="nulová",J512,0)</f>
        <v>0</v>
      </c>
      <c r="BJ512" s="18" t="s">
        <v>85</v>
      </c>
      <c r="BK512" s="193">
        <f>ROUND(I512*H512,2)</f>
        <v>0</v>
      </c>
      <c r="BL512" s="18" t="s">
        <v>98</v>
      </c>
      <c r="BM512" s="192" t="s">
        <v>1618</v>
      </c>
    </row>
    <row r="513" spans="2:51" s="12" customFormat="1" ht="12">
      <c r="B513" s="194"/>
      <c r="C513" s="195"/>
      <c r="D513" s="196" t="s">
        <v>209</v>
      </c>
      <c r="E513" s="197" t="s">
        <v>1</v>
      </c>
      <c r="F513" s="198" t="s">
        <v>1619</v>
      </c>
      <c r="G513" s="195"/>
      <c r="H513" s="199">
        <v>3588.237</v>
      </c>
      <c r="I513" s="200"/>
      <c r="J513" s="195"/>
      <c r="K513" s="195"/>
      <c r="L513" s="201"/>
      <c r="M513" s="202"/>
      <c r="N513" s="203"/>
      <c r="O513" s="203"/>
      <c r="P513" s="203"/>
      <c r="Q513" s="203"/>
      <c r="R513" s="203"/>
      <c r="S513" s="203"/>
      <c r="T513" s="204"/>
      <c r="AT513" s="205" t="s">
        <v>209</v>
      </c>
      <c r="AU513" s="205" t="s">
        <v>89</v>
      </c>
      <c r="AV513" s="12" t="s">
        <v>89</v>
      </c>
      <c r="AW513" s="12" t="s">
        <v>36</v>
      </c>
      <c r="AX513" s="12" t="s">
        <v>80</v>
      </c>
      <c r="AY513" s="205" t="s">
        <v>203</v>
      </c>
    </row>
    <row r="514" spans="2:51" s="12" customFormat="1" ht="12">
      <c r="B514" s="194"/>
      <c r="C514" s="195"/>
      <c r="D514" s="196" t="s">
        <v>209</v>
      </c>
      <c r="E514" s="197" t="s">
        <v>1</v>
      </c>
      <c r="F514" s="198" t="s">
        <v>1620</v>
      </c>
      <c r="G514" s="195"/>
      <c r="H514" s="199">
        <v>84.1</v>
      </c>
      <c r="I514" s="200"/>
      <c r="J514" s="195"/>
      <c r="K514" s="195"/>
      <c r="L514" s="201"/>
      <c r="M514" s="202"/>
      <c r="N514" s="203"/>
      <c r="O514" s="203"/>
      <c r="P514" s="203"/>
      <c r="Q514" s="203"/>
      <c r="R514" s="203"/>
      <c r="S514" s="203"/>
      <c r="T514" s="204"/>
      <c r="AT514" s="205" t="s">
        <v>209</v>
      </c>
      <c r="AU514" s="205" t="s">
        <v>89</v>
      </c>
      <c r="AV514" s="12" t="s">
        <v>89</v>
      </c>
      <c r="AW514" s="12" t="s">
        <v>36</v>
      </c>
      <c r="AX514" s="12" t="s">
        <v>80</v>
      </c>
      <c r="AY514" s="205" t="s">
        <v>203</v>
      </c>
    </row>
    <row r="515" spans="2:51" s="13" customFormat="1" ht="12">
      <c r="B515" s="206"/>
      <c r="C515" s="207"/>
      <c r="D515" s="196" t="s">
        <v>209</v>
      </c>
      <c r="E515" s="208" t="s">
        <v>1</v>
      </c>
      <c r="F515" s="209" t="s">
        <v>211</v>
      </c>
      <c r="G515" s="207"/>
      <c r="H515" s="210">
        <v>3672.337</v>
      </c>
      <c r="I515" s="211"/>
      <c r="J515" s="207"/>
      <c r="K515" s="207"/>
      <c r="L515" s="212"/>
      <c r="M515" s="213"/>
      <c r="N515" s="214"/>
      <c r="O515" s="214"/>
      <c r="P515" s="214"/>
      <c r="Q515" s="214"/>
      <c r="R515" s="214"/>
      <c r="S515" s="214"/>
      <c r="T515" s="215"/>
      <c r="AT515" s="216" t="s">
        <v>209</v>
      </c>
      <c r="AU515" s="216" t="s">
        <v>89</v>
      </c>
      <c r="AV515" s="13" t="s">
        <v>98</v>
      </c>
      <c r="AW515" s="13" t="s">
        <v>36</v>
      </c>
      <c r="AX515" s="13" t="s">
        <v>85</v>
      </c>
      <c r="AY515" s="216" t="s">
        <v>203</v>
      </c>
    </row>
    <row r="516" spans="1:65" s="2" customFormat="1" ht="24.2" customHeight="1">
      <c r="A516" s="35"/>
      <c r="B516" s="36"/>
      <c r="C516" s="180" t="s">
        <v>745</v>
      </c>
      <c r="D516" s="180" t="s">
        <v>204</v>
      </c>
      <c r="E516" s="181" t="s">
        <v>1621</v>
      </c>
      <c r="F516" s="182" t="s">
        <v>1622</v>
      </c>
      <c r="G516" s="183" t="s">
        <v>253</v>
      </c>
      <c r="H516" s="184">
        <v>190.98</v>
      </c>
      <c r="I516" s="185"/>
      <c r="J516" s="186">
        <f>ROUND(I516*H516,2)</f>
        <v>0</v>
      </c>
      <c r="K516" s="187"/>
      <c r="L516" s="40"/>
      <c r="M516" s="188" t="s">
        <v>1</v>
      </c>
      <c r="N516" s="189" t="s">
        <v>45</v>
      </c>
      <c r="O516" s="72"/>
      <c r="P516" s="190">
        <f>O516*H516</f>
        <v>0</v>
      </c>
      <c r="Q516" s="190">
        <v>0</v>
      </c>
      <c r="R516" s="190">
        <f>Q516*H516</f>
        <v>0</v>
      </c>
      <c r="S516" s="190">
        <v>0</v>
      </c>
      <c r="T516" s="191">
        <f>S516*H516</f>
        <v>0</v>
      </c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R516" s="192" t="s">
        <v>98</v>
      </c>
      <c r="AT516" s="192" t="s">
        <v>204</v>
      </c>
      <c r="AU516" s="192" t="s">
        <v>89</v>
      </c>
      <c r="AY516" s="18" t="s">
        <v>203</v>
      </c>
      <c r="BE516" s="193">
        <f>IF(N516="základní",J516,0)</f>
        <v>0</v>
      </c>
      <c r="BF516" s="193">
        <f>IF(N516="snížená",J516,0)</f>
        <v>0</v>
      </c>
      <c r="BG516" s="193">
        <f>IF(N516="zákl. přenesená",J516,0)</f>
        <v>0</v>
      </c>
      <c r="BH516" s="193">
        <f>IF(N516="sníž. přenesená",J516,0)</f>
        <v>0</v>
      </c>
      <c r="BI516" s="193">
        <f>IF(N516="nulová",J516,0)</f>
        <v>0</v>
      </c>
      <c r="BJ516" s="18" t="s">
        <v>85</v>
      </c>
      <c r="BK516" s="193">
        <f>ROUND(I516*H516,2)</f>
        <v>0</v>
      </c>
      <c r="BL516" s="18" t="s">
        <v>98</v>
      </c>
      <c r="BM516" s="192" t="s">
        <v>1623</v>
      </c>
    </row>
    <row r="517" spans="2:51" s="12" customFormat="1" ht="12">
      <c r="B517" s="194"/>
      <c r="C517" s="195"/>
      <c r="D517" s="196" t="s">
        <v>209</v>
      </c>
      <c r="E517" s="197" t="s">
        <v>1</v>
      </c>
      <c r="F517" s="198" t="s">
        <v>1624</v>
      </c>
      <c r="G517" s="195"/>
      <c r="H517" s="199">
        <v>190.98</v>
      </c>
      <c r="I517" s="200"/>
      <c r="J517" s="195"/>
      <c r="K517" s="195"/>
      <c r="L517" s="201"/>
      <c r="M517" s="202"/>
      <c r="N517" s="203"/>
      <c r="O517" s="203"/>
      <c r="P517" s="203"/>
      <c r="Q517" s="203"/>
      <c r="R517" s="203"/>
      <c r="S517" s="203"/>
      <c r="T517" s="204"/>
      <c r="AT517" s="205" t="s">
        <v>209</v>
      </c>
      <c r="AU517" s="205" t="s">
        <v>89</v>
      </c>
      <c r="AV517" s="12" t="s">
        <v>89</v>
      </c>
      <c r="AW517" s="12" t="s">
        <v>36</v>
      </c>
      <c r="AX517" s="12" t="s">
        <v>80</v>
      </c>
      <c r="AY517" s="205" t="s">
        <v>203</v>
      </c>
    </row>
    <row r="518" spans="2:51" s="13" customFormat="1" ht="12">
      <c r="B518" s="206"/>
      <c r="C518" s="207"/>
      <c r="D518" s="196" t="s">
        <v>209</v>
      </c>
      <c r="E518" s="208" t="s">
        <v>1</v>
      </c>
      <c r="F518" s="209" t="s">
        <v>211</v>
      </c>
      <c r="G518" s="207"/>
      <c r="H518" s="210">
        <v>190.98</v>
      </c>
      <c r="I518" s="211"/>
      <c r="J518" s="207"/>
      <c r="K518" s="207"/>
      <c r="L518" s="212"/>
      <c r="M518" s="213"/>
      <c r="N518" s="214"/>
      <c r="O518" s="214"/>
      <c r="P518" s="214"/>
      <c r="Q518" s="214"/>
      <c r="R518" s="214"/>
      <c r="S518" s="214"/>
      <c r="T518" s="215"/>
      <c r="AT518" s="216" t="s">
        <v>209</v>
      </c>
      <c r="AU518" s="216" t="s">
        <v>89</v>
      </c>
      <c r="AV518" s="13" t="s">
        <v>98</v>
      </c>
      <c r="AW518" s="13" t="s">
        <v>36</v>
      </c>
      <c r="AX518" s="13" t="s">
        <v>85</v>
      </c>
      <c r="AY518" s="216" t="s">
        <v>203</v>
      </c>
    </row>
    <row r="519" spans="1:65" s="2" customFormat="1" ht="24.2" customHeight="1">
      <c r="A519" s="35"/>
      <c r="B519" s="36"/>
      <c r="C519" s="238" t="s">
        <v>755</v>
      </c>
      <c r="D519" s="238" t="s">
        <v>1363</v>
      </c>
      <c r="E519" s="239" t="s">
        <v>1625</v>
      </c>
      <c r="F519" s="240" t="s">
        <v>1626</v>
      </c>
      <c r="G519" s="241" t="s">
        <v>253</v>
      </c>
      <c r="H519" s="242">
        <v>200.529</v>
      </c>
      <c r="I519" s="243"/>
      <c r="J519" s="244">
        <f aca="true" t="shared" si="0" ref="J519:J525">ROUND(I519*H519,2)</f>
        <v>0</v>
      </c>
      <c r="K519" s="245"/>
      <c r="L519" s="246"/>
      <c r="M519" s="247" t="s">
        <v>1</v>
      </c>
      <c r="N519" s="248" t="s">
        <v>45</v>
      </c>
      <c r="O519" s="72"/>
      <c r="P519" s="190">
        <f aca="true" t="shared" si="1" ref="P519:P525">O519*H519</f>
        <v>0</v>
      </c>
      <c r="Q519" s="190">
        <v>0</v>
      </c>
      <c r="R519" s="190">
        <f aca="true" t="shared" si="2" ref="R519:R525">Q519*H519</f>
        <v>0</v>
      </c>
      <c r="S519" s="190">
        <v>0</v>
      </c>
      <c r="T519" s="191">
        <f aca="true" t="shared" si="3" ref="T519:T525">S519*H519</f>
        <v>0</v>
      </c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R519" s="192" t="s">
        <v>122</v>
      </c>
      <c r="AT519" s="192" t="s">
        <v>1363</v>
      </c>
      <c r="AU519" s="192" t="s">
        <v>89</v>
      </c>
      <c r="AY519" s="18" t="s">
        <v>203</v>
      </c>
      <c r="BE519" s="193">
        <f aca="true" t="shared" si="4" ref="BE519:BE525">IF(N519="základní",J519,0)</f>
        <v>0</v>
      </c>
      <c r="BF519" s="193">
        <f aca="true" t="shared" si="5" ref="BF519:BF525">IF(N519="snížená",J519,0)</f>
        <v>0</v>
      </c>
      <c r="BG519" s="193">
        <f aca="true" t="shared" si="6" ref="BG519:BG525">IF(N519="zákl. přenesená",J519,0)</f>
        <v>0</v>
      </c>
      <c r="BH519" s="193">
        <f aca="true" t="shared" si="7" ref="BH519:BH525">IF(N519="sníž. přenesená",J519,0)</f>
        <v>0</v>
      </c>
      <c r="BI519" s="193">
        <f aca="true" t="shared" si="8" ref="BI519:BI525">IF(N519="nulová",J519,0)</f>
        <v>0</v>
      </c>
      <c r="BJ519" s="18" t="s">
        <v>85</v>
      </c>
      <c r="BK519" s="193">
        <f aca="true" t="shared" si="9" ref="BK519:BK525">ROUND(I519*H519,2)</f>
        <v>0</v>
      </c>
      <c r="BL519" s="18" t="s">
        <v>98</v>
      </c>
      <c r="BM519" s="192" t="s">
        <v>1627</v>
      </c>
    </row>
    <row r="520" spans="1:65" s="2" customFormat="1" ht="24.2" customHeight="1">
      <c r="A520" s="35"/>
      <c r="B520" s="36"/>
      <c r="C520" s="180" t="s">
        <v>759</v>
      </c>
      <c r="D520" s="180" t="s">
        <v>204</v>
      </c>
      <c r="E520" s="181" t="s">
        <v>1628</v>
      </c>
      <c r="F520" s="182" t="s">
        <v>1629</v>
      </c>
      <c r="G520" s="183" t="s">
        <v>253</v>
      </c>
      <c r="H520" s="184">
        <v>4583.79</v>
      </c>
      <c r="I520" s="185"/>
      <c r="J520" s="186">
        <f t="shared" si="0"/>
        <v>0</v>
      </c>
      <c r="K520" s="187"/>
      <c r="L520" s="40"/>
      <c r="M520" s="188" t="s">
        <v>1</v>
      </c>
      <c r="N520" s="189" t="s">
        <v>45</v>
      </c>
      <c r="O520" s="72"/>
      <c r="P520" s="190">
        <f t="shared" si="1"/>
        <v>0</v>
      </c>
      <c r="Q520" s="190">
        <v>0</v>
      </c>
      <c r="R520" s="190">
        <f t="shared" si="2"/>
        <v>0</v>
      </c>
      <c r="S520" s="190">
        <v>0</v>
      </c>
      <c r="T520" s="191">
        <f t="shared" si="3"/>
        <v>0</v>
      </c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R520" s="192" t="s">
        <v>98</v>
      </c>
      <c r="AT520" s="192" t="s">
        <v>204</v>
      </c>
      <c r="AU520" s="192" t="s">
        <v>89</v>
      </c>
      <c r="AY520" s="18" t="s">
        <v>203</v>
      </c>
      <c r="BE520" s="193">
        <f t="shared" si="4"/>
        <v>0</v>
      </c>
      <c r="BF520" s="193">
        <f t="shared" si="5"/>
        <v>0</v>
      </c>
      <c r="BG520" s="193">
        <f t="shared" si="6"/>
        <v>0</v>
      </c>
      <c r="BH520" s="193">
        <f t="shared" si="7"/>
        <v>0</v>
      </c>
      <c r="BI520" s="193">
        <f t="shared" si="8"/>
        <v>0</v>
      </c>
      <c r="BJ520" s="18" t="s">
        <v>85</v>
      </c>
      <c r="BK520" s="193">
        <f t="shared" si="9"/>
        <v>0</v>
      </c>
      <c r="BL520" s="18" t="s">
        <v>98</v>
      </c>
      <c r="BM520" s="192" t="s">
        <v>1630</v>
      </c>
    </row>
    <row r="521" spans="1:65" s="2" customFormat="1" ht="24.2" customHeight="1">
      <c r="A521" s="35"/>
      <c r="B521" s="36"/>
      <c r="C521" s="238" t="s">
        <v>763</v>
      </c>
      <c r="D521" s="238" t="s">
        <v>1363</v>
      </c>
      <c r="E521" s="239" t="s">
        <v>1631</v>
      </c>
      <c r="F521" s="240" t="s">
        <v>1632</v>
      </c>
      <c r="G521" s="241" t="s">
        <v>253</v>
      </c>
      <c r="H521" s="242">
        <v>1584.65</v>
      </c>
      <c r="I521" s="243"/>
      <c r="J521" s="244">
        <f t="shared" si="0"/>
        <v>0</v>
      </c>
      <c r="K521" s="245"/>
      <c r="L521" s="246"/>
      <c r="M521" s="247" t="s">
        <v>1</v>
      </c>
      <c r="N521" s="248" t="s">
        <v>45</v>
      </c>
      <c r="O521" s="72"/>
      <c r="P521" s="190">
        <f t="shared" si="1"/>
        <v>0</v>
      </c>
      <c r="Q521" s="190">
        <v>0</v>
      </c>
      <c r="R521" s="190">
        <f t="shared" si="2"/>
        <v>0</v>
      </c>
      <c r="S521" s="190">
        <v>0</v>
      </c>
      <c r="T521" s="191">
        <f t="shared" si="3"/>
        <v>0</v>
      </c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R521" s="192" t="s">
        <v>122</v>
      </c>
      <c r="AT521" s="192" t="s">
        <v>1363</v>
      </c>
      <c r="AU521" s="192" t="s">
        <v>89</v>
      </c>
      <c r="AY521" s="18" t="s">
        <v>203</v>
      </c>
      <c r="BE521" s="193">
        <f t="shared" si="4"/>
        <v>0</v>
      </c>
      <c r="BF521" s="193">
        <f t="shared" si="5"/>
        <v>0</v>
      </c>
      <c r="BG521" s="193">
        <f t="shared" si="6"/>
        <v>0</v>
      </c>
      <c r="BH521" s="193">
        <f t="shared" si="7"/>
        <v>0</v>
      </c>
      <c r="BI521" s="193">
        <f t="shared" si="8"/>
        <v>0</v>
      </c>
      <c r="BJ521" s="18" t="s">
        <v>85</v>
      </c>
      <c r="BK521" s="193">
        <f t="shared" si="9"/>
        <v>0</v>
      </c>
      <c r="BL521" s="18" t="s">
        <v>98</v>
      </c>
      <c r="BM521" s="192" t="s">
        <v>1633</v>
      </c>
    </row>
    <row r="522" spans="1:65" s="2" customFormat="1" ht="24.2" customHeight="1">
      <c r="A522" s="35"/>
      <c r="B522" s="36"/>
      <c r="C522" s="238" t="s">
        <v>768</v>
      </c>
      <c r="D522" s="238" t="s">
        <v>1363</v>
      </c>
      <c r="E522" s="239" t="s">
        <v>1634</v>
      </c>
      <c r="F522" s="240" t="s">
        <v>1635</v>
      </c>
      <c r="G522" s="241" t="s">
        <v>253</v>
      </c>
      <c r="H522" s="242">
        <v>729.173</v>
      </c>
      <c r="I522" s="243"/>
      <c r="J522" s="244">
        <f t="shared" si="0"/>
        <v>0</v>
      </c>
      <c r="K522" s="245"/>
      <c r="L522" s="246"/>
      <c r="M522" s="247" t="s">
        <v>1</v>
      </c>
      <c r="N522" s="248" t="s">
        <v>45</v>
      </c>
      <c r="O522" s="72"/>
      <c r="P522" s="190">
        <f t="shared" si="1"/>
        <v>0</v>
      </c>
      <c r="Q522" s="190">
        <v>0</v>
      </c>
      <c r="R522" s="190">
        <f t="shared" si="2"/>
        <v>0</v>
      </c>
      <c r="S522" s="190">
        <v>0</v>
      </c>
      <c r="T522" s="191">
        <f t="shared" si="3"/>
        <v>0</v>
      </c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R522" s="192" t="s">
        <v>122</v>
      </c>
      <c r="AT522" s="192" t="s">
        <v>1363</v>
      </c>
      <c r="AU522" s="192" t="s">
        <v>89</v>
      </c>
      <c r="AY522" s="18" t="s">
        <v>203</v>
      </c>
      <c r="BE522" s="193">
        <f t="shared" si="4"/>
        <v>0</v>
      </c>
      <c r="BF522" s="193">
        <f t="shared" si="5"/>
        <v>0</v>
      </c>
      <c r="BG522" s="193">
        <f t="shared" si="6"/>
        <v>0</v>
      </c>
      <c r="BH522" s="193">
        <f t="shared" si="7"/>
        <v>0</v>
      </c>
      <c r="BI522" s="193">
        <f t="shared" si="8"/>
        <v>0</v>
      </c>
      <c r="BJ522" s="18" t="s">
        <v>85</v>
      </c>
      <c r="BK522" s="193">
        <f t="shared" si="9"/>
        <v>0</v>
      </c>
      <c r="BL522" s="18" t="s">
        <v>98</v>
      </c>
      <c r="BM522" s="192" t="s">
        <v>1636</v>
      </c>
    </row>
    <row r="523" spans="1:65" s="2" customFormat="1" ht="24.2" customHeight="1">
      <c r="A523" s="35"/>
      <c r="B523" s="36"/>
      <c r="C523" s="238" t="s">
        <v>772</v>
      </c>
      <c r="D523" s="238" t="s">
        <v>1363</v>
      </c>
      <c r="E523" s="239" t="s">
        <v>1637</v>
      </c>
      <c r="F523" s="240" t="s">
        <v>1638</v>
      </c>
      <c r="G523" s="241" t="s">
        <v>253</v>
      </c>
      <c r="H523" s="242">
        <v>726.957</v>
      </c>
      <c r="I523" s="243"/>
      <c r="J523" s="244">
        <f t="shared" si="0"/>
        <v>0</v>
      </c>
      <c r="K523" s="245"/>
      <c r="L523" s="246"/>
      <c r="M523" s="247" t="s">
        <v>1</v>
      </c>
      <c r="N523" s="248" t="s">
        <v>45</v>
      </c>
      <c r="O523" s="72"/>
      <c r="P523" s="190">
        <f t="shared" si="1"/>
        <v>0</v>
      </c>
      <c r="Q523" s="190">
        <v>0</v>
      </c>
      <c r="R523" s="190">
        <f t="shared" si="2"/>
        <v>0</v>
      </c>
      <c r="S523" s="190">
        <v>0</v>
      </c>
      <c r="T523" s="191">
        <f t="shared" si="3"/>
        <v>0</v>
      </c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R523" s="192" t="s">
        <v>122</v>
      </c>
      <c r="AT523" s="192" t="s">
        <v>1363</v>
      </c>
      <c r="AU523" s="192" t="s">
        <v>89</v>
      </c>
      <c r="AY523" s="18" t="s">
        <v>203</v>
      </c>
      <c r="BE523" s="193">
        <f t="shared" si="4"/>
        <v>0</v>
      </c>
      <c r="BF523" s="193">
        <f t="shared" si="5"/>
        <v>0</v>
      </c>
      <c r="BG523" s="193">
        <f t="shared" si="6"/>
        <v>0</v>
      </c>
      <c r="BH523" s="193">
        <f t="shared" si="7"/>
        <v>0</v>
      </c>
      <c r="BI523" s="193">
        <f t="shared" si="8"/>
        <v>0</v>
      </c>
      <c r="BJ523" s="18" t="s">
        <v>85</v>
      </c>
      <c r="BK523" s="193">
        <f t="shared" si="9"/>
        <v>0</v>
      </c>
      <c r="BL523" s="18" t="s">
        <v>98</v>
      </c>
      <c r="BM523" s="192" t="s">
        <v>1639</v>
      </c>
    </row>
    <row r="524" spans="1:65" s="2" customFormat="1" ht="24.2" customHeight="1">
      <c r="A524" s="35"/>
      <c r="B524" s="36"/>
      <c r="C524" s="238" t="s">
        <v>776</v>
      </c>
      <c r="D524" s="238" t="s">
        <v>1363</v>
      </c>
      <c r="E524" s="239" t="s">
        <v>1640</v>
      </c>
      <c r="F524" s="240" t="s">
        <v>1641</v>
      </c>
      <c r="G524" s="241" t="s">
        <v>253</v>
      </c>
      <c r="H524" s="242">
        <v>1719.701</v>
      </c>
      <c r="I524" s="243"/>
      <c r="J524" s="244">
        <f t="shared" si="0"/>
        <v>0</v>
      </c>
      <c r="K524" s="245"/>
      <c r="L524" s="246"/>
      <c r="M524" s="247" t="s">
        <v>1</v>
      </c>
      <c r="N524" s="248" t="s">
        <v>45</v>
      </c>
      <c r="O524" s="72"/>
      <c r="P524" s="190">
        <f t="shared" si="1"/>
        <v>0</v>
      </c>
      <c r="Q524" s="190">
        <v>0</v>
      </c>
      <c r="R524" s="190">
        <f t="shared" si="2"/>
        <v>0</v>
      </c>
      <c r="S524" s="190">
        <v>0</v>
      </c>
      <c r="T524" s="191">
        <f t="shared" si="3"/>
        <v>0</v>
      </c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R524" s="192" t="s">
        <v>122</v>
      </c>
      <c r="AT524" s="192" t="s">
        <v>1363</v>
      </c>
      <c r="AU524" s="192" t="s">
        <v>89</v>
      </c>
      <c r="AY524" s="18" t="s">
        <v>203</v>
      </c>
      <c r="BE524" s="193">
        <f t="shared" si="4"/>
        <v>0</v>
      </c>
      <c r="BF524" s="193">
        <f t="shared" si="5"/>
        <v>0</v>
      </c>
      <c r="BG524" s="193">
        <f t="shared" si="6"/>
        <v>0</v>
      </c>
      <c r="BH524" s="193">
        <f t="shared" si="7"/>
        <v>0</v>
      </c>
      <c r="BI524" s="193">
        <f t="shared" si="8"/>
        <v>0</v>
      </c>
      <c r="BJ524" s="18" t="s">
        <v>85</v>
      </c>
      <c r="BK524" s="193">
        <f t="shared" si="9"/>
        <v>0</v>
      </c>
      <c r="BL524" s="18" t="s">
        <v>98</v>
      </c>
      <c r="BM524" s="192" t="s">
        <v>1642</v>
      </c>
    </row>
    <row r="525" spans="1:65" s="2" customFormat="1" ht="24.2" customHeight="1">
      <c r="A525" s="35"/>
      <c r="B525" s="36"/>
      <c r="C525" s="238" t="s">
        <v>781</v>
      </c>
      <c r="D525" s="238" t="s">
        <v>1363</v>
      </c>
      <c r="E525" s="239" t="s">
        <v>1643</v>
      </c>
      <c r="F525" s="240" t="s">
        <v>1644</v>
      </c>
      <c r="G525" s="241" t="s">
        <v>253</v>
      </c>
      <c r="H525" s="242">
        <v>50</v>
      </c>
      <c r="I525" s="243"/>
      <c r="J525" s="244">
        <f t="shared" si="0"/>
        <v>0</v>
      </c>
      <c r="K525" s="245"/>
      <c r="L525" s="246"/>
      <c r="M525" s="247" t="s">
        <v>1</v>
      </c>
      <c r="N525" s="248" t="s">
        <v>45</v>
      </c>
      <c r="O525" s="72"/>
      <c r="P525" s="190">
        <f t="shared" si="1"/>
        <v>0</v>
      </c>
      <c r="Q525" s="190">
        <v>0</v>
      </c>
      <c r="R525" s="190">
        <f t="shared" si="2"/>
        <v>0</v>
      </c>
      <c r="S525" s="190">
        <v>0</v>
      </c>
      <c r="T525" s="191">
        <f t="shared" si="3"/>
        <v>0</v>
      </c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R525" s="192" t="s">
        <v>122</v>
      </c>
      <c r="AT525" s="192" t="s">
        <v>1363</v>
      </c>
      <c r="AU525" s="192" t="s">
        <v>89</v>
      </c>
      <c r="AY525" s="18" t="s">
        <v>203</v>
      </c>
      <c r="BE525" s="193">
        <f t="shared" si="4"/>
        <v>0</v>
      </c>
      <c r="BF525" s="193">
        <f t="shared" si="5"/>
        <v>0</v>
      </c>
      <c r="BG525" s="193">
        <f t="shared" si="6"/>
        <v>0</v>
      </c>
      <c r="BH525" s="193">
        <f t="shared" si="7"/>
        <v>0</v>
      </c>
      <c r="BI525" s="193">
        <f t="shared" si="8"/>
        <v>0</v>
      </c>
      <c r="BJ525" s="18" t="s">
        <v>85</v>
      </c>
      <c r="BK525" s="193">
        <f t="shared" si="9"/>
        <v>0</v>
      </c>
      <c r="BL525" s="18" t="s">
        <v>98</v>
      </c>
      <c r="BM525" s="192" t="s">
        <v>1645</v>
      </c>
    </row>
    <row r="526" spans="2:51" s="12" customFormat="1" ht="12">
      <c r="B526" s="194"/>
      <c r="C526" s="195"/>
      <c r="D526" s="196" t="s">
        <v>209</v>
      </c>
      <c r="E526" s="197" t="s">
        <v>1</v>
      </c>
      <c r="F526" s="198" t="s">
        <v>1646</v>
      </c>
      <c r="G526" s="195"/>
      <c r="H526" s="199">
        <v>50</v>
      </c>
      <c r="I526" s="200"/>
      <c r="J526" s="195"/>
      <c r="K526" s="195"/>
      <c r="L526" s="201"/>
      <c r="M526" s="202"/>
      <c r="N526" s="203"/>
      <c r="O526" s="203"/>
      <c r="P526" s="203"/>
      <c r="Q526" s="203"/>
      <c r="R526" s="203"/>
      <c r="S526" s="203"/>
      <c r="T526" s="204"/>
      <c r="AT526" s="205" t="s">
        <v>209</v>
      </c>
      <c r="AU526" s="205" t="s">
        <v>89</v>
      </c>
      <c r="AV526" s="12" t="s">
        <v>89</v>
      </c>
      <c r="AW526" s="12" t="s">
        <v>36</v>
      </c>
      <c r="AX526" s="12" t="s">
        <v>80</v>
      </c>
      <c r="AY526" s="205" t="s">
        <v>203</v>
      </c>
    </row>
    <row r="527" spans="2:51" s="13" customFormat="1" ht="12">
      <c r="B527" s="206"/>
      <c r="C527" s="207"/>
      <c r="D527" s="196" t="s">
        <v>209</v>
      </c>
      <c r="E527" s="208" t="s">
        <v>1</v>
      </c>
      <c r="F527" s="209" t="s">
        <v>211</v>
      </c>
      <c r="G527" s="207"/>
      <c r="H527" s="210">
        <v>50</v>
      </c>
      <c r="I527" s="211"/>
      <c r="J527" s="207"/>
      <c r="K527" s="207"/>
      <c r="L527" s="212"/>
      <c r="M527" s="213"/>
      <c r="N527" s="214"/>
      <c r="O527" s="214"/>
      <c r="P527" s="214"/>
      <c r="Q527" s="214"/>
      <c r="R527" s="214"/>
      <c r="S527" s="214"/>
      <c r="T527" s="215"/>
      <c r="AT527" s="216" t="s">
        <v>209</v>
      </c>
      <c r="AU527" s="216" t="s">
        <v>89</v>
      </c>
      <c r="AV527" s="13" t="s">
        <v>98</v>
      </c>
      <c r="AW527" s="13" t="s">
        <v>36</v>
      </c>
      <c r="AX527" s="13" t="s">
        <v>85</v>
      </c>
      <c r="AY527" s="216" t="s">
        <v>203</v>
      </c>
    </row>
    <row r="528" spans="1:65" s="2" customFormat="1" ht="37.9" customHeight="1">
      <c r="A528" s="35"/>
      <c r="B528" s="36"/>
      <c r="C528" s="180" t="s">
        <v>785</v>
      </c>
      <c r="D528" s="180" t="s">
        <v>204</v>
      </c>
      <c r="E528" s="181" t="s">
        <v>1647</v>
      </c>
      <c r="F528" s="182" t="s">
        <v>1648</v>
      </c>
      <c r="G528" s="183" t="s">
        <v>207</v>
      </c>
      <c r="H528" s="184">
        <v>4038.631</v>
      </c>
      <c r="I528" s="185"/>
      <c r="J528" s="186">
        <f>ROUND(I528*H528,2)</f>
        <v>0</v>
      </c>
      <c r="K528" s="187"/>
      <c r="L528" s="40"/>
      <c r="M528" s="188" t="s">
        <v>1</v>
      </c>
      <c r="N528" s="189" t="s">
        <v>45</v>
      </c>
      <c r="O528" s="72"/>
      <c r="P528" s="190">
        <f>O528*H528</f>
        <v>0</v>
      </c>
      <c r="Q528" s="190">
        <v>0</v>
      </c>
      <c r="R528" s="190">
        <f>Q528*H528</f>
        <v>0</v>
      </c>
      <c r="S528" s="190">
        <v>0</v>
      </c>
      <c r="T528" s="191">
        <f>S528*H528</f>
        <v>0</v>
      </c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R528" s="192" t="s">
        <v>98</v>
      </c>
      <c r="AT528" s="192" t="s">
        <v>204</v>
      </c>
      <c r="AU528" s="192" t="s">
        <v>89</v>
      </c>
      <c r="AY528" s="18" t="s">
        <v>203</v>
      </c>
      <c r="BE528" s="193">
        <f>IF(N528="základní",J528,0)</f>
        <v>0</v>
      </c>
      <c r="BF528" s="193">
        <f>IF(N528="snížená",J528,0)</f>
        <v>0</v>
      </c>
      <c r="BG528" s="193">
        <f>IF(N528="zákl. přenesená",J528,0)</f>
        <v>0</v>
      </c>
      <c r="BH528" s="193">
        <f>IF(N528="sníž. přenesená",J528,0)</f>
        <v>0</v>
      </c>
      <c r="BI528" s="193">
        <f>IF(N528="nulová",J528,0)</f>
        <v>0</v>
      </c>
      <c r="BJ528" s="18" t="s">
        <v>85</v>
      </c>
      <c r="BK528" s="193">
        <f>ROUND(I528*H528,2)</f>
        <v>0</v>
      </c>
      <c r="BL528" s="18" t="s">
        <v>98</v>
      </c>
      <c r="BM528" s="192" t="s">
        <v>1649</v>
      </c>
    </row>
    <row r="529" spans="2:51" s="12" customFormat="1" ht="12">
      <c r="B529" s="194"/>
      <c r="C529" s="195"/>
      <c r="D529" s="196" t="s">
        <v>209</v>
      </c>
      <c r="E529" s="197" t="s">
        <v>1</v>
      </c>
      <c r="F529" s="198" t="s">
        <v>1650</v>
      </c>
      <c r="G529" s="195"/>
      <c r="H529" s="199">
        <v>3158.666</v>
      </c>
      <c r="I529" s="200"/>
      <c r="J529" s="195"/>
      <c r="K529" s="195"/>
      <c r="L529" s="201"/>
      <c r="M529" s="202"/>
      <c r="N529" s="203"/>
      <c r="O529" s="203"/>
      <c r="P529" s="203"/>
      <c r="Q529" s="203"/>
      <c r="R529" s="203"/>
      <c r="S529" s="203"/>
      <c r="T529" s="204"/>
      <c r="AT529" s="205" t="s">
        <v>209</v>
      </c>
      <c r="AU529" s="205" t="s">
        <v>89</v>
      </c>
      <c r="AV529" s="12" t="s">
        <v>89</v>
      </c>
      <c r="AW529" s="12" t="s">
        <v>36</v>
      </c>
      <c r="AX529" s="12" t="s">
        <v>80</v>
      </c>
      <c r="AY529" s="205" t="s">
        <v>203</v>
      </c>
    </row>
    <row r="530" spans="2:51" s="12" customFormat="1" ht="12">
      <c r="B530" s="194"/>
      <c r="C530" s="195"/>
      <c r="D530" s="196" t="s">
        <v>209</v>
      </c>
      <c r="E530" s="197" t="s">
        <v>1</v>
      </c>
      <c r="F530" s="198" t="s">
        <v>1651</v>
      </c>
      <c r="G530" s="195"/>
      <c r="H530" s="199">
        <v>607.985</v>
      </c>
      <c r="I530" s="200"/>
      <c r="J530" s="195"/>
      <c r="K530" s="195"/>
      <c r="L530" s="201"/>
      <c r="M530" s="202"/>
      <c r="N530" s="203"/>
      <c r="O530" s="203"/>
      <c r="P530" s="203"/>
      <c r="Q530" s="203"/>
      <c r="R530" s="203"/>
      <c r="S530" s="203"/>
      <c r="T530" s="204"/>
      <c r="AT530" s="205" t="s">
        <v>209</v>
      </c>
      <c r="AU530" s="205" t="s">
        <v>89</v>
      </c>
      <c r="AV530" s="12" t="s">
        <v>89</v>
      </c>
      <c r="AW530" s="12" t="s">
        <v>36</v>
      </c>
      <c r="AX530" s="12" t="s">
        <v>80</v>
      </c>
      <c r="AY530" s="205" t="s">
        <v>203</v>
      </c>
    </row>
    <row r="531" spans="2:51" s="12" customFormat="1" ht="12">
      <c r="B531" s="194"/>
      <c r="C531" s="195"/>
      <c r="D531" s="196" t="s">
        <v>209</v>
      </c>
      <c r="E531" s="197" t="s">
        <v>1</v>
      </c>
      <c r="F531" s="198" t="s">
        <v>1652</v>
      </c>
      <c r="G531" s="195"/>
      <c r="H531" s="199">
        <v>179.98</v>
      </c>
      <c r="I531" s="200"/>
      <c r="J531" s="195"/>
      <c r="K531" s="195"/>
      <c r="L531" s="201"/>
      <c r="M531" s="202"/>
      <c r="N531" s="203"/>
      <c r="O531" s="203"/>
      <c r="P531" s="203"/>
      <c r="Q531" s="203"/>
      <c r="R531" s="203"/>
      <c r="S531" s="203"/>
      <c r="T531" s="204"/>
      <c r="AT531" s="205" t="s">
        <v>209</v>
      </c>
      <c r="AU531" s="205" t="s">
        <v>89</v>
      </c>
      <c r="AV531" s="12" t="s">
        <v>89</v>
      </c>
      <c r="AW531" s="12" t="s">
        <v>36</v>
      </c>
      <c r="AX531" s="12" t="s">
        <v>80</v>
      </c>
      <c r="AY531" s="205" t="s">
        <v>203</v>
      </c>
    </row>
    <row r="532" spans="2:51" s="12" customFormat="1" ht="12">
      <c r="B532" s="194"/>
      <c r="C532" s="195"/>
      <c r="D532" s="196" t="s">
        <v>209</v>
      </c>
      <c r="E532" s="197" t="s">
        <v>1</v>
      </c>
      <c r="F532" s="198" t="s">
        <v>1653</v>
      </c>
      <c r="G532" s="195"/>
      <c r="H532" s="199">
        <v>92</v>
      </c>
      <c r="I532" s="200"/>
      <c r="J532" s="195"/>
      <c r="K532" s="195"/>
      <c r="L532" s="201"/>
      <c r="M532" s="202"/>
      <c r="N532" s="203"/>
      <c r="O532" s="203"/>
      <c r="P532" s="203"/>
      <c r="Q532" s="203"/>
      <c r="R532" s="203"/>
      <c r="S532" s="203"/>
      <c r="T532" s="204"/>
      <c r="AT532" s="205" t="s">
        <v>209</v>
      </c>
      <c r="AU532" s="205" t="s">
        <v>89</v>
      </c>
      <c r="AV532" s="12" t="s">
        <v>89</v>
      </c>
      <c r="AW532" s="12" t="s">
        <v>36</v>
      </c>
      <c r="AX532" s="12" t="s">
        <v>80</v>
      </c>
      <c r="AY532" s="205" t="s">
        <v>203</v>
      </c>
    </row>
    <row r="533" spans="2:51" s="13" customFormat="1" ht="12">
      <c r="B533" s="206"/>
      <c r="C533" s="207"/>
      <c r="D533" s="196" t="s">
        <v>209</v>
      </c>
      <c r="E533" s="208" t="s">
        <v>1</v>
      </c>
      <c r="F533" s="209" t="s">
        <v>211</v>
      </c>
      <c r="G533" s="207"/>
      <c r="H533" s="210">
        <v>4038.6310000000003</v>
      </c>
      <c r="I533" s="211"/>
      <c r="J533" s="207"/>
      <c r="K533" s="207"/>
      <c r="L533" s="212"/>
      <c r="M533" s="213"/>
      <c r="N533" s="214"/>
      <c r="O533" s="214"/>
      <c r="P533" s="214"/>
      <c r="Q533" s="214"/>
      <c r="R533" s="214"/>
      <c r="S533" s="214"/>
      <c r="T533" s="215"/>
      <c r="AT533" s="216" t="s">
        <v>209</v>
      </c>
      <c r="AU533" s="216" t="s">
        <v>89</v>
      </c>
      <c r="AV533" s="13" t="s">
        <v>98</v>
      </c>
      <c r="AW533" s="13" t="s">
        <v>36</v>
      </c>
      <c r="AX533" s="13" t="s">
        <v>85</v>
      </c>
      <c r="AY533" s="216" t="s">
        <v>203</v>
      </c>
    </row>
    <row r="534" spans="1:65" s="2" customFormat="1" ht="24.2" customHeight="1">
      <c r="A534" s="35"/>
      <c r="B534" s="36"/>
      <c r="C534" s="180" t="s">
        <v>791</v>
      </c>
      <c r="D534" s="180" t="s">
        <v>204</v>
      </c>
      <c r="E534" s="181" t="s">
        <v>1654</v>
      </c>
      <c r="F534" s="182" t="s">
        <v>1655</v>
      </c>
      <c r="G534" s="183" t="s">
        <v>207</v>
      </c>
      <c r="H534" s="184">
        <v>4038.631</v>
      </c>
      <c r="I534" s="185"/>
      <c r="J534" s="186">
        <f>ROUND(I534*H534,2)</f>
        <v>0</v>
      </c>
      <c r="K534" s="187"/>
      <c r="L534" s="40"/>
      <c r="M534" s="188" t="s">
        <v>1</v>
      </c>
      <c r="N534" s="189" t="s">
        <v>45</v>
      </c>
      <c r="O534" s="72"/>
      <c r="P534" s="190">
        <f>O534*H534</f>
        <v>0</v>
      </c>
      <c r="Q534" s="190">
        <v>0</v>
      </c>
      <c r="R534" s="190">
        <f>Q534*H534</f>
        <v>0</v>
      </c>
      <c r="S534" s="190">
        <v>0</v>
      </c>
      <c r="T534" s="191">
        <f>S534*H534</f>
        <v>0</v>
      </c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R534" s="192" t="s">
        <v>98</v>
      </c>
      <c r="AT534" s="192" t="s">
        <v>204</v>
      </c>
      <c r="AU534" s="192" t="s">
        <v>89</v>
      </c>
      <c r="AY534" s="18" t="s">
        <v>203</v>
      </c>
      <c r="BE534" s="193">
        <f>IF(N534="základní",J534,0)</f>
        <v>0</v>
      </c>
      <c r="BF534" s="193">
        <f>IF(N534="snížená",J534,0)</f>
        <v>0</v>
      </c>
      <c r="BG534" s="193">
        <f>IF(N534="zákl. přenesená",J534,0)</f>
        <v>0</v>
      </c>
      <c r="BH534" s="193">
        <f>IF(N534="sníž. přenesená",J534,0)</f>
        <v>0</v>
      </c>
      <c r="BI534" s="193">
        <f>IF(N534="nulová",J534,0)</f>
        <v>0</v>
      </c>
      <c r="BJ534" s="18" t="s">
        <v>85</v>
      </c>
      <c r="BK534" s="193">
        <f>ROUND(I534*H534,2)</f>
        <v>0</v>
      </c>
      <c r="BL534" s="18" t="s">
        <v>98</v>
      </c>
      <c r="BM534" s="192" t="s">
        <v>1656</v>
      </c>
    </row>
    <row r="535" spans="1:65" s="2" customFormat="1" ht="37.9" customHeight="1">
      <c r="A535" s="35"/>
      <c r="B535" s="36"/>
      <c r="C535" s="180" t="s">
        <v>795</v>
      </c>
      <c r="D535" s="180" t="s">
        <v>204</v>
      </c>
      <c r="E535" s="181" t="s">
        <v>1657</v>
      </c>
      <c r="F535" s="182" t="s">
        <v>1658</v>
      </c>
      <c r="G535" s="183" t="s">
        <v>207</v>
      </c>
      <c r="H535" s="184">
        <v>970.74</v>
      </c>
      <c r="I535" s="185"/>
      <c r="J535" s="186">
        <f>ROUND(I535*H535,2)</f>
        <v>0</v>
      </c>
      <c r="K535" s="187"/>
      <c r="L535" s="40"/>
      <c r="M535" s="188" t="s">
        <v>1</v>
      </c>
      <c r="N535" s="189" t="s">
        <v>45</v>
      </c>
      <c r="O535" s="72"/>
      <c r="P535" s="190">
        <f>O535*H535</f>
        <v>0</v>
      </c>
      <c r="Q535" s="190">
        <v>0</v>
      </c>
      <c r="R535" s="190">
        <f>Q535*H535</f>
        <v>0</v>
      </c>
      <c r="S535" s="190">
        <v>0</v>
      </c>
      <c r="T535" s="191">
        <f>S535*H535</f>
        <v>0</v>
      </c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R535" s="192" t="s">
        <v>98</v>
      </c>
      <c r="AT535" s="192" t="s">
        <v>204</v>
      </c>
      <c r="AU535" s="192" t="s">
        <v>89</v>
      </c>
      <c r="AY535" s="18" t="s">
        <v>203</v>
      </c>
      <c r="BE535" s="193">
        <f>IF(N535="základní",J535,0)</f>
        <v>0</v>
      </c>
      <c r="BF535" s="193">
        <f>IF(N535="snížená",J535,0)</f>
        <v>0</v>
      </c>
      <c r="BG535" s="193">
        <f>IF(N535="zákl. přenesená",J535,0)</f>
        <v>0</v>
      </c>
      <c r="BH535" s="193">
        <f>IF(N535="sníž. přenesená",J535,0)</f>
        <v>0</v>
      </c>
      <c r="BI535" s="193">
        <f>IF(N535="nulová",J535,0)</f>
        <v>0</v>
      </c>
      <c r="BJ535" s="18" t="s">
        <v>85</v>
      </c>
      <c r="BK535" s="193">
        <f>ROUND(I535*H535,2)</f>
        <v>0</v>
      </c>
      <c r="BL535" s="18" t="s">
        <v>98</v>
      </c>
      <c r="BM535" s="192" t="s">
        <v>1659</v>
      </c>
    </row>
    <row r="536" spans="2:51" s="12" customFormat="1" ht="22.5">
      <c r="B536" s="194"/>
      <c r="C536" s="195"/>
      <c r="D536" s="196" t="s">
        <v>209</v>
      </c>
      <c r="E536" s="197" t="s">
        <v>1</v>
      </c>
      <c r="F536" s="198" t="s">
        <v>1660</v>
      </c>
      <c r="G536" s="195"/>
      <c r="H536" s="199">
        <v>944.094</v>
      </c>
      <c r="I536" s="200"/>
      <c r="J536" s="195"/>
      <c r="K536" s="195"/>
      <c r="L536" s="201"/>
      <c r="M536" s="202"/>
      <c r="N536" s="203"/>
      <c r="O536" s="203"/>
      <c r="P536" s="203"/>
      <c r="Q536" s="203"/>
      <c r="R536" s="203"/>
      <c r="S536" s="203"/>
      <c r="T536" s="204"/>
      <c r="AT536" s="205" t="s">
        <v>209</v>
      </c>
      <c r="AU536" s="205" t="s">
        <v>89</v>
      </c>
      <c r="AV536" s="12" t="s">
        <v>89</v>
      </c>
      <c r="AW536" s="12" t="s">
        <v>36</v>
      </c>
      <c r="AX536" s="12" t="s">
        <v>80</v>
      </c>
      <c r="AY536" s="205" t="s">
        <v>203</v>
      </c>
    </row>
    <row r="537" spans="2:51" s="12" customFormat="1" ht="22.5">
      <c r="B537" s="194"/>
      <c r="C537" s="195"/>
      <c r="D537" s="196" t="s">
        <v>209</v>
      </c>
      <c r="E537" s="197" t="s">
        <v>1</v>
      </c>
      <c r="F537" s="198" t="s">
        <v>1661</v>
      </c>
      <c r="G537" s="195"/>
      <c r="H537" s="199">
        <v>26.646</v>
      </c>
      <c r="I537" s="200"/>
      <c r="J537" s="195"/>
      <c r="K537" s="195"/>
      <c r="L537" s="201"/>
      <c r="M537" s="202"/>
      <c r="N537" s="203"/>
      <c r="O537" s="203"/>
      <c r="P537" s="203"/>
      <c r="Q537" s="203"/>
      <c r="R537" s="203"/>
      <c r="S537" s="203"/>
      <c r="T537" s="204"/>
      <c r="AT537" s="205" t="s">
        <v>209</v>
      </c>
      <c r="AU537" s="205" t="s">
        <v>89</v>
      </c>
      <c r="AV537" s="12" t="s">
        <v>89</v>
      </c>
      <c r="AW537" s="12" t="s">
        <v>36</v>
      </c>
      <c r="AX537" s="12" t="s">
        <v>80</v>
      </c>
      <c r="AY537" s="205" t="s">
        <v>203</v>
      </c>
    </row>
    <row r="538" spans="2:51" s="13" customFormat="1" ht="12">
      <c r="B538" s="206"/>
      <c r="C538" s="207"/>
      <c r="D538" s="196" t="s">
        <v>209</v>
      </c>
      <c r="E538" s="208" t="s">
        <v>1</v>
      </c>
      <c r="F538" s="209" t="s">
        <v>211</v>
      </c>
      <c r="G538" s="207"/>
      <c r="H538" s="210">
        <v>970.74</v>
      </c>
      <c r="I538" s="211"/>
      <c r="J538" s="207"/>
      <c r="K538" s="207"/>
      <c r="L538" s="212"/>
      <c r="M538" s="213"/>
      <c r="N538" s="214"/>
      <c r="O538" s="214"/>
      <c r="P538" s="214"/>
      <c r="Q538" s="214"/>
      <c r="R538" s="214"/>
      <c r="S538" s="214"/>
      <c r="T538" s="215"/>
      <c r="AT538" s="216" t="s">
        <v>209</v>
      </c>
      <c r="AU538" s="216" t="s">
        <v>89</v>
      </c>
      <c r="AV538" s="13" t="s">
        <v>98</v>
      </c>
      <c r="AW538" s="13" t="s">
        <v>36</v>
      </c>
      <c r="AX538" s="13" t="s">
        <v>85</v>
      </c>
      <c r="AY538" s="216" t="s">
        <v>203</v>
      </c>
    </row>
    <row r="539" spans="1:65" s="2" customFormat="1" ht="16.5" customHeight="1">
      <c r="A539" s="35"/>
      <c r="B539" s="36"/>
      <c r="C539" s="180" t="s">
        <v>799</v>
      </c>
      <c r="D539" s="180" t="s">
        <v>204</v>
      </c>
      <c r="E539" s="181" t="s">
        <v>312</v>
      </c>
      <c r="F539" s="182" t="s">
        <v>313</v>
      </c>
      <c r="G539" s="183" t="s">
        <v>207</v>
      </c>
      <c r="H539" s="184">
        <v>4224.866</v>
      </c>
      <c r="I539" s="185"/>
      <c r="J539" s="186">
        <f>ROUND(I539*H539,2)</f>
        <v>0</v>
      </c>
      <c r="K539" s="187"/>
      <c r="L539" s="40"/>
      <c r="M539" s="188" t="s">
        <v>1</v>
      </c>
      <c r="N539" s="189" t="s">
        <v>45</v>
      </c>
      <c r="O539" s="72"/>
      <c r="P539" s="190">
        <f>O539*H539</f>
        <v>0</v>
      </c>
      <c r="Q539" s="190">
        <v>0</v>
      </c>
      <c r="R539" s="190">
        <f>Q539*H539</f>
        <v>0</v>
      </c>
      <c r="S539" s="190">
        <v>0</v>
      </c>
      <c r="T539" s="191">
        <f>S539*H539</f>
        <v>0</v>
      </c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R539" s="192" t="s">
        <v>98</v>
      </c>
      <c r="AT539" s="192" t="s">
        <v>204</v>
      </c>
      <c r="AU539" s="192" t="s">
        <v>89</v>
      </c>
      <c r="AY539" s="18" t="s">
        <v>203</v>
      </c>
      <c r="BE539" s="193">
        <f>IF(N539="základní",J539,0)</f>
        <v>0</v>
      </c>
      <c r="BF539" s="193">
        <f>IF(N539="snížená",J539,0)</f>
        <v>0</v>
      </c>
      <c r="BG539" s="193">
        <f>IF(N539="zákl. přenesená",J539,0)</f>
        <v>0</v>
      </c>
      <c r="BH539" s="193">
        <f>IF(N539="sníž. přenesená",J539,0)</f>
        <v>0</v>
      </c>
      <c r="BI539" s="193">
        <f>IF(N539="nulová",J539,0)</f>
        <v>0</v>
      </c>
      <c r="BJ539" s="18" t="s">
        <v>85</v>
      </c>
      <c r="BK539" s="193">
        <f>ROUND(I539*H539,2)</f>
        <v>0</v>
      </c>
      <c r="BL539" s="18" t="s">
        <v>98</v>
      </c>
      <c r="BM539" s="192" t="s">
        <v>1662</v>
      </c>
    </row>
    <row r="540" spans="2:51" s="12" customFormat="1" ht="12">
      <c r="B540" s="194"/>
      <c r="C540" s="195"/>
      <c r="D540" s="196" t="s">
        <v>209</v>
      </c>
      <c r="E540" s="197" t="s">
        <v>1</v>
      </c>
      <c r="F540" s="198" t="s">
        <v>1604</v>
      </c>
      <c r="G540" s="195"/>
      <c r="H540" s="199">
        <v>4099.166</v>
      </c>
      <c r="I540" s="200"/>
      <c r="J540" s="195"/>
      <c r="K540" s="195"/>
      <c r="L540" s="201"/>
      <c r="M540" s="202"/>
      <c r="N540" s="203"/>
      <c r="O540" s="203"/>
      <c r="P540" s="203"/>
      <c r="Q540" s="203"/>
      <c r="R540" s="203"/>
      <c r="S540" s="203"/>
      <c r="T540" s="204"/>
      <c r="AT540" s="205" t="s">
        <v>209</v>
      </c>
      <c r="AU540" s="205" t="s">
        <v>89</v>
      </c>
      <c r="AV540" s="12" t="s">
        <v>89</v>
      </c>
      <c r="AW540" s="12" t="s">
        <v>36</v>
      </c>
      <c r="AX540" s="12" t="s">
        <v>80</v>
      </c>
      <c r="AY540" s="205" t="s">
        <v>203</v>
      </c>
    </row>
    <row r="541" spans="2:51" s="12" customFormat="1" ht="12">
      <c r="B541" s="194"/>
      <c r="C541" s="195"/>
      <c r="D541" s="196" t="s">
        <v>209</v>
      </c>
      <c r="E541" s="197" t="s">
        <v>1</v>
      </c>
      <c r="F541" s="198" t="s">
        <v>1605</v>
      </c>
      <c r="G541" s="195"/>
      <c r="H541" s="199">
        <v>125.7</v>
      </c>
      <c r="I541" s="200"/>
      <c r="J541" s="195"/>
      <c r="K541" s="195"/>
      <c r="L541" s="201"/>
      <c r="M541" s="202"/>
      <c r="N541" s="203"/>
      <c r="O541" s="203"/>
      <c r="P541" s="203"/>
      <c r="Q541" s="203"/>
      <c r="R541" s="203"/>
      <c r="S541" s="203"/>
      <c r="T541" s="204"/>
      <c r="AT541" s="205" t="s">
        <v>209</v>
      </c>
      <c r="AU541" s="205" t="s">
        <v>89</v>
      </c>
      <c r="AV541" s="12" t="s">
        <v>89</v>
      </c>
      <c r="AW541" s="12" t="s">
        <v>36</v>
      </c>
      <c r="AX541" s="12" t="s">
        <v>80</v>
      </c>
      <c r="AY541" s="205" t="s">
        <v>203</v>
      </c>
    </row>
    <row r="542" spans="2:51" s="13" customFormat="1" ht="12">
      <c r="B542" s="206"/>
      <c r="C542" s="207"/>
      <c r="D542" s="196" t="s">
        <v>209</v>
      </c>
      <c r="E542" s="208" t="s">
        <v>1</v>
      </c>
      <c r="F542" s="209" t="s">
        <v>211</v>
      </c>
      <c r="G542" s="207"/>
      <c r="H542" s="210">
        <v>4224.866</v>
      </c>
      <c r="I542" s="211"/>
      <c r="J542" s="207"/>
      <c r="K542" s="207"/>
      <c r="L542" s="212"/>
      <c r="M542" s="213"/>
      <c r="N542" s="214"/>
      <c r="O542" s="214"/>
      <c r="P542" s="214"/>
      <c r="Q542" s="214"/>
      <c r="R542" s="214"/>
      <c r="S542" s="214"/>
      <c r="T542" s="215"/>
      <c r="AT542" s="216" t="s">
        <v>209</v>
      </c>
      <c r="AU542" s="216" t="s">
        <v>89</v>
      </c>
      <c r="AV542" s="13" t="s">
        <v>98</v>
      </c>
      <c r="AW542" s="13" t="s">
        <v>36</v>
      </c>
      <c r="AX542" s="13" t="s">
        <v>85</v>
      </c>
      <c r="AY542" s="216" t="s">
        <v>203</v>
      </c>
    </row>
    <row r="543" spans="1:65" s="2" customFormat="1" ht="37.9" customHeight="1">
      <c r="A543" s="35"/>
      <c r="B543" s="36"/>
      <c r="C543" s="180" t="s">
        <v>803</v>
      </c>
      <c r="D543" s="180" t="s">
        <v>204</v>
      </c>
      <c r="E543" s="181" t="s">
        <v>1663</v>
      </c>
      <c r="F543" s="182" t="s">
        <v>1664</v>
      </c>
      <c r="G543" s="183" t="s">
        <v>253</v>
      </c>
      <c r="H543" s="184">
        <v>685</v>
      </c>
      <c r="I543" s="185"/>
      <c r="J543" s="186">
        <f>ROUND(I543*H543,2)</f>
        <v>0</v>
      </c>
      <c r="K543" s="187"/>
      <c r="L543" s="40"/>
      <c r="M543" s="188" t="s">
        <v>1</v>
      </c>
      <c r="N543" s="189" t="s">
        <v>45</v>
      </c>
      <c r="O543" s="72"/>
      <c r="P543" s="190">
        <f>O543*H543</f>
        <v>0</v>
      </c>
      <c r="Q543" s="190">
        <v>0</v>
      </c>
      <c r="R543" s="190">
        <f>Q543*H543</f>
        <v>0</v>
      </c>
      <c r="S543" s="190">
        <v>0</v>
      </c>
      <c r="T543" s="191">
        <f>S543*H543</f>
        <v>0</v>
      </c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R543" s="192" t="s">
        <v>98</v>
      </c>
      <c r="AT543" s="192" t="s">
        <v>204</v>
      </c>
      <c r="AU543" s="192" t="s">
        <v>89</v>
      </c>
      <c r="AY543" s="18" t="s">
        <v>203</v>
      </c>
      <c r="BE543" s="193">
        <f>IF(N543="základní",J543,0)</f>
        <v>0</v>
      </c>
      <c r="BF543" s="193">
        <f>IF(N543="snížená",J543,0)</f>
        <v>0</v>
      </c>
      <c r="BG543" s="193">
        <f>IF(N543="zákl. přenesená",J543,0)</f>
        <v>0</v>
      </c>
      <c r="BH543" s="193">
        <f>IF(N543="sníž. přenesená",J543,0)</f>
        <v>0</v>
      </c>
      <c r="BI543" s="193">
        <f>IF(N543="nulová",J543,0)</f>
        <v>0</v>
      </c>
      <c r="BJ543" s="18" t="s">
        <v>85</v>
      </c>
      <c r="BK543" s="193">
        <f>ROUND(I543*H543,2)</f>
        <v>0</v>
      </c>
      <c r="BL543" s="18" t="s">
        <v>98</v>
      </c>
      <c r="BM543" s="192" t="s">
        <v>1665</v>
      </c>
    </row>
    <row r="544" spans="2:51" s="12" customFormat="1" ht="12">
      <c r="B544" s="194"/>
      <c r="C544" s="195"/>
      <c r="D544" s="196" t="s">
        <v>209</v>
      </c>
      <c r="E544" s="197" t="s">
        <v>1</v>
      </c>
      <c r="F544" s="198" t="s">
        <v>1666</v>
      </c>
      <c r="G544" s="195"/>
      <c r="H544" s="199">
        <v>685</v>
      </c>
      <c r="I544" s="200"/>
      <c r="J544" s="195"/>
      <c r="K544" s="195"/>
      <c r="L544" s="201"/>
      <c r="M544" s="202"/>
      <c r="N544" s="203"/>
      <c r="O544" s="203"/>
      <c r="P544" s="203"/>
      <c r="Q544" s="203"/>
      <c r="R544" s="203"/>
      <c r="S544" s="203"/>
      <c r="T544" s="204"/>
      <c r="AT544" s="205" t="s">
        <v>209</v>
      </c>
      <c r="AU544" s="205" t="s">
        <v>89</v>
      </c>
      <c r="AV544" s="12" t="s">
        <v>89</v>
      </c>
      <c r="AW544" s="12" t="s">
        <v>36</v>
      </c>
      <c r="AX544" s="12" t="s">
        <v>80</v>
      </c>
      <c r="AY544" s="205" t="s">
        <v>203</v>
      </c>
    </row>
    <row r="545" spans="2:51" s="13" customFormat="1" ht="12">
      <c r="B545" s="206"/>
      <c r="C545" s="207"/>
      <c r="D545" s="196" t="s">
        <v>209</v>
      </c>
      <c r="E545" s="208" t="s">
        <v>1</v>
      </c>
      <c r="F545" s="209" t="s">
        <v>211</v>
      </c>
      <c r="G545" s="207"/>
      <c r="H545" s="210">
        <v>685</v>
      </c>
      <c r="I545" s="211"/>
      <c r="J545" s="207"/>
      <c r="K545" s="207"/>
      <c r="L545" s="212"/>
      <c r="M545" s="213"/>
      <c r="N545" s="214"/>
      <c r="O545" s="214"/>
      <c r="P545" s="214"/>
      <c r="Q545" s="214"/>
      <c r="R545" s="214"/>
      <c r="S545" s="214"/>
      <c r="T545" s="215"/>
      <c r="AT545" s="216" t="s">
        <v>209</v>
      </c>
      <c r="AU545" s="216" t="s">
        <v>89</v>
      </c>
      <c r="AV545" s="13" t="s">
        <v>98</v>
      </c>
      <c r="AW545" s="13" t="s">
        <v>36</v>
      </c>
      <c r="AX545" s="13" t="s">
        <v>85</v>
      </c>
      <c r="AY545" s="216" t="s">
        <v>203</v>
      </c>
    </row>
    <row r="546" spans="1:65" s="2" customFormat="1" ht="33" customHeight="1">
      <c r="A546" s="35"/>
      <c r="B546" s="36"/>
      <c r="C546" s="180" t="s">
        <v>809</v>
      </c>
      <c r="D546" s="180" t="s">
        <v>204</v>
      </c>
      <c r="E546" s="181" t="s">
        <v>1667</v>
      </c>
      <c r="F546" s="182" t="s">
        <v>1668</v>
      </c>
      <c r="G546" s="183" t="s">
        <v>349</v>
      </c>
      <c r="H546" s="184">
        <v>312.11</v>
      </c>
      <c r="I546" s="185"/>
      <c r="J546" s="186">
        <f>ROUND(I546*H546,2)</f>
        <v>0</v>
      </c>
      <c r="K546" s="187"/>
      <c r="L546" s="40"/>
      <c r="M546" s="188" t="s">
        <v>1</v>
      </c>
      <c r="N546" s="189" t="s">
        <v>45</v>
      </c>
      <c r="O546" s="72"/>
      <c r="P546" s="190">
        <f>O546*H546</f>
        <v>0</v>
      </c>
      <c r="Q546" s="190">
        <v>0</v>
      </c>
      <c r="R546" s="190">
        <f>Q546*H546</f>
        <v>0</v>
      </c>
      <c r="S546" s="190">
        <v>0</v>
      </c>
      <c r="T546" s="191">
        <f>S546*H546</f>
        <v>0</v>
      </c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R546" s="192" t="s">
        <v>98</v>
      </c>
      <c r="AT546" s="192" t="s">
        <v>204</v>
      </c>
      <c r="AU546" s="192" t="s">
        <v>89</v>
      </c>
      <c r="AY546" s="18" t="s">
        <v>203</v>
      </c>
      <c r="BE546" s="193">
        <f>IF(N546="základní",J546,0)</f>
        <v>0</v>
      </c>
      <c r="BF546" s="193">
        <f>IF(N546="snížená",J546,0)</f>
        <v>0</v>
      </c>
      <c r="BG546" s="193">
        <f>IF(N546="zákl. přenesená",J546,0)</f>
        <v>0</v>
      </c>
      <c r="BH546" s="193">
        <f>IF(N546="sníž. přenesená",J546,0)</f>
        <v>0</v>
      </c>
      <c r="BI546" s="193">
        <f>IF(N546="nulová",J546,0)</f>
        <v>0</v>
      </c>
      <c r="BJ546" s="18" t="s">
        <v>85</v>
      </c>
      <c r="BK546" s="193">
        <f>ROUND(I546*H546,2)</f>
        <v>0</v>
      </c>
      <c r="BL546" s="18" t="s">
        <v>98</v>
      </c>
      <c r="BM546" s="192" t="s">
        <v>1669</v>
      </c>
    </row>
    <row r="547" spans="2:51" s="12" customFormat="1" ht="22.5">
      <c r="B547" s="194"/>
      <c r="C547" s="195"/>
      <c r="D547" s="196" t="s">
        <v>209</v>
      </c>
      <c r="E547" s="197" t="s">
        <v>1</v>
      </c>
      <c r="F547" s="198" t="s">
        <v>1670</v>
      </c>
      <c r="G547" s="195"/>
      <c r="H547" s="199">
        <v>6.569</v>
      </c>
      <c r="I547" s="200"/>
      <c r="J547" s="195"/>
      <c r="K547" s="195"/>
      <c r="L547" s="201"/>
      <c r="M547" s="202"/>
      <c r="N547" s="203"/>
      <c r="O547" s="203"/>
      <c r="P547" s="203"/>
      <c r="Q547" s="203"/>
      <c r="R547" s="203"/>
      <c r="S547" s="203"/>
      <c r="T547" s="204"/>
      <c r="AT547" s="205" t="s">
        <v>209</v>
      </c>
      <c r="AU547" s="205" t="s">
        <v>89</v>
      </c>
      <c r="AV547" s="12" t="s">
        <v>89</v>
      </c>
      <c r="AW547" s="12" t="s">
        <v>36</v>
      </c>
      <c r="AX547" s="12" t="s">
        <v>80</v>
      </c>
      <c r="AY547" s="205" t="s">
        <v>203</v>
      </c>
    </row>
    <row r="548" spans="2:51" s="12" customFormat="1" ht="33.75">
      <c r="B548" s="194"/>
      <c r="C548" s="195"/>
      <c r="D548" s="196" t="s">
        <v>209</v>
      </c>
      <c r="E548" s="197" t="s">
        <v>1</v>
      </c>
      <c r="F548" s="198" t="s">
        <v>1671</v>
      </c>
      <c r="G548" s="195"/>
      <c r="H548" s="199">
        <v>119.862</v>
      </c>
      <c r="I548" s="200"/>
      <c r="J548" s="195"/>
      <c r="K548" s="195"/>
      <c r="L548" s="201"/>
      <c r="M548" s="202"/>
      <c r="N548" s="203"/>
      <c r="O548" s="203"/>
      <c r="P548" s="203"/>
      <c r="Q548" s="203"/>
      <c r="R548" s="203"/>
      <c r="S548" s="203"/>
      <c r="T548" s="204"/>
      <c r="AT548" s="205" t="s">
        <v>209</v>
      </c>
      <c r="AU548" s="205" t="s">
        <v>89</v>
      </c>
      <c r="AV548" s="12" t="s">
        <v>89</v>
      </c>
      <c r="AW548" s="12" t="s">
        <v>36</v>
      </c>
      <c r="AX548" s="12" t="s">
        <v>80</v>
      </c>
      <c r="AY548" s="205" t="s">
        <v>203</v>
      </c>
    </row>
    <row r="549" spans="2:51" s="12" customFormat="1" ht="22.5">
      <c r="B549" s="194"/>
      <c r="C549" s="195"/>
      <c r="D549" s="196" t="s">
        <v>209</v>
      </c>
      <c r="E549" s="197" t="s">
        <v>1</v>
      </c>
      <c r="F549" s="198" t="s">
        <v>1672</v>
      </c>
      <c r="G549" s="195"/>
      <c r="H549" s="199">
        <v>171.425</v>
      </c>
      <c r="I549" s="200"/>
      <c r="J549" s="195"/>
      <c r="K549" s="195"/>
      <c r="L549" s="201"/>
      <c r="M549" s="202"/>
      <c r="N549" s="203"/>
      <c r="O549" s="203"/>
      <c r="P549" s="203"/>
      <c r="Q549" s="203"/>
      <c r="R549" s="203"/>
      <c r="S549" s="203"/>
      <c r="T549" s="204"/>
      <c r="AT549" s="205" t="s">
        <v>209</v>
      </c>
      <c r="AU549" s="205" t="s">
        <v>89</v>
      </c>
      <c r="AV549" s="12" t="s">
        <v>89</v>
      </c>
      <c r="AW549" s="12" t="s">
        <v>36</v>
      </c>
      <c r="AX549" s="12" t="s">
        <v>80</v>
      </c>
      <c r="AY549" s="205" t="s">
        <v>203</v>
      </c>
    </row>
    <row r="550" spans="2:51" s="12" customFormat="1" ht="12">
      <c r="B550" s="194"/>
      <c r="C550" s="195"/>
      <c r="D550" s="196" t="s">
        <v>209</v>
      </c>
      <c r="E550" s="197" t="s">
        <v>1</v>
      </c>
      <c r="F550" s="198" t="s">
        <v>1673</v>
      </c>
      <c r="G550" s="195"/>
      <c r="H550" s="199">
        <v>3.604</v>
      </c>
      <c r="I550" s="200"/>
      <c r="J550" s="195"/>
      <c r="K550" s="195"/>
      <c r="L550" s="201"/>
      <c r="M550" s="202"/>
      <c r="N550" s="203"/>
      <c r="O550" s="203"/>
      <c r="P550" s="203"/>
      <c r="Q550" s="203"/>
      <c r="R550" s="203"/>
      <c r="S550" s="203"/>
      <c r="T550" s="204"/>
      <c r="AT550" s="205" t="s">
        <v>209</v>
      </c>
      <c r="AU550" s="205" t="s">
        <v>89</v>
      </c>
      <c r="AV550" s="12" t="s">
        <v>89</v>
      </c>
      <c r="AW550" s="12" t="s">
        <v>36</v>
      </c>
      <c r="AX550" s="12" t="s">
        <v>80</v>
      </c>
      <c r="AY550" s="205" t="s">
        <v>203</v>
      </c>
    </row>
    <row r="551" spans="2:51" s="12" customFormat="1" ht="22.5">
      <c r="B551" s="194"/>
      <c r="C551" s="195"/>
      <c r="D551" s="196" t="s">
        <v>209</v>
      </c>
      <c r="E551" s="197" t="s">
        <v>1</v>
      </c>
      <c r="F551" s="198" t="s">
        <v>1674</v>
      </c>
      <c r="G551" s="195"/>
      <c r="H551" s="199">
        <v>1.482</v>
      </c>
      <c r="I551" s="200"/>
      <c r="J551" s="195"/>
      <c r="K551" s="195"/>
      <c r="L551" s="201"/>
      <c r="M551" s="202"/>
      <c r="N551" s="203"/>
      <c r="O551" s="203"/>
      <c r="P551" s="203"/>
      <c r="Q551" s="203"/>
      <c r="R551" s="203"/>
      <c r="S551" s="203"/>
      <c r="T551" s="204"/>
      <c r="AT551" s="205" t="s">
        <v>209</v>
      </c>
      <c r="AU551" s="205" t="s">
        <v>89</v>
      </c>
      <c r="AV551" s="12" t="s">
        <v>89</v>
      </c>
      <c r="AW551" s="12" t="s">
        <v>36</v>
      </c>
      <c r="AX551" s="12" t="s">
        <v>80</v>
      </c>
      <c r="AY551" s="205" t="s">
        <v>203</v>
      </c>
    </row>
    <row r="552" spans="2:51" s="12" customFormat="1" ht="12">
      <c r="B552" s="194"/>
      <c r="C552" s="195"/>
      <c r="D552" s="196" t="s">
        <v>209</v>
      </c>
      <c r="E552" s="197" t="s">
        <v>1</v>
      </c>
      <c r="F552" s="198" t="s">
        <v>1675</v>
      </c>
      <c r="G552" s="195"/>
      <c r="H552" s="199">
        <v>9.168</v>
      </c>
      <c r="I552" s="200"/>
      <c r="J552" s="195"/>
      <c r="K552" s="195"/>
      <c r="L552" s="201"/>
      <c r="M552" s="202"/>
      <c r="N552" s="203"/>
      <c r="O552" s="203"/>
      <c r="P552" s="203"/>
      <c r="Q552" s="203"/>
      <c r="R552" s="203"/>
      <c r="S552" s="203"/>
      <c r="T552" s="204"/>
      <c r="AT552" s="205" t="s">
        <v>209</v>
      </c>
      <c r="AU552" s="205" t="s">
        <v>89</v>
      </c>
      <c r="AV552" s="12" t="s">
        <v>89</v>
      </c>
      <c r="AW552" s="12" t="s">
        <v>36</v>
      </c>
      <c r="AX552" s="12" t="s">
        <v>80</v>
      </c>
      <c r="AY552" s="205" t="s">
        <v>203</v>
      </c>
    </row>
    <row r="553" spans="2:51" s="13" customFormat="1" ht="12">
      <c r="B553" s="206"/>
      <c r="C553" s="207"/>
      <c r="D553" s="196" t="s">
        <v>209</v>
      </c>
      <c r="E553" s="208" t="s">
        <v>1</v>
      </c>
      <c r="F553" s="209" t="s">
        <v>211</v>
      </c>
      <c r="G553" s="207"/>
      <c r="H553" s="210">
        <v>312.11</v>
      </c>
      <c r="I553" s="211"/>
      <c r="J553" s="207"/>
      <c r="K553" s="207"/>
      <c r="L553" s="212"/>
      <c r="M553" s="213"/>
      <c r="N553" s="214"/>
      <c r="O553" s="214"/>
      <c r="P553" s="214"/>
      <c r="Q553" s="214"/>
      <c r="R553" s="214"/>
      <c r="S553" s="214"/>
      <c r="T553" s="215"/>
      <c r="AT553" s="216" t="s">
        <v>209</v>
      </c>
      <c r="AU553" s="216" t="s">
        <v>89</v>
      </c>
      <c r="AV553" s="13" t="s">
        <v>98</v>
      </c>
      <c r="AW553" s="13" t="s">
        <v>36</v>
      </c>
      <c r="AX553" s="13" t="s">
        <v>85</v>
      </c>
      <c r="AY553" s="216" t="s">
        <v>203</v>
      </c>
    </row>
    <row r="554" spans="1:65" s="2" customFormat="1" ht="24.2" customHeight="1">
      <c r="A554" s="35"/>
      <c r="B554" s="36"/>
      <c r="C554" s="180" t="s">
        <v>814</v>
      </c>
      <c r="D554" s="180" t="s">
        <v>204</v>
      </c>
      <c r="E554" s="181" t="s">
        <v>1676</v>
      </c>
      <c r="F554" s="182" t="s">
        <v>1677</v>
      </c>
      <c r="G554" s="183" t="s">
        <v>207</v>
      </c>
      <c r="H554" s="184">
        <v>5755.145</v>
      </c>
      <c r="I554" s="185"/>
      <c r="J554" s="186">
        <f>ROUND(I554*H554,2)</f>
        <v>0</v>
      </c>
      <c r="K554" s="187"/>
      <c r="L554" s="40"/>
      <c r="M554" s="188" t="s">
        <v>1</v>
      </c>
      <c r="N554" s="189" t="s">
        <v>45</v>
      </c>
      <c r="O554" s="72"/>
      <c r="P554" s="190">
        <f>O554*H554</f>
        <v>0</v>
      </c>
      <c r="Q554" s="190">
        <v>0</v>
      </c>
      <c r="R554" s="190">
        <f>Q554*H554</f>
        <v>0</v>
      </c>
      <c r="S554" s="190">
        <v>0</v>
      </c>
      <c r="T554" s="191">
        <f>S554*H554</f>
        <v>0</v>
      </c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R554" s="192" t="s">
        <v>98</v>
      </c>
      <c r="AT554" s="192" t="s">
        <v>204</v>
      </c>
      <c r="AU554" s="192" t="s">
        <v>89</v>
      </c>
      <c r="AY554" s="18" t="s">
        <v>203</v>
      </c>
      <c r="BE554" s="193">
        <f>IF(N554="základní",J554,0)</f>
        <v>0</v>
      </c>
      <c r="BF554" s="193">
        <f>IF(N554="snížená",J554,0)</f>
        <v>0</v>
      </c>
      <c r="BG554" s="193">
        <f>IF(N554="zákl. přenesená",J554,0)</f>
        <v>0</v>
      </c>
      <c r="BH554" s="193">
        <f>IF(N554="sníž. přenesená",J554,0)</f>
        <v>0</v>
      </c>
      <c r="BI554" s="193">
        <f>IF(N554="nulová",J554,0)</f>
        <v>0</v>
      </c>
      <c r="BJ554" s="18" t="s">
        <v>85</v>
      </c>
      <c r="BK554" s="193">
        <f>ROUND(I554*H554,2)</f>
        <v>0</v>
      </c>
      <c r="BL554" s="18" t="s">
        <v>98</v>
      </c>
      <c r="BM554" s="192" t="s">
        <v>1678</v>
      </c>
    </row>
    <row r="555" spans="1:65" s="2" customFormat="1" ht="37.9" customHeight="1">
      <c r="A555" s="35"/>
      <c r="B555" s="36"/>
      <c r="C555" s="180" t="s">
        <v>819</v>
      </c>
      <c r="D555" s="180" t="s">
        <v>204</v>
      </c>
      <c r="E555" s="181" t="s">
        <v>1679</v>
      </c>
      <c r="F555" s="182" t="s">
        <v>1680</v>
      </c>
      <c r="G555" s="183" t="s">
        <v>253</v>
      </c>
      <c r="H555" s="184">
        <v>7405.58</v>
      </c>
      <c r="I555" s="185"/>
      <c r="J555" s="186">
        <f>ROUND(I555*H555,2)</f>
        <v>0</v>
      </c>
      <c r="K555" s="187"/>
      <c r="L555" s="40"/>
      <c r="M555" s="188" t="s">
        <v>1</v>
      </c>
      <c r="N555" s="189" t="s">
        <v>45</v>
      </c>
      <c r="O555" s="72"/>
      <c r="P555" s="190">
        <f>O555*H555</f>
        <v>0</v>
      </c>
      <c r="Q555" s="190">
        <v>0</v>
      </c>
      <c r="R555" s="190">
        <f>Q555*H555</f>
        <v>0</v>
      </c>
      <c r="S555" s="190">
        <v>0</v>
      </c>
      <c r="T555" s="191">
        <f>S555*H555</f>
        <v>0</v>
      </c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R555" s="192" t="s">
        <v>98</v>
      </c>
      <c r="AT555" s="192" t="s">
        <v>204</v>
      </c>
      <c r="AU555" s="192" t="s">
        <v>89</v>
      </c>
      <c r="AY555" s="18" t="s">
        <v>203</v>
      </c>
      <c r="BE555" s="193">
        <f>IF(N555="základní",J555,0)</f>
        <v>0</v>
      </c>
      <c r="BF555" s="193">
        <f>IF(N555="snížená",J555,0)</f>
        <v>0</v>
      </c>
      <c r="BG555" s="193">
        <f>IF(N555="zákl. přenesená",J555,0)</f>
        <v>0</v>
      </c>
      <c r="BH555" s="193">
        <f>IF(N555="sníž. přenesená",J555,0)</f>
        <v>0</v>
      </c>
      <c r="BI555" s="193">
        <f>IF(N555="nulová",J555,0)</f>
        <v>0</v>
      </c>
      <c r="BJ555" s="18" t="s">
        <v>85</v>
      </c>
      <c r="BK555" s="193">
        <f>ROUND(I555*H555,2)</f>
        <v>0</v>
      </c>
      <c r="BL555" s="18" t="s">
        <v>98</v>
      </c>
      <c r="BM555" s="192" t="s">
        <v>1681</v>
      </c>
    </row>
    <row r="556" spans="2:51" s="12" customFormat="1" ht="22.5">
      <c r="B556" s="194"/>
      <c r="C556" s="195"/>
      <c r="D556" s="196" t="s">
        <v>209</v>
      </c>
      <c r="E556" s="197" t="s">
        <v>1</v>
      </c>
      <c r="F556" s="198" t="s">
        <v>1682</v>
      </c>
      <c r="G556" s="195"/>
      <c r="H556" s="199">
        <v>99.82</v>
      </c>
      <c r="I556" s="200"/>
      <c r="J556" s="195"/>
      <c r="K556" s="195"/>
      <c r="L556" s="201"/>
      <c r="M556" s="202"/>
      <c r="N556" s="203"/>
      <c r="O556" s="203"/>
      <c r="P556" s="203"/>
      <c r="Q556" s="203"/>
      <c r="R556" s="203"/>
      <c r="S556" s="203"/>
      <c r="T556" s="204"/>
      <c r="AT556" s="205" t="s">
        <v>209</v>
      </c>
      <c r="AU556" s="205" t="s">
        <v>89</v>
      </c>
      <c r="AV556" s="12" t="s">
        <v>89</v>
      </c>
      <c r="AW556" s="12" t="s">
        <v>36</v>
      </c>
      <c r="AX556" s="12" t="s">
        <v>80</v>
      </c>
      <c r="AY556" s="205" t="s">
        <v>203</v>
      </c>
    </row>
    <row r="557" spans="2:51" s="12" customFormat="1" ht="12">
      <c r="B557" s="194"/>
      <c r="C557" s="195"/>
      <c r="D557" s="196" t="s">
        <v>209</v>
      </c>
      <c r="E557" s="197" t="s">
        <v>1</v>
      </c>
      <c r="F557" s="198" t="s">
        <v>1683</v>
      </c>
      <c r="G557" s="195"/>
      <c r="H557" s="199">
        <v>56.42</v>
      </c>
      <c r="I557" s="200"/>
      <c r="J557" s="195"/>
      <c r="K557" s="195"/>
      <c r="L557" s="201"/>
      <c r="M557" s="202"/>
      <c r="N557" s="203"/>
      <c r="O557" s="203"/>
      <c r="P557" s="203"/>
      <c r="Q557" s="203"/>
      <c r="R557" s="203"/>
      <c r="S557" s="203"/>
      <c r="T557" s="204"/>
      <c r="AT557" s="205" t="s">
        <v>209</v>
      </c>
      <c r="AU557" s="205" t="s">
        <v>89</v>
      </c>
      <c r="AV557" s="12" t="s">
        <v>89</v>
      </c>
      <c r="AW557" s="12" t="s">
        <v>36</v>
      </c>
      <c r="AX557" s="12" t="s">
        <v>80</v>
      </c>
      <c r="AY557" s="205" t="s">
        <v>203</v>
      </c>
    </row>
    <row r="558" spans="2:51" s="16" customFormat="1" ht="12">
      <c r="B558" s="249"/>
      <c r="C558" s="250"/>
      <c r="D558" s="196" t="s">
        <v>209</v>
      </c>
      <c r="E558" s="251" t="s">
        <v>1</v>
      </c>
      <c r="F558" s="252" t="s">
        <v>1501</v>
      </c>
      <c r="G558" s="250"/>
      <c r="H558" s="253">
        <v>156.24</v>
      </c>
      <c r="I558" s="254"/>
      <c r="J558" s="250"/>
      <c r="K558" s="250"/>
      <c r="L558" s="255"/>
      <c r="M558" s="256"/>
      <c r="N558" s="257"/>
      <c r="O558" s="257"/>
      <c r="P558" s="257"/>
      <c r="Q558" s="257"/>
      <c r="R558" s="257"/>
      <c r="S558" s="257"/>
      <c r="T558" s="258"/>
      <c r="AT558" s="259" t="s">
        <v>209</v>
      </c>
      <c r="AU558" s="259" t="s">
        <v>89</v>
      </c>
      <c r="AV558" s="16" t="s">
        <v>95</v>
      </c>
      <c r="AW558" s="16" t="s">
        <v>36</v>
      </c>
      <c r="AX558" s="16" t="s">
        <v>80</v>
      </c>
      <c r="AY558" s="259" t="s">
        <v>203</v>
      </c>
    </row>
    <row r="559" spans="2:51" s="12" customFormat="1" ht="33.75">
      <c r="B559" s="194"/>
      <c r="C559" s="195"/>
      <c r="D559" s="196" t="s">
        <v>209</v>
      </c>
      <c r="E559" s="197" t="s">
        <v>1</v>
      </c>
      <c r="F559" s="198" t="s">
        <v>1684</v>
      </c>
      <c r="G559" s="195"/>
      <c r="H559" s="199">
        <v>624.5</v>
      </c>
      <c r="I559" s="200"/>
      <c r="J559" s="195"/>
      <c r="K559" s="195"/>
      <c r="L559" s="201"/>
      <c r="M559" s="202"/>
      <c r="N559" s="203"/>
      <c r="O559" s="203"/>
      <c r="P559" s="203"/>
      <c r="Q559" s="203"/>
      <c r="R559" s="203"/>
      <c r="S559" s="203"/>
      <c r="T559" s="204"/>
      <c r="AT559" s="205" t="s">
        <v>209</v>
      </c>
      <c r="AU559" s="205" t="s">
        <v>89</v>
      </c>
      <c r="AV559" s="12" t="s">
        <v>89</v>
      </c>
      <c r="AW559" s="12" t="s">
        <v>36</v>
      </c>
      <c r="AX559" s="12" t="s">
        <v>80</v>
      </c>
      <c r="AY559" s="205" t="s">
        <v>203</v>
      </c>
    </row>
    <row r="560" spans="2:51" s="12" customFormat="1" ht="22.5">
      <c r="B560" s="194"/>
      <c r="C560" s="195"/>
      <c r="D560" s="196" t="s">
        <v>209</v>
      </c>
      <c r="E560" s="197" t="s">
        <v>1</v>
      </c>
      <c r="F560" s="198" t="s">
        <v>1685</v>
      </c>
      <c r="G560" s="195"/>
      <c r="H560" s="199">
        <v>194.7</v>
      </c>
      <c r="I560" s="200"/>
      <c r="J560" s="195"/>
      <c r="K560" s="195"/>
      <c r="L560" s="201"/>
      <c r="M560" s="202"/>
      <c r="N560" s="203"/>
      <c r="O560" s="203"/>
      <c r="P560" s="203"/>
      <c r="Q560" s="203"/>
      <c r="R560" s="203"/>
      <c r="S560" s="203"/>
      <c r="T560" s="204"/>
      <c r="AT560" s="205" t="s">
        <v>209</v>
      </c>
      <c r="AU560" s="205" t="s">
        <v>89</v>
      </c>
      <c r="AV560" s="12" t="s">
        <v>89</v>
      </c>
      <c r="AW560" s="12" t="s">
        <v>36</v>
      </c>
      <c r="AX560" s="12" t="s">
        <v>80</v>
      </c>
      <c r="AY560" s="205" t="s">
        <v>203</v>
      </c>
    </row>
    <row r="561" spans="2:51" s="12" customFormat="1" ht="22.5">
      <c r="B561" s="194"/>
      <c r="C561" s="195"/>
      <c r="D561" s="196" t="s">
        <v>209</v>
      </c>
      <c r="E561" s="197" t="s">
        <v>1</v>
      </c>
      <c r="F561" s="198" t="s">
        <v>1686</v>
      </c>
      <c r="G561" s="195"/>
      <c r="H561" s="199">
        <v>196.82</v>
      </c>
      <c r="I561" s="200"/>
      <c r="J561" s="195"/>
      <c r="K561" s="195"/>
      <c r="L561" s="201"/>
      <c r="M561" s="202"/>
      <c r="N561" s="203"/>
      <c r="O561" s="203"/>
      <c r="P561" s="203"/>
      <c r="Q561" s="203"/>
      <c r="R561" s="203"/>
      <c r="S561" s="203"/>
      <c r="T561" s="204"/>
      <c r="AT561" s="205" t="s">
        <v>209</v>
      </c>
      <c r="AU561" s="205" t="s">
        <v>89</v>
      </c>
      <c r="AV561" s="12" t="s">
        <v>89</v>
      </c>
      <c r="AW561" s="12" t="s">
        <v>36</v>
      </c>
      <c r="AX561" s="12" t="s">
        <v>80</v>
      </c>
      <c r="AY561" s="205" t="s">
        <v>203</v>
      </c>
    </row>
    <row r="562" spans="2:51" s="16" customFormat="1" ht="12">
      <c r="B562" s="249"/>
      <c r="C562" s="250"/>
      <c r="D562" s="196" t="s">
        <v>209</v>
      </c>
      <c r="E562" s="251" t="s">
        <v>1</v>
      </c>
      <c r="F562" s="252" t="s">
        <v>1501</v>
      </c>
      <c r="G562" s="250"/>
      <c r="H562" s="253">
        <v>1016.02</v>
      </c>
      <c r="I562" s="254"/>
      <c r="J562" s="250"/>
      <c r="K562" s="250"/>
      <c r="L562" s="255"/>
      <c r="M562" s="256"/>
      <c r="N562" s="257"/>
      <c r="O562" s="257"/>
      <c r="P562" s="257"/>
      <c r="Q562" s="257"/>
      <c r="R562" s="257"/>
      <c r="S562" s="257"/>
      <c r="T562" s="258"/>
      <c r="AT562" s="259" t="s">
        <v>209</v>
      </c>
      <c r="AU562" s="259" t="s">
        <v>89</v>
      </c>
      <c r="AV562" s="16" t="s">
        <v>95</v>
      </c>
      <c r="AW562" s="16" t="s">
        <v>36</v>
      </c>
      <c r="AX562" s="16" t="s">
        <v>80</v>
      </c>
      <c r="AY562" s="259" t="s">
        <v>203</v>
      </c>
    </row>
    <row r="563" spans="2:51" s="12" customFormat="1" ht="12">
      <c r="B563" s="194"/>
      <c r="C563" s="195"/>
      <c r="D563" s="196" t="s">
        <v>209</v>
      </c>
      <c r="E563" s="197" t="s">
        <v>1</v>
      </c>
      <c r="F563" s="198" t="s">
        <v>1687</v>
      </c>
      <c r="G563" s="195"/>
      <c r="H563" s="199">
        <v>6096.12</v>
      </c>
      <c r="I563" s="200"/>
      <c r="J563" s="195"/>
      <c r="K563" s="195"/>
      <c r="L563" s="201"/>
      <c r="M563" s="202"/>
      <c r="N563" s="203"/>
      <c r="O563" s="203"/>
      <c r="P563" s="203"/>
      <c r="Q563" s="203"/>
      <c r="R563" s="203"/>
      <c r="S563" s="203"/>
      <c r="T563" s="204"/>
      <c r="AT563" s="205" t="s">
        <v>209</v>
      </c>
      <c r="AU563" s="205" t="s">
        <v>89</v>
      </c>
      <c r="AV563" s="12" t="s">
        <v>89</v>
      </c>
      <c r="AW563" s="12" t="s">
        <v>36</v>
      </c>
      <c r="AX563" s="12" t="s">
        <v>80</v>
      </c>
      <c r="AY563" s="205" t="s">
        <v>203</v>
      </c>
    </row>
    <row r="564" spans="2:51" s="12" customFormat="1" ht="12">
      <c r="B564" s="194"/>
      <c r="C564" s="195"/>
      <c r="D564" s="196" t="s">
        <v>209</v>
      </c>
      <c r="E564" s="197" t="s">
        <v>1</v>
      </c>
      <c r="F564" s="198" t="s">
        <v>1688</v>
      </c>
      <c r="G564" s="195"/>
      <c r="H564" s="199">
        <v>137.2</v>
      </c>
      <c r="I564" s="200"/>
      <c r="J564" s="195"/>
      <c r="K564" s="195"/>
      <c r="L564" s="201"/>
      <c r="M564" s="202"/>
      <c r="N564" s="203"/>
      <c r="O564" s="203"/>
      <c r="P564" s="203"/>
      <c r="Q564" s="203"/>
      <c r="R564" s="203"/>
      <c r="S564" s="203"/>
      <c r="T564" s="204"/>
      <c r="AT564" s="205" t="s">
        <v>209</v>
      </c>
      <c r="AU564" s="205" t="s">
        <v>89</v>
      </c>
      <c r="AV564" s="12" t="s">
        <v>89</v>
      </c>
      <c r="AW564" s="12" t="s">
        <v>36</v>
      </c>
      <c r="AX564" s="12" t="s">
        <v>80</v>
      </c>
      <c r="AY564" s="205" t="s">
        <v>203</v>
      </c>
    </row>
    <row r="565" spans="2:51" s="13" customFormat="1" ht="12">
      <c r="B565" s="206"/>
      <c r="C565" s="207"/>
      <c r="D565" s="196" t="s">
        <v>209</v>
      </c>
      <c r="E565" s="208" t="s">
        <v>1</v>
      </c>
      <c r="F565" s="209" t="s">
        <v>211</v>
      </c>
      <c r="G565" s="207"/>
      <c r="H565" s="210">
        <v>7405.58</v>
      </c>
      <c r="I565" s="211"/>
      <c r="J565" s="207"/>
      <c r="K565" s="207"/>
      <c r="L565" s="212"/>
      <c r="M565" s="213"/>
      <c r="N565" s="214"/>
      <c r="O565" s="214"/>
      <c r="P565" s="214"/>
      <c r="Q565" s="214"/>
      <c r="R565" s="214"/>
      <c r="S565" s="214"/>
      <c r="T565" s="215"/>
      <c r="AT565" s="216" t="s">
        <v>209</v>
      </c>
      <c r="AU565" s="216" t="s">
        <v>89</v>
      </c>
      <c r="AV565" s="13" t="s">
        <v>98</v>
      </c>
      <c r="AW565" s="13" t="s">
        <v>36</v>
      </c>
      <c r="AX565" s="13" t="s">
        <v>85</v>
      </c>
      <c r="AY565" s="216" t="s">
        <v>203</v>
      </c>
    </row>
    <row r="566" spans="1:65" s="2" customFormat="1" ht="44.25" customHeight="1">
      <c r="A566" s="35"/>
      <c r="B566" s="36"/>
      <c r="C566" s="180" t="s">
        <v>823</v>
      </c>
      <c r="D566" s="180" t="s">
        <v>204</v>
      </c>
      <c r="E566" s="181" t="s">
        <v>1689</v>
      </c>
      <c r="F566" s="182" t="s">
        <v>1690</v>
      </c>
      <c r="G566" s="183" t="s">
        <v>207</v>
      </c>
      <c r="H566" s="184">
        <v>5415.57</v>
      </c>
      <c r="I566" s="185"/>
      <c r="J566" s="186">
        <f>ROUND(I566*H566,2)</f>
        <v>0</v>
      </c>
      <c r="K566" s="187"/>
      <c r="L566" s="40"/>
      <c r="M566" s="188" t="s">
        <v>1</v>
      </c>
      <c r="N566" s="189" t="s">
        <v>45</v>
      </c>
      <c r="O566" s="72"/>
      <c r="P566" s="190">
        <f>O566*H566</f>
        <v>0</v>
      </c>
      <c r="Q566" s="190">
        <v>0</v>
      </c>
      <c r="R566" s="190">
        <f>Q566*H566</f>
        <v>0</v>
      </c>
      <c r="S566" s="190">
        <v>0</v>
      </c>
      <c r="T566" s="191">
        <f>S566*H566</f>
        <v>0</v>
      </c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R566" s="192" t="s">
        <v>98</v>
      </c>
      <c r="AT566" s="192" t="s">
        <v>204</v>
      </c>
      <c r="AU566" s="192" t="s">
        <v>89</v>
      </c>
      <c r="AY566" s="18" t="s">
        <v>203</v>
      </c>
      <c r="BE566" s="193">
        <f>IF(N566="základní",J566,0)</f>
        <v>0</v>
      </c>
      <c r="BF566" s="193">
        <f>IF(N566="snížená",J566,0)</f>
        <v>0</v>
      </c>
      <c r="BG566" s="193">
        <f>IF(N566="zákl. přenesená",J566,0)</f>
        <v>0</v>
      </c>
      <c r="BH566" s="193">
        <f>IF(N566="sníž. přenesená",J566,0)</f>
        <v>0</v>
      </c>
      <c r="BI566" s="193">
        <f>IF(N566="nulová",J566,0)</f>
        <v>0</v>
      </c>
      <c r="BJ566" s="18" t="s">
        <v>85</v>
      </c>
      <c r="BK566" s="193">
        <f>ROUND(I566*H566,2)</f>
        <v>0</v>
      </c>
      <c r="BL566" s="18" t="s">
        <v>98</v>
      </c>
      <c r="BM566" s="192" t="s">
        <v>1691</v>
      </c>
    </row>
    <row r="567" spans="2:51" s="15" customFormat="1" ht="12">
      <c r="B567" s="228"/>
      <c r="C567" s="229"/>
      <c r="D567" s="196" t="s">
        <v>209</v>
      </c>
      <c r="E567" s="230" t="s">
        <v>1</v>
      </c>
      <c r="F567" s="231" t="s">
        <v>1692</v>
      </c>
      <c r="G567" s="229"/>
      <c r="H567" s="230" t="s">
        <v>1</v>
      </c>
      <c r="I567" s="232"/>
      <c r="J567" s="229"/>
      <c r="K567" s="229"/>
      <c r="L567" s="233"/>
      <c r="M567" s="234"/>
      <c r="N567" s="235"/>
      <c r="O567" s="235"/>
      <c r="P567" s="235"/>
      <c r="Q567" s="235"/>
      <c r="R567" s="235"/>
      <c r="S567" s="235"/>
      <c r="T567" s="236"/>
      <c r="AT567" s="237" t="s">
        <v>209</v>
      </c>
      <c r="AU567" s="237" t="s">
        <v>89</v>
      </c>
      <c r="AV567" s="15" t="s">
        <v>85</v>
      </c>
      <c r="AW567" s="15" t="s">
        <v>36</v>
      </c>
      <c r="AX567" s="15" t="s">
        <v>80</v>
      </c>
      <c r="AY567" s="237" t="s">
        <v>203</v>
      </c>
    </row>
    <row r="568" spans="2:51" s="12" customFormat="1" ht="22.5">
      <c r="B568" s="194"/>
      <c r="C568" s="195"/>
      <c r="D568" s="196" t="s">
        <v>209</v>
      </c>
      <c r="E568" s="197" t="s">
        <v>1</v>
      </c>
      <c r="F568" s="198" t="s">
        <v>1693</v>
      </c>
      <c r="G568" s="195"/>
      <c r="H568" s="199">
        <v>119.44</v>
      </c>
      <c r="I568" s="200"/>
      <c r="J568" s="195"/>
      <c r="K568" s="195"/>
      <c r="L568" s="201"/>
      <c r="M568" s="202"/>
      <c r="N568" s="203"/>
      <c r="O568" s="203"/>
      <c r="P568" s="203"/>
      <c r="Q568" s="203"/>
      <c r="R568" s="203"/>
      <c r="S568" s="203"/>
      <c r="T568" s="204"/>
      <c r="AT568" s="205" t="s">
        <v>209</v>
      </c>
      <c r="AU568" s="205" t="s">
        <v>89</v>
      </c>
      <c r="AV568" s="12" t="s">
        <v>89</v>
      </c>
      <c r="AW568" s="12" t="s">
        <v>36</v>
      </c>
      <c r="AX568" s="12" t="s">
        <v>80</v>
      </c>
      <c r="AY568" s="205" t="s">
        <v>203</v>
      </c>
    </row>
    <row r="569" spans="2:51" s="12" customFormat="1" ht="33.75">
      <c r="B569" s="194"/>
      <c r="C569" s="195"/>
      <c r="D569" s="196" t="s">
        <v>209</v>
      </c>
      <c r="E569" s="197" t="s">
        <v>1</v>
      </c>
      <c r="F569" s="198" t="s">
        <v>1694</v>
      </c>
      <c r="G569" s="195"/>
      <c r="H569" s="199">
        <v>2179.31</v>
      </c>
      <c r="I569" s="200"/>
      <c r="J569" s="195"/>
      <c r="K569" s="195"/>
      <c r="L569" s="201"/>
      <c r="M569" s="202"/>
      <c r="N569" s="203"/>
      <c r="O569" s="203"/>
      <c r="P569" s="203"/>
      <c r="Q569" s="203"/>
      <c r="R569" s="203"/>
      <c r="S569" s="203"/>
      <c r="T569" s="204"/>
      <c r="AT569" s="205" t="s">
        <v>209</v>
      </c>
      <c r="AU569" s="205" t="s">
        <v>89</v>
      </c>
      <c r="AV569" s="12" t="s">
        <v>89</v>
      </c>
      <c r="AW569" s="12" t="s">
        <v>36</v>
      </c>
      <c r="AX569" s="12" t="s">
        <v>80</v>
      </c>
      <c r="AY569" s="205" t="s">
        <v>203</v>
      </c>
    </row>
    <row r="570" spans="2:51" s="12" customFormat="1" ht="22.5">
      <c r="B570" s="194"/>
      <c r="C570" s="195"/>
      <c r="D570" s="196" t="s">
        <v>209</v>
      </c>
      <c r="E570" s="197" t="s">
        <v>1</v>
      </c>
      <c r="F570" s="198" t="s">
        <v>1695</v>
      </c>
      <c r="G570" s="195"/>
      <c r="H570" s="199">
        <v>3116.82</v>
      </c>
      <c r="I570" s="200"/>
      <c r="J570" s="195"/>
      <c r="K570" s="195"/>
      <c r="L570" s="201"/>
      <c r="M570" s="202"/>
      <c r="N570" s="203"/>
      <c r="O570" s="203"/>
      <c r="P570" s="203"/>
      <c r="Q570" s="203"/>
      <c r="R570" s="203"/>
      <c r="S570" s="203"/>
      <c r="T570" s="204"/>
      <c r="AT570" s="205" t="s">
        <v>209</v>
      </c>
      <c r="AU570" s="205" t="s">
        <v>89</v>
      </c>
      <c r="AV570" s="12" t="s">
        <v>89</v>
      </c>
      <c r="AW570" s="12" t="s">
        <v>36</v>
      </c>
      <c r="AX570" s="12" t="s">
        <v>80</v>
      </c>
      <c r="AY570" s="205" t="s">
        <v>203</v>
      </c>
    </row>
    <row r="571" spans="2:51" s="13" customFormat="1" ht="12">
      <c r="B571" s="206"/>
      <c r="C571" s="207"/>
      <c r="D571" s="196" t="s">
        <v>209</v>
      </c>
      <c r="E571" s="208" t="s">
        <v>1</v>
      </c>
      <c r="F571" s="209" t="s">
        <v>211</v>
      </c>
      <c r="G571" s="207"/>
      <c r="H571" s="210">
        <v>5415.57</v>
      </c>
      <c r="I571" s="211"/>
      <c r="J571" s="207"/>
      <c r="K571" s="207"/>
      <c r="L571" s="212"/>
      <c r="M571" s="213"/>
      <c r="N571" s="214"/>
      <c r="O571" s="214"/>
      <c r="P571" s="214"/>
      <c r="Q571" s="214"/>
      <c r="R571" s="214"/>
      <c r="S571" s="214"/>
      <c r="T571" s="215"/>
      <c r="AT571" s="216" t="s">
        <v>209</v>
      </c>
      <c r="AU571" s="216" t="s">
        <v>89</v>
      </c>
      <c r="AV571" s="13" t="s">
        <v>98</v>
      </c>
      <c r="AW571" s="13" t="s">
        <v>36</v>
      </c>
      <c r="AX571" s="13" t="s">
        <v>85</v>
      </c>
      <c r="AY571" s="216" t="s">
        <v>203</v>
      </c>
    </row>
    <row r="572" spans="1:65" s="2" customFormat="1" ht="37.9" customHeight="1">
      <c r="A572" s="35"/>
      <c r="B572" s="36"/>
      <c r="C572" s="180" t="s">
        <v>829</v>
      </c>
      <c r="D572" s="180" t="s">
        <v>204</v>
      </c>
      <c r="E572" s="181" t="s">
        <v>1696</v>
      </c>
      <c r="F572" s="182" t="s">
        <v>1697</v>
      </c>
      <c r="G572" s="183" t="s">
        <v>221</v>
      </c>
      <c r="H572" s="184">
        <v>440</v>
      </c>
      <c r="I572" s="185"/>
      <c r="J572" s="186">
        <f>ROUND(I572*H572,2)</f>
        <v>0</v>
      </c>
      <c r="K572" s="187"/>
      <c r="L572" s="40"/>
      <c r="M572" s="188" t="s">
        <v>1</v>
      </c>
      <c r="N572" s="189" t="s">
        <v>45</v>
      </c>
      <c r="O572" s="72"/>
      <c r="P572" s="190">
        <f>O572*H572</f>
        <v>0</v>
      </c>
      <c r="Q572" s="190">
        <v>0</v>
      </c>
      <c r="R572" s="190">
        <f>Q572*H572</f>
        <v>0</v>
      </c>
      <c r="S572" s="190">
        <v>0</v>
      </c>
      <c r="T572" s="191">
        <f>S572*H572</f>
        <v>0</v>
      </c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R572" s="192" t="s">
        <v>98</v>
      </c>
      <c r="AT572" s="192" t="s">
        <v>204</v>
      </c>
      <c r="AU572" s="192" t="s">
        <v>89</v>
      </c>
      <c r="AY572" s="18" t="s">
        <v>203</v>
      </c>
      <c r="BE572" s="193">
        <f>IF(N572="základní",J572,0)</f>
        <v>0</v>
      </c>
      <c r="BF572" s="193">
        <f>IF(N572="snížená",J572,0)</f>
        <v>0</v>
      </c>
      <c r="BG572" s="193">
        <f>IF(N572="zákl. přenesená",J572,0)</f>
        <v>0</v>
      </c>
      <c r="BH572" s="193">
        <f>IF(N572="sníž. přenesená",J572,0)</f>
        <v>0</v>
      </c>
      <c r="BI572" s="193">
        <f>IF(N572="nulová",J572,0)</f>
        <v>0</v>
      </c>
      <c r="BJ572" s="18" t="s">
        <v>85</v>
      </c>
      <c r="BK572" s="193">
        <f>ROUND(I572*H572,2)</f>
        <v>0</v>
      </c>
      <c r="BL572" s="18" t="s">
        <v>98</v>
      </c>
      <c r="BM572" s="192" t="s">
        <v>1698</v>
      </c>
    </row>
    <row r="573" spans="1:65" s="2" customFormat="1" ht="24.2" customHeight="1">
      <c r="A573" s="35"/>
      <c r="B573" s="36"/>
      <c r="C573" s="238" t="s">
        <v>836</v>
      </c>
      <c r="D573" s="238" t="s">
        <v>1363</v>
      </c>
      <c r="E573" s="239" t="s">
        <v>1699</v>
      </c>
      <c r="F573" s="240" t="s">
        <v>1700</v>
      </c>
      <c r="G573" s="241" t="s">
        <v>221</v>
      </c>
      <c r="H573" s="242">
        <v>1</v>
      </c>
      <c r="I573" s="243"/>
      <c r="J573" s="244">
        <f>ROUND(I573*H573,2)</f>
        <v>0</v>
      </c>
      <c r="K573" s="245"/>
      <c r="L573" s="246"/>
      <c r="M573" s="247" t="s">
        <v>1</v>
      </c>
      <c r="N573" s="248" t="s">
        <v>45</v>
      </c>
      <c r="O573" s="72"/>
      <c r="P573" s="190">
        <f>O573*H573</f>
        <v>0</v>
      </c>
      <c r="Q573" s="190">
        <v>0</v>
      </c>
      <c r="R573" s="190">
        <f>Q573*H573</f>
        <v>0</v>
      </c>
      <c r="S573" s="190">
        <v>0</v>
      </c>
      <c r="T573" s="191">
        <f>S573*H573</f>
        <v>0</v>
      </c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R573" s="192" t="s">
        <v>122</v>
      </c>
      <c r="AT573" s="192" t="s">
        <v>1363</v>
      </c>
      <c r="AU573" s="192" t="s">
        <v>89</v>
      </c>
      <c r="AY573" s="18" t="s">
        <v>203</v>
      </c>
      <c r="BE573" s="193">
        <f>IF(N573="základní",J573,0)</f>
        <v>0</v>
      </c>
      <c r="BF573" s="193">
        <f>IF(N573="snížená",J573,0)</f>
        <v>0</v>
      </c>
      <c r="BG573" s="193">
        <f>IF(N573="zákl. přenesená",J573,0)</f>
        <v>0</v>
      </c>
      <c r="BH573" s="193">
        <f>IF(N573="sníž. přenesená",J573,0)</f>
        <v>0</v>
      </c>
      <c r="BI573" s="193">
        <f>IF(N573="nulová",J573,0)</f>
        <v>0</v>
      </c>
      <c r="BJ573" s="18" t="s">
        <v>85</v>
      </c>
      <c r="BK573" s="193">
        <f>ROUND(I573*H573,2)</f>
        <v>0</v>
      </c>
      <c r="BL573" s="18" t="s">
        <v>98</v>
      </c>
      <c r="BM573" s="192" t="s">
        <v>1701</v>
      </c>
    </row>
    <row r="574" spans="2:51" s="12" customFormat="1" ht="12">
      <c r="B574" s="194"/>
      <c r="C574" s="195"/>
      <c r="D574" s="196" t="s">
        <v>209</v>
      </c>
      <c r="E574" s="197" t="s">
        <v>1</v>
      </c>
      <c r="F574" s="198" t="s">
        <v>1702</v>
      </c>
      <c r="G574" s="195"/>
      <c r="H574" s="199">
        <v>1</v>
      </c>
      <c r="I574" s="200"/>
      <c r="J574" s="195"/>
      <c r="K574" s="195"/>
      <c r="L574" s="201"/>
      <c r="M574" s="202"/>
      <c r="N574" s="203"/>
      <c r="O574" s="203"/>
      <c r="P574" s="203"/>
      <c r="Q574" s="203"/>
      <c r="R574" s="203"/>
      <c r="S574" s="203"/>
      <c r="T574" s="204"/>
      <c r="AT574" s="205" t="s">
        <v>209</v>
      </c>
      <c r="AU574" s="205" t="s">
        <v>89</v>
      </c>
      <c r="AV574" s="12" t="s">
        <v>89</v>
      </c>
      <c r="AW574" s="12" t="s">
        <v>36</v>
      </c>
      <c r="AX574" s="12" t="s">
        <v>80</v>
      </c>
      <c r="AY574" s="205" t="s">
        <v>203</v>
      </c>
    </row>
    <row r="575" spans="2:51" s="13" customFormat="1" ht="12">
      <c r="B575" s="206"/>
      <c r="C575" s="207"/>
      <c r="D575" s="196" t="s">
        <v>209</v>
      </c>
      <c r="E575" s="208" t="s">
        <v>1</v>
      </c>
      <c r="F575" s="209" t="s">
        <v>211</v>
      </c>
      <c r="G575" s="207"/>
      <c r="H575" s="210">
        <v>1</v>
      </c>
      <c r="I575" s="211"/>
      <c r="J575" s="207"/>
      <c r="K575" s="207"/>
      <c r="L575" s="212"/>
      <c r="M575" s="213"/>
      <c r="N575" s="214"/>
      <c r="O575" s="214"/>
      <c r="P575" s="214"/>
      <c r="Q575" s="214"/>
      <c r="R575" s="214"/>
      <c r="S575" s="214"/>
      <c r="T575" s="215"/>
      <c r="AT575" s="216" t="s">
        <v>209</v>
      </c>
      <c r="AU575" s="216" t="s">
        <v>89</v>
      </c>
      <c r="AV575" s="13" t="s">
        <v>98</v>
      </c>
      <c r="AW575" s="13" t="s">
        <v>36</v>
      </c>
      <c r="AX575" s="13" t="s">
        <v>85</v>
      </c>
      <c r="AY575" s="216" t="s">
        <v>203</v>
      </c>
    </row>
    <row r="576" spans="1:65" s="2" customFormat="1" ht="24.2" customHeight="1">
      <c r="A576" s="35"/>
      <c r="B576" s="36"/>
      <c r="C576" s="238" t="s">
        <v>842</v>
      </c>
      <c r="D576" s="238" t="s">
        <v>1363</v>
      </c>
      <c r="E576" s="239" t="s">
        <v>1703</v>
      </c>
      <c r="F576" s="240" t="s">
        <v>1704</v>
      </c>
      <c r="G576" s="241" t="s">
        <v>221</v>
      </c>
      <c r="H576" s="242">
        <v>181</v>
      </c>
      <c r="I576" s="243"/>
      <c r="J576" s="244">
        <f>ROUND(I576*H576,2)</f>
        <v>0</v>
      </c>
      <c r="K576" s="245"/>
      <c r="L576" s="246"/>
      <c r="M576" s="247" t="s">
        <v>1</v>
      </c>
      <c r="N576" s="248" t="s">
        <v>45</v>
      </c>
      <c r="O576" s="72"/>
      <c r="P576" s="190">
        <f>O576*H576</f>
        <v>0</v>
      </c>
      <c r="Q576" s="190">
        <v>0</v>
      </c>
      <c r="R576" s="190">
        <f>Q576*H576</f>
        <v>0</v>
      </c>
      <c r="S576" s="190">
        <v>0</v>
      </c>
      <c r="T576" s="191">
        <f>S576*H576</f>
        <v>0</v>
      </c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R576" s="192" t="s">
        <v>122</v>
      </c>
      <c r="AT576" s="192" t="s">
        <v>1363</v>
      </c>
      <c r="AU576" s="192" t="s">
        <v>89</v>
      </c>
      <c r="AY576" s="18" t="s">
        <v>203</v>
      </c>
      <c r="BE576" s="193">
        <f>IF(N576="základní",J576,0)</f>
        <v>0</v>
      </c>
      <c r="BF576" s="193">
        <f>IF(N576="snížená",J576,0)</f>
        <v>0</v>
      </c>
      <c r="BG576" s="193">
        <f>IF(N576="zákl. přenesená",J576,0)</f>
        <v>0</v>
      </c>
      <c r="BH576" s="193">
        <f>IF(N576="sníž. přenesená",J576,0)</f>
        <v>0</v>
      </c>
      <c r="BI576" s="193">
        <f>IF(N576="nulová",J576,0)</f>
        <v>0</v>
      </c>
      <c r="BJ576" s="18" t="s">
        <v>85</v>
      </c>
      <c r="BK576" s="193">
        <f>ROUND(I576*H576,2)</f>
        <v>0</v>
      </c>
      <c r="BL576" s="18" t="s">
        <v>98</v>
      </c>
      <c r="BM576" s="192" t="s">
        <v>1705</v>
      </c>
    </row>
    <row r="577" spans="2:51" s="12" customFormat="1" ht="12">
      <c r="B577" s="194"/>
      <c r="C577" s="195"/>
      <c r="D577" s="196" t="s">
        <v>209</v>
      </c>
      <c r="E577" s="197" t="s">
        <v>1</v>
      </c>
      <c r="F577" s="198" t="s">
        <v>1706</v>
      </c>
      <c r="G577" s="195"/>
      <c r="H577" s="199">
        <v>181</v>
      </c>
      <c r="I577" s="200"/>
      <c r="J577" s="195"/>
      <c r="K577" s="195"/>
      <c r="L577" s="201"/>
      <c r="M577" s="202"/>
      <c r="N577" s="203"/>
      <c r="O577" s="203"/>
      <c r="P577" s="203"/>
      <c r="Q577" s="203"/>
      <c r="R577" s="203"/>
      <c r="S577" s="203"/>
      <c r="T577" s="204"/>
      <c r="AT577" s="205" t="s">
        <v>209</v>
      </c>
      <c r="AU577" s="205" t="s">
        <v>89</v>
      </c>
      <c r="AV577" s="12" t="s">
        <v>89</v>
      </c>
      <c r="AW577" s="12" t="s">
        <v>36</v>
      </c>
      <c r="AX577" s="12" t="s">
        <v>80</v>
      </c>
      <c r="AY577" s="205" t="s">
        <v>203</v>
      </c>
    </row>
    <row r="578" spans="2:51" s="13" customFormat="1" ht="12">
      <c r="B578" s="206"/>
      <c r="C578" s="207"/>
      <c r="D578" s="196" t="s">
        <v>209</v>
      </c>
      <c r="E578" s="208" t="s">
        <v>1</v>
      </c>
      <c r="F578" s="209" t="s">
        <v>211</v>
      </c>
      <c r="G578" s="207"/>
      <c r="H578" s="210">
        <v>181</v>
      </c>
      <c r="I578" s="211"/>
      <c r="J578" s="207"/>
      <c r="K578" s="207"/>
      <c r="L578" s="212"/>
      <c r="M578" s="213"/>
      <c r="N578" s="214"/>
      <c r="O578" s="214"/>
      <c r="P578" s="214"/>
      <c r="Q578" s="214"/>
      <c r="R578" s="214"/>
      <c r="S578" s="214"/>
      <c r="T578" s="215"/>
      <c r="AT578" s="216" t="s">
        <v>209</v>
      </c>
      <c r="AU578" s="216" t="s">
        <v>89</v>
      </c>
      <c r="AV578" s="13" t="s">
        <v>98</v>
      </c>
      <c r="AW578" s="13" t="s">
        <v>36</v>
      </c>
      <c r="AX578" s="13" t="s">
        <v>85</v>
      </c>
      <c r="AY578" s="216" t="s">
        <v>203</v>
      </c>
    </row>
    <row r="579" spans="1:65" s="2" customFormat="1" ht="24.2" customHeight="1">
      <c r="A579" s="35"/>
      <c r="B579" s="36"/>
      <c r="C579" s="238" t="s">
        <v>847</v>
      </c>
      <c r="D579" s="238" t="s">
        <v>1363</v>
      </c>
      <c r="E579" s="239" t="s">
        <v>1707</v>
      </c>
      <c r="F579" s="240" t="s">
        <v>1708</v>
      </c>
      <c r="G579" s="241" t="s">
        <v>221</v>
      </c>
      <c r="H579" s="242">
        <v>145</v>
      </c>
      <c r="I579" s="243"/>
      <c r="J579" s="244">
        <f>ROUND(I579*H579,2)</f>
        <v>0</v>
      </c>
      <c r="K579" s="245"/>
      <c r="L579" s="246"/>
      <c r="M579" s="247" t="s">
        <v>1</v>
      </c>
      <c r="N579" s="248" t="s">
        <v>45</v>
      </c>
      <c r="O579" s="72"/>
      <c r="P579" s="190">
        <f>O579*H579</f>
        <v>0</v>
      </c>
      <c r="Q579" s="190">
        <v>0</v>
      </c>
      <c r="R579" s="190">
        <f>Q579*H579</f>
        <v>0</v>
      </c>
      <c r="S579" s="190">
        <v>0</v>
      </c>
      <c r="T579" s="191">
        <f>S579*H579</f>
        <v>0</v>
      </c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R579" s="192" t="s">
        <v>122</v>
      </c>
      <c r="AT579" s="192" t="s">
        <v>1363</v>
      </c>
      <c r="AU579" s="192" t="s">
        <v>89</v>
      </c>
      <c r="AY579" s="18" t="s">
        <v>203</v>
      </c>
      <c r="BE579" s="193">
        <f>IF(N579="základní",J579,0)</f>
        <v>0</v>
      </c>
      <c r="BF579" s="193">
        <f>IF(N579="snížená",J579,0)</f>
        <v>0</v>
      </c>
      <c r="BG579" s="193">
        <f>IF(N579="zákl. přenesená",J579,0)</f>
        <v>0</v>
      </c>
      <c r="BH579" s="193">
        <f>IF(N579="sníž. přenesená",J579,0)</f>
        <v>0</v>
      </c>
      <c r="BI579" s="193">
        <f>IF(N579="nulová",J579,0)</f>
        <v>0</v>
      </c>
      <c r="BJ579" s="18" t="s">
        <v>85</v>
      </c>
      <c r="BK579" s="193">
        <f>ROUND(I579*H579,2)</f>
        <v>0</v>
      </c>
      <c r="BL579" s="18" t="s">
        <v>98</v>
      </c>
      <c r="BM579" s="192" t="s">
        <v>1709</v>
      </c>
    </row>
    <row r="580" spans="2:51" s="12" customFormat="1" ht="12">
      <c r="B580" s="194"/>
      <c r="C580" s="195"/>
      <c r="D580" s="196" t="s">
        <v>209</v>
      </c>
      <c r="E580" s="197" t="s">
        <v>1</v>
      </c>
      <c r="F580" s="198" t="s">
        <v>1710</v>
      </c>
      <c r="G580" s="195"/>
      <c r="H580" s="199">
        <v>1</v>
      </c>
      <c r="I580" s="200"/>
      <c r="J580" s="195"/>
      <c r="K580" s="195"/>
      <c r="L580" s="201"/>
      <c r="M580" s="202"/>
      <c r="N580" s="203"/>
      <c r="O580" s="203"/>
      <c r="P580" s="203"/>
      <c r="Q580" s="203"/>
      <c r="R580" s="203"/>
      <c r="S580" s="203"/>
      <c r="T580" s="204"/>
      <c r="AT580" s="205" t="s">
        <v>209</v>
      </c>
      <c r="AU580" s="205" t="s">
        <v>89</v>
      </c>
      <c r="AV580" s="12" t="s">
        <v>89</v>
      </c>
      <c r="AW580" s="12" t="s">
        <v>36</v>
      </c>
      <c r="AX580" s="12" t="s">
        <v>80</v>
      </c>
      <c r="AY580" s="205" t="s">
        <v>203</v>
      </c>
    </row>
    <row r="581" spans="2:51" s="12" customFormat="1" ht="12">
      <c r="B581" s="194"/>
      <c r="C581" s="195"/>
      <c r="D581" s="196" t="s">
        <v>209</v>
      </c>
      <c r="E581" s="197" t="s">
        <v>1</v>
      </c>
      <c r="F581" s="198" t="s">
        <v>1711</v>
      </c>
      <c r="G581" s="195"/>
      <c r="H581" s="199">
        <v>4</v>
      </c>
      <c r="I581" s="200"/>
      <c r="J581" s="195"/>
      <c r="K581" s="195"/>
      <c r="L581" s="201"/>
      <c r="M581" s="202"/>
      <c r="N581" s="203"/>
      <c r="O581" s="203"/>
      <c r="P581" s="203"/>
      <c r="Q581" s="203"/>
      <c r="R581" s="203"/>
      <c r="S581" s="203"/>
      <c r="T581" s="204"/>
      <c r="AT581" s="205" t="s">
        <v>209</v>
      </c>
      <c r="AU581" s="205" t="s">
        <v>89</v>
      </c>
      <c r="AV581" s="12" t="s">
        <v>89</v>
      </c>
      <c r="AW581" s="12" t="s">
        <v>36</v>
      </c>
      <c r="AX581" s="12" t="s">
        <v>80</v>
      </c>
      <c r="AY581" s="205" t="s">
        <v>203</v>
      </c>
    </row>
    <row r="582" spans="2:51" s="12" customFormat="1" ht="12">
      <c r="B582" s="194"/>
      <c r="C582" s="195"/>
      <c r="D582" s="196" t="s">
        <v>209</v>
      </c>
      <c r="E582" s="197" t="s">
        <v>1</v>
      </c>
      <c r="F582" s="198" t="s">
        <v>1712</v>
      </c>
      <c r="G582" s="195"/>
      <c r="H582" s="199">
        <v>140</v>
      </c>
      <c r="I582" s="200"/>
      <c r="J582" s="195"/>
      <c r="K582" s="195"/>
      <c r="L582" s="201"/>
      <c r="M582" s="202"/>
      <c r="N582" s="203"/>
      <c r="O582" s="203"/>
      <c r="P582" s="203"/>
      <c r="Q582" s="203"/>
      <c r="R582" s="203"/>
      <c r="S582" s="203"/>
      <c r="T582" s="204"/>
      <c r="AT582" s="205" t="s">
        <v>209</v>
      </c>
      <c r="AU582" s="205" t="s">
        <v>89</v>
      </c>
      <c r="AV582" s="12" t="s">
        <v>89</v>
      </c>
      <c r="AW582" s="12" t="s">
        <v>36</v>
      </c>
      <c r="AX582" s="12" t="s">
        <v>80</v>
      </c>
      <c r="AY582" s="205" t="s">
        <v>203</v>
      </c>
    </row>
    <row r="583" spans="2:51" s="13" customFormat="1" ht="12">
      <c r="B583" s="206"/>
      <c r="C583" s="207"/>
      <c r="D583" s="196" t="s">
        <v>209</v>
      </c>
      <c r="E583" s="208" t="s">
        <v>1</v>
      </c>
      <c r="F583" s="209" t="s">
        <v>211</v>
      </c>
      <c r="G583" s="207"/>
      <c r="H583" s="210">
        <v>145</v>
      </c>
      <c r="I583" s="211"/>
      <c r="J583" s="207"/>
      <c r="K583" s="207"/>
      <c r="L583" s="212"/>
      <c r="M583" s="213"/>
      <c r="N583" s="214"/>
      <c r="O583" s="214"/>
      <c r="P583" s="214"/>
      <c r="Q583" s="214"/>
      <c r="R583" s="214"/>
      <c r="S583" s="214"/>
      <c r="T583" s="215"/>
      <c r="AT583" s="216" t="s">
        <v>209</v>
      </c>
      <c r="AU583" s="216" t="s">
        <v>89</v>
      </c>
      <c r="AV583" s="13" t="s">
        <v>98</v>
      </c>
      <c r="AW583" s="13" t="s">
        <v>36</v>
      </c>
      <c r="AX583" s="13" t="s">
        <v>85</v>
      </c>
      <c r="AY583" s="216" t="s">
        <v>203</v>
      </c>
    </row>
    <row r="584" spans="1:65" s="2" customFormat="1" ht="24.2" customHeight="1">
      <c r="A584" s="35"/>
      <c r="B584" s="36"/>
      <c r="C584" s="238" t="s">
        <v>852</v>
      </c>
      <c r="D584" s="238" t="s">
        <v>1363</v>
      </c>
      <c r="E584" s="239" t="s">
        <v>1713</v>
      </c>
      <c r="F584" s="240" t="s">
        <v>1714</v>
      </c>
      <c r="G584" s="241" t="s">
        <v>221</v>
      </c>
      <c r="H584" s="242">
        <v>2</v>
      </c>
      <c r="I584" s="243"/>
      <c r="J584" s="244">
        <f>ROUND(I584*H584,2)</f>
        <v>0</v>
      </c>
      <c r="K584" s="245"/>
      <c r="L584" s="246"/>
      <c r="M584" s="247" t="s">
        <v>1</v>
      </c>
      <c r="N584" s="248" t="s">
        <v>45</v>
      </c>
      <c r="O584" s="72"/>
      <c r="P584" s="190">
        <f>O584*H584</f>
        <v>0</v>
      </c>
      <c r="Q584" s="190">
        <v>0</v>
      </c>
      <c r="R584" s="190">
        <f>Q584*H584</f>
        <v>0</v>
      </c>
      <c r="S584" s="190">
        <v>0</v>
      </c>
      <c r="T584" s="191">
        <f>S584*H584</f>
        <v>0</v>
      </c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R584" s="192" t="s">
        <v>122</v>
      </c>
      <c r="AT584" s="192" t="s">
        <v>1363</v>
      </c>
      <c r="AU584" s="192" t="s">
        <v>89</v>
      </c>
      <c r="AY584" s="18" t="s">
        <v>203</v>
      </c>
      <c r="BE584" s="193">
        <f>IF(N584="základní",J584,0)</f>
        <v>0</v>
      </c>
      <c r="BF584" s="193">
        <f>IF(N584="snížená",J584,0)</f>
        <v>0</v>
      </c>
      <c r="BG584" s="193">
        <f>IF(N584="zákl. přenesená",J584,0)</f>
        <v>0</v>
      </c>
      <c r="BH584" s="193">
        <f>IF(N584="sníž. přenesená",J584,0)</f>
        <v>0</v>
      </c>
      <c r="BI584" s="193">
        <f>IF(N584="nulová",J584,0)</f>
        <v>0</v>
      </c>
      <c r="BJ584" s="18" t="s">
        <v>85</v>
      </c>
      <c r="BK584" s="193">
        <f>ROUND(I584*H584,2)</f>
        <v>0</v>
      </c>
      <c r="BL584" s="18" t="s">
        <v>98</v>
      </c>
      <c r="BM584" s="192" t="s">
        <v>1715</v>
      </c>
    </row>
    <row r="585" spans="2:51" s="12" customFormat="1" ht="12">
      <c r="B585" s="194"/>
      <c r="C585" s="195"/>
      <c r="D585" s="196" t="s">
        <v>209</v>
      </c>
      <c r="E585" s="197" t="s">
        <v>1</v>
      </c>
      <c r="F585" s="198" t="s">
        <v>1716</v>
      </c>
      <c r="G585" s="195"/>
      <c r="H585" s="199">
        <v>2</v>
      </c>
      <c r="I585" s="200"/>
      <c r="J585" s="195"/>
      <c r="K585" s="195"/>
      <c r="L585" s="201"/>
      <c r="M585" s="202"/>
      <c r="N585" s="203"/>
      <c r="O585" s="203"/>
      <c r="P585" s="203"/>
      <c r="Q585" s="203"/>
      <c r="R585" s="203"/>
      <c r="S585" s="203"/>
      <c r="T585" s="204"/>
      <c r="AT585" s="205" t="s">
        <v>209</v>
      </c>
      <c r="AU585" s="205" t="s">
        <v>89</v>
      </c>
      <c r="AV585" s="12" t="s">
        <v>89</v>
      </c>
      <c r="AW585" s="12" t="s">
        <v>36</v>
      </c>
      <c r="AX585" s="12" t="s">
        <v>80</v>
      </c>
      <c r="AY585" s="205" t="s">
        <v>203</v>
      </c>
    </row>
    <row r="586" spans="2:51" s="13" customFormat="1" ht="12">
      <c r="B586" s="206"/>
      <c r="C586" s="207"/>
      <c r="D586" s="196" t="s">
        <v>209</v>
      </c>
      <c r="E586" s="208" t="s">
        <v>1</v>
      </c>
      <c r="F586" s="209" t="s">
        <v>211</v>
      </c>
      <c r="G586" s="207"/>
      <c r="H586" s="210">
        <v>2</v>
      </c>
      <c r="I586" s="211"/>
      <c r="J586" s="207"/>
      <c r="K586" s="207"/>
      <c r="L586" s="212"/>
      <c r="M586" s="213"/>
      <c r="N586" s="214"/>
      <c r="O586" s="214"/>
      <c r="P586" s="214"/>
      <c r="Q586" s="214"/>
      <c r="R586" s="214"/>
      <c r="S586" s="214"/>
      <c r="T586" s="215"/>
      <c r="AT586" s="216" t="s">
        <v>209</v>
      </c>
      <c r="AU586" s="216" t="s">
        <v>89</v>
      </c>
      <c r="AV586" s="13" t="s">
        <v>98</v>
      </c>
      <c r="AW586" s="13" t="s">
        <v>36</v>
      </c>
      <c r="AX586" s="13" t="s">
        <v>85</v>
      </c>
      <c r="AY586" s="216" t="s">
        <v>203</v>
      </c>
    </row>
    <row r="587" spans="1:65" s="2" customFormat="1" ht="33" customHeight="1">
      <c r="A587" s="35"/>
      <c r="B587" s="36"/>
      <c r="C587" s="238" t="s">
        <v>857</v>
      </c>
      <c r="D587" s="238" t="s">
        <v>1363</v>
      </c>
      <c r="E587" s="239" t="s">
        <v>1717</v>
      </c>
      <c r="F587" s="240" t="s">
        <v>1718</v>
      </c>
      <c r="G587" s="241" t="s">
        <v>221</v>
      </c>
      <c r="H587" s="242">
        <v>111</v>
      </c>
      <c r="I587" s="243"/>
      <c r="J587" s="244">
        <f>ROUND(I587*H587,2)</f>
        <v>0</v>
      </c>
      <c r="K587" s="245"/>
      <c r="L587" s="246"/>
      <c r="M587" s="247" t="s">
        <v>1</v>
      </c>
      <c r="N587" s="248" t="s">
        <v>45</v>
      </c>
      <c r="O587" s="72"/>
      <c r="P587" s="190">
        <f>O587*H587</f>
        <v>0</v>
      </c>
      <c r="Q587" s="190">
        <v>0</v>
      </c>
      <c r="R587" s="190">
        <f>Q587*H587</f>
        <v>0</v>
      </c>
      <c r="S587" s="190">
        <v>0</v>
      </c>
      <c r="T587" s="191">
        <f>S587*H587</f>
        <v>0</v>
      </c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R587" s="192" t="s">
        <v>122</v>
      </c>
      <c r="AT587" s="192" t="s">
        <v>1363</v>
      </c>
      <c r="AU587" s="192" t="s">
        <v>89</v>
      </c>
      <c r="AY587" s="18" t="s">
        <v>203</v>
      </c>
      <c r="BE587" s="193">
        <f>IF(N587="základní",J587,0)</f>
        <v>0</v>
      </c>
      <c r="BF587" s="193">
        <f>IF(N587="snížená",J587,0)</f>
        <v>0</v>
      </c>
      <c r="BG587" s="193">
        <f>IF(N587="zákl. přenesená",J587,0)</f>
        <v>0</v>
      </c>
      <c r="BH587" s="193">
        <f>IF(N587="sníž. přenesená",J587,0)</f>
        <v>0</v>
      </c>
      <c r="BI587" s="193">
        <f>IF(N587="nulová",J587,0)</f>
        <v>0</v>
      </c>
      <c r="BJ587" s="18" t="s">
        <v>85</v>
      </c>
      <c r="BK587" s="193">
        <f>ROUND(I587*H587,2)</f>
        <v>0</v>
      </c>
      <c r="BL587" s="18" t="s">
        <v>98</v>
      </c>
      <c r="BM587" s="192" t="s">
        <v>1719</v>
      </c>
    </row>
    <row r="588" spans="2:51" s="12" customFormat="1" ht="12">
      <c r="B588" s="194"/>
      <c r="C588" s="195"/>
      <c r="D588" s="196" t="s">
        <v>209</v>
      </c>
      <c r="E588" s="197" t="s">
        <v>1</v>
      </c>
      <c r="F588" s="198" t="s">
        <v>1720</v>
      </c>
      <c r="G588" s="195"/>
      <c r="H588" s="199">
        <v>111</v>
      </c>
      <c r="I588" s="200"/>
      <c r="J588" s="195"/>
      <c r="K588" s="195"/>
      <c r="L588" s="201"/>
      <c r="M588" s="202"/>
      <c r="N588" s="203"/>
      <c r="O588" s="203"/>
      <c r="P588" s="203"/>
      <c r="Q588" s="203"/>
      <c r="R588" s="203"/>
      <c r="S588" s="203"/>
      <c r="T588" s="204"/>
      <c r="AT588" s="205" t="s">
        <v>209</v>
      </c>
      <c r="AU588" s="205" t="s">
        <v>89</v>
      </c>
      <c r="AV588" s="12" t="s">
        <v>89</v>
      </c>
      <c r="AW588" s="12" t="s">
        <v>36</v>
      </c>
      <c r="AX588" s="12" t="s">
        <v>80</v>
      </c>
      <c r="AY588" s="205" t="s">
        <v>203</v>
      </c>
    </row>
    <row r="589" spans="2:51" s="13" customFormat="1" ht="12">
      <c r="B589" s="206"/>
      <c r="C589" s="207"/>
      <c r="D589" s="196" t="s">
        <v>209</v>
      </c>
      <c r="E589" s="208" t="s">
        <v>1</v>
      </c>
      <c r="F589" s="209" t="s">
        <v>211</v>
      </c>
      <c r="G589" s="207"/>
      <c r="H589" s="210">
        <v>111</v>
      </c>
      <c r="I589" s="211"/>
      <c r="J589" s="207"/>
      <c r="K589" s="207"/>
      <c r="L589" s="212"/>
      <c r="M589" s="213"/>
      <c r="N589" s="214"/>
      <c r="O589" s="214"/>
      <c r="P589" s="214"/>
      <c r="Q589" s="214"/>
      <c r="R589" s="214"/>
      <c r="S589" s="214"/>
      <c r="T589" s="215"/>
      <c r="AT589" s="216" t="s">
        <v>209</v>
      </c>
      <c r="AU589" s="216" t="s">
        <v>89</v>
      </c>
      <c r="AV589" s="13" t="s">
        <v>98</v>
      </c>
      <c r="AW589" s="13" t="s">
        <v>36</v>
      </c>
      <c r="AX589" s="13" t="s">
        <v>85</v>
      </c>
      <c r="AY589" s="216" t="s">
        <v>203</v>
      </c>
    </row>
    <row r="590" spans="1:65" s="2" customFormat="1" ht="37.9" customHeight="1">
      <c r="A590" s="35"/>
      <c r="B590" s="36"/>
      <c r="C590" s="180" t="s">
        <v>861</v>
      </c>
      <c r="D590" s="180" t="s">
        <v>204</v>
      </c>
      <c r="E590" s="181" t="s">
        <v>1721</v>
      </c>
      <c r="F590" s="182" t="s">
        <v>1722</v>
      </c>
      <c r="G590" s="183" t="s">
        <v>221</v>
      </c>
      <c r="H590" s="184">
        <v>199</v>
      </c>
      <c r="I590" s="185"/>
      <c r="J590" s="186">
        <f>ROUND(I590*H590,2)</f>
        <v>0</v>
      </c>
      <c r="K590" s="187"/>
      <c r="L590" s="40"/>
      <c r="M590" s="188" t="s">
        <v>1</v>
      </c>
      <c r="N590" s="189" t="s">
        <v>45</v>
      </c>
      <c r="O590" s="72"/>
      <c r="P590" s="190">
        <f>O590*H590</f>
        <v>0</v>
      </c>
      <c r="Q590" s="190">
        <v>0</v>
      </c>
      <c r="R590" s="190">
        <f>Q590*H590</f>
        <v>0</v>
      </c>
      <c r="S590" s="190">
        <v>0</v>
      </c>
      <c r="T590" s="191">
        <f>S590*H590</f>
        <v>0</v>
      </c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R590" s="192" t="s">
        <v>98</v>
      </c>
      <c r="AT590" s="192" t="s">
        <v>204</v>
      </c>
      <c r="AU590" s="192" t="s">
        <v>89</v>
      </c>
      <c r="AY590" s="18" t="s">
        <v>203</v>
      </c>
      <c r="BE590" s="193">
        <f>IF(N590="základní",J590,0)</f>
        <v>0</v>
      </c>
      <c r="BF590" s="193">
        <f>IF(N590="snížená",J590,0)</f>
        <v>0</v>
      </c>
      <c r="BG590" s="193">
        <f>IF(N590="zákl. přenesená",J590,0)</f>
        <v>0</v>
      </c>
      <c r="BH590" s="193">
        <f>IF(N590="sníž. přenesená",J590,0)</f>
        <v>0</v>
      </c>
      <c r="BI590" s="193">
        <f>IF(N590="nulová",J590,0)</f>
        <v>0</v>
      </c>
      <c r="BJ590" s="18" t="s">
        <v>85</v>
      </c>
      <c r="BK590" s="193">
        <f>ROUND(I590*H590,2)</f>
        <v>0</v>
      </c>
      <c r="BL590" s="18" t="s">
        <v>98</v>
      </c>
      <c r="BM590" s="192" t="s">
        <v>1723</v>
      </c>
    </row>
    <row r="591" spans="1:65" s="2" customFormat="1" ht="37.9" customHeight="1">
      <c r="A591" s="35"/>
      <c r="B591" s="36"/>
      <c r="C591" s="238" t="s">
        <v>865</v>
      </c>
      <c r="D591" s="238" t="s">
        <v>1363</v>
      </c>
      <c r="E591" s="239" t="s">
        <v>1724</v>
      </c>
      <c r="F591" s="240" t="s">
        <v>1725</v>
      </c>
      <c r="G591" s="241" t="s">
        <v>221</v>
      </c>
      <c r="H591" s="242">
        <v>3</v>
      </c>
      <c r="I591" s="243"/>
      <c r="J591" s="244">
        <f>ROUND(I591*H591,2)</f>
        <v>0</v>
      </c>
      <c r="K591" s="245"/>
      <c r="L591" s="246"/>
      <c r="M591" s="247" t="s">
        <v>1</v>
      </c>
      <c r="N591" s="248" t="s">
        <v>45</v>
      </c>
      <c r="O591" s="72"/>
      <c r="P591" s="190">
        <f>O591*H591</f>
        <v>0</v>
      </c>
      <c r="Q591" s="190">
        <v>0</v>
      </c>
      <c r="R591" s="190">
        <f>Q591*H591</f>
        <v>0</v>
      </c>
      <c r="S591" s="190">
        <v>0</v>
      </c>
      <c r="T591" s="191">
        <f>S591*H591</f>
        <v>0</v>
      </c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R591" s="192" t="s">
        <v>122</v>
      </c>
      <c r="AT591" s="192" t="s">
        <v>1363</v>
      </c>
      <c r="AU591" s="192" t="s">
        <v>89</v>
      </c>
      <c r="AY591" s="18" t="s">
        <v>203</v>
      </c>
      <c r="BE591" s="193">
        <f>IF(N591="základní",J591,0)</f>
        <v>0</v>
      </c>
      <c r="BF591" s="193">
        <f>IF(N591="snížená",J591,0)</f>
        <v>0</v>
      </c>
      <c r="BG591" s="193">
        <f>IF(N591="zákl. přenesená",J591,0)</f>
        <v>0</v>
      </c>
      <c r="BH591" s="193">
        <f>IF(N591="sníž. přenesená",J591,0)</f>
        <v>0</v>
      </c>
      <c r="BI591" s="193">
        <f>IF(N591="nulová",J591,0)</f>
        <v>0</v>
      </c>
      <c r="BJ591" s="18" t="s">
        <v>85</v>
      </c>
      <c r="BK591" s="193">
        <f>ROUND(I591*H591,2)</f>
        <v>0</v>
      </c>
      <c r="BL591" s="18" t="s">
        <v>98</v>
      </c>
      <c r="BM591" s="192" t="s">
        <v>1726</v>
      </c>
    </row>
    <row r="592" spans="2:51" s="12" customFormat="1" ht="12">
      <c r="B592" s="194"/>
      <c r="C592" s="195"/>
      <c r="D592" s="196" t="s">
        <v>209</v>
      </c>
      <c r="E592" s="197" t="s">
        <v>1</v>
      </c>
      <c r="F592" s="198" t="s">
        <v>1727</v>
      </c>
      <c r="G592" s="195"/>
      <c r="H592" s="199">
        <v>1</v>
      </c>
      <c r="I592" s="200"/>
      <c r="J592" s="195"/>
      <c r="K592" s="195"/>
      <c r="L592" s="201"/>
      <c r="M592" s="202"/>
      <c r="N592" s="203"/>
      <c r="O592" s="203"/>
      <c r="P592" s="203"/>
      <c r="Q592" s="203"/>
      <c r="R592" s="203"/>
      <c r="S592" s="203"/>
      <c r="T592" s="204"/>
      <c r="AT592" s="205" t="s">
        <v>209</v>
      </c>
      <c r="AU592" s="205" t="s">
        <v>89</v>
      </c>
      <c r="AV592" s="12" t="s">
        <v>89</v>
      </c>
      <c r="AW592" s="12" t="s">
        <v>36</v>
      </c>
      <c r="AX592" s="12" t="s">
        <v>80</v>
      </c>
      <c r="AY592" s="205" t="s">
        <v>203</v>
      </c>
    </row>
    <row r="593" spans="2:51" s="12" customFormat="1" ht="12">
      <c r="B593" s="194"/>
      <c r="C593" s="195"/>
      <c r="D593" s="196" t="s">
        <v>209</v>
      </c>
      <c r="E593" s="197" t="s">
        <v>1</v>
      </c>
      <c r="F593" s="198" t="s">
        <v>1728</v>
      </c>
      <c r="G593" s="195"/>
      <c r="H593" s="199">
        <v>2</v>
      </c>
      <c r="I593" s="200"/>
      <c r="J593" s="195"/>
      <c r="K593" s="195"/>
      <c r="L593" s="201"/>
      <c r="M593" s="202"/>
      <c r="N593" s="203"/>
      <c r="O593" s="203"/>
      <c r="P593" s="203"/>
      <c r="Q593" s="203"/>
      <c r="R593" s="203"/>
      <c r="S593" s="203"/>
      <c r="T593" s="204"/>
      <c r="AT593" s="205" t="s">
        <v>209</v>
      </c>
      <c r="AU593" s="205" t="s">
        <v>89</v>
      </c>
      <c r="AV593" s="12" t="s">
        <v>89</v>
      </c>
      <c r="AW593" s="12" t="s">
        <v>36</v>
      </c>
      <c r="AX593" s="12" t="s">
        <v>80</v>
      </c>
      <c r="AY593" s="205" t="s">
        <v>203</v>
      </c>
    </row>
    <row r="594" spans="2:51" s="13" customFormat="1" ht="12">
      <c r="B594" s="206"/>
      <c r="C594" s="207"/>
      <c r="D594" s="196" t="s">
        <v>209</v>
      </c>
      <c r="E594" s="208" t="s">
        <v>1</v>
      </c>
      <c r="F594" s="209" t="s">
        <v>211</v>
      </c>
      <c r="G594" s="207"/>
      <c r="H594" s="210">
        <v>3</v>
      </c>
      <c r="I594" s="211"/>
      <c r="J594" s="207"/>
      <c r="K594" s="207"/>
      <c r="L594" s="212"/>
      <c r="M594" s="213"/>
      <c r="N594" s="214"/>
      <c r="O594" s="214"/>
      <c r="P594" s="214"/>
      <c r="Q594" s="214"/>
      <c r="R594" s="214"/>
      <c r="S594" s="214"/>
      <c r="T594" s="215"/>
      <c r="AT594" s="216" t="s">
        <v>209</v>
      </c>
      <c r="AU594" s="216" t="s">
        <v>89</v>
      </c>
      <c r="AV594" s="13" t="s">
        <v>98</v>
      </c>
      <c r="AW594" s="13" t="s">
        <v>36</v>
      </c>
      <c r="AX594" s="13" t="s">
        <v>85</v>
      </c>
      <c r="AY594" s="216" t="s">
        <v>203</v>
      </c>
    </row>
    <row r="595" spans="1:65" s="2" customFormat="1" ht="37.9" customHeight="1">
      <c r="A595" s="35"/>
      <c r="B595" s="36"/>
      <c r="C595" s="238" t="s">
        <v>870</v>
      </c>
      <c r="D595" s="238" t="s">
        <v>1363</v>
      </c>
      <c r="E595" s="239" t="s">
        <v>1729</v>
      </c>
      <c r="F595" s="240" t="s">
        <v>1730</v>
      </c>
      <c r="G595" s="241" t="s">
        <v>221</v>
      </c>
      <c r="H595" s="242">
        <v>196</v>
      </c>
      <c r="I595" s="243"/>
      <c r="J595" s="244">
        <f>ROUND(I595*H595,2)</f>
        <v>0</v>
      </c>
      <c r="K595" s="245"/>
      <c r="L595" s="246"/>
      <c r="M595" s="247" t="s">
        <v>1</v>
      </c>
      <c r="N595" s="248" t="s">
        <v>45</v>
      </c>
      <c r="O595" s="72"/>
      <c r="P595" s="190">
        <f>O595*H595</f>
        <v>0</v>
      </c>
      <c r="Q595" s="190">
        <v>0</v>
      </c>
      <c r="R595" s="190">
        <f>Q595*H595</f>
        <v>0</v>
      </c>
      <c r="S595" s="190">
        <v>0</v>
      </c>
      <c r="T595" s="191">
        <f>S595*H595</f>
        <v>0</v>
      </c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R595" s="192" t="s">
        <v>122</v>
      </c>
      <c r="AT595" s="192" t="s">
        <v>1363</v>
      </c>
      <c r="AU595" s="192" t="s">
        <v>89</v>
      </c>
      <c r="AY595" s="18" t="s">
        <v>203</v>
      </c>
      <c r="BE595" s="193">
        <f>IF(N595="základní",J595,0)</f>
        <v>0</v>
      </c>
      <c r="BF595" s="193">
        <f>IF(N595="snížená",J595,0)</f>
        <v>0</v>
      </c>
      <c r="BG595" s="193">
        <f>IF(N595="zákl. přenesená",J595,0)</f>
        <v>0</v>
      </c>
      <c r="BH595" s="193">
        <f>IF(N595="sníž. přenesená",J595,0)</f>
        <v>0</v>
      </c>
      <c r="BI595" s="193">
        <f>IF(N595="nulová",J595,0)</f>
        <v>0</v>
      </c>
      <c r="BJ595" s="18" t="s">
        <v>85</v>
      </c>
      <c r="BK595" s="193">
        <f>ROUND(I595*H595,2)</f>
        <v>0</v>
      </c>
      <c r="BL595" s="18" t="s">
        <v>98</v>
      </c>
      <c r="BM595" s="192" t="s">
        <v>1731</v>
      </c>
    </row>
    <row r="596" spans="2:51" s="12" customFormat="1" ht="12">
      <c r="B596" s="194"/>
      <c r="C596" s="195"/>
      <c r="D596" s="196" t="s">
        <v>209</v>
      </c>
      <c r="E596" s="197" t="s">
        <v>1</v>
      </c>
      <c r="F596" s="198" t="s">
        <v>1732</v>
      </c>
      <c r="G596" s="195"/>
      <c r="H596" s="199">
        <v>194</v>
      </c>
      <c r="I596" s="200"/>
      <c r="J596" s="195"/>
      <c r="K596" s="195"/>
      <c r="L596" s="201"/>
      <c r="M596" s="202"/>
      <c r="N596" s="203"/>
      <c r="O596" s="203"/>
      <c r="P596" s="203"/>
      <c r="Q596" s="203"/>
      <c r="R596" s="203"/>
      <c r="S596" s="203"/>
      <c r="T596" s="204"/>
      <c r="AT596" s="205" t="s">
        <v>209</v>
      </c>
      <c r="AU596" s="205" t="s">
        <v>89</v>
      </c>
      <c r="AV596" s="12" t="s">
        <v>89</v>
      </c>
      <c r="AW596" s="12" t="s">
        <v>36</v>
      </c>
      <c r="AX596" s="12" t="s">
        <v>80</v>
      </c>
      <c r="AY596" s="205" t="s">
        <v>203</v>
      </c>
    </row>
    <row r="597" spans="2:51" s="12" customFormat="1" ht="12">
      <c r="B597" s="194"/>
      <c r="C597" s="195"/>
      <c r="D597" s="196" t="s">
        <v>209</v>
      </c>
      <c r="E597" s="197" t="s">
        <v>1</v>
      </c>
      <c r="F597" s="198" t="s">
        <v>1733</v>
      </c>
      <c r="G597" s="195"/>
      <c r="H597" s="199">
        <v>2</v>
      </c>
      <c r="I597" s="200"/>
      <c r="J597" s="195"/>
      <c r="K597" s="195"/>
      <c r="L597" s="201"/>
      <c r="M597" s="202"/>
      <c r="N597" s="203"/>
      <c r="O597" s="203"/>
      <c r="P597" s="203"/>
      <c r="Q597" s="203"/>
      <c r="R597" s="203"/>
      <c r="S597" s="203"/>
      <c r="T597" s="204"/>
      <c r="AT597" s="205" t="s">
        <v>209</v>
      </c>
      <c r="AU597" s="205" t="s">
        <v>89</v>
      </c>
      <c r="AV597" s="12" t="s">
        <v>89</v>
      </c>
      <c r="AW597" s="12" t="s">
        <v>36</v>
      </c>
      <c r="AX597" s="12" t="s">
        <v>80</v>
      </c>
      <c r="AY597" s="205" t="s">
        <v>203</v>
      </c>
    </row>
    <row r="598" spans="2:51" s="13" customFormat="1" ht="12">
      <c r="B598" s="206"/>
      <c r="C598" s="207"/>
      <c r="D598" s="196" t="s">
        <v>209</v>
      </c>
      <c r="E598" s="208" t="s">
        <v>1</v>
      </c>
      <c r="F598" s="209" t="s">
        <v>211</v>
      </c>
      <c r="G598" s="207"/>
      <c r="H598" s="210">
        <v>196</v>
      </c>
      <c r="I598" s="211"/>
      <c r="J598" s="207"/>
      <c r="K598" s="207"/>
      <c r="L598" s="212"/>
      <c r="M598" s="213"/>
      <c r="N598" s="214"/>
      <c r="O598" s="214"/>
      <c r="P598" s="214"/>
      <c r="Q598" s="214"/>
      <c r="R598" s="214"/>
      <c r="S598" s="214"/>
      <c r="T598" s="215"/>
      <c r="AT598" s="216" t="s">
        <v>209</v>
      </c>
      <c r="AU598" s="216" t="s">
        <v>89</v>
      </c>
      <c r="AV598" s="13" t="s">
        <v>98</v>
      </c>
      <c r="AW598" s="13" t="s">
        <v>36</v>
      </c>
      <c r="AX598" s="13" t="s">
        <v>85</v>
      </c>
      <c r="AY598" s="216" t="s">
        <v>203</v>
      </c>
    </row>
    <row r="599" spans="1:65" s="2" customFormat="1" ht="37.9" customHeight="1">
      <c r="A599" s="35"/>
      <c r="B599" s="36"/>
      <c r="C599" s="180" t="s">
        <v>874</v>
      </c>
      <c r="D599" s="180" t="s">
        <v>204</v>
      </c>
      <c r="E599" s="181" t="s">
        <v>1734</v>
      </c>
      <c r="F599" s="182" t="s">
        <v>1735</v>
      </c>
      <c r="G599" s="183" t="s">
        <v>221</v>
      </c>
      <c r="H599" s="184">
        <v>111</v>
      </c>
      <c r="I599" s="185"/>
      <c r="J599" s="186">
        <f>ROUND(I599*H599,2)</f>
        <v>0</v>
      </c>
      <c r="K599" s="187"/>
      <c r="L599" s="40"/>
      <c r="M599" s="188" t="s">
        <v>1</v>
      </c>
      <c r="N599" s="189" t="s">
        <v>45</v>
      </c>
      <c r="O599" s="72"/>
      <c r="P599" s="190">
        <f>O599*H599</f>
        <v>0</v>
      </c>
      <c r="Q599" s="190">
        <v>0</v>
      </c>
      <c r="R599" s="190">
        <f>Q599*H599</f>
        <v>0</v>
      </c>
      <c r="S599" s="190">
        <v>0</v>
      </c>
      <c r="T599" s="191">
        <f>S599*H599</f>
        <v>0</v>
      </c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R599" s="192" t="s">
        <v>98</v>
      </c>
      <c r="AT599" s="192" t="s">
        <v>204</v>
      </c>
      <c r="AU599" s="192" t="s">
        <v>89</v>
      </c>
      <c r="AY599" s="18" t="s">
        <v>203</v>
      </c>
      <c r="BE599" s="193">
        <f>IF(N599="základní",J599,0)</f>
        <v>0</v>
      </c>
      <c r="BF599" s="193">
        <f>IF(N599="snížená",J599,0)</f>
        <v>0</v>
      </c>
      <c r="BG599" s="193">
        <f>IF(N599="zákl. přenesená",J599,0)</f>
        <v>0</v>
      </c>
      <c r="BH599" s="193">
        <f>IF(N599="sníž. přenesená",J599,0)</f>
        <v>0</v>
      </c>
      <c r="BI599" s="193">
        <f>IF(N599="nulová",J599,0)</f>
        <v>0</v>
      </c>
      <c r="BJ599" s="18" t="s">
        <v>85</v>
      </c>
      <c r="BK599" s="193">
        <f>ROUND(I599*H599,2)</f>
        <v>0</v>
      </c>
      <c r="BL599" s="18" t="s">
        <v>98</v>
      </c>
      <c r="BM599" s="192" t="s">
        <v>1736</v>
      </c>
    </row>
    <row r="600" spans="1:65" s="2" customFormat="1" ht="24.2" customHeight="1">
      <c r="A600" s="35"/>
      <c r="B600" s="36"/>
      <c r="C600" s="238" t="s">
        <v>880</v>
      </c>
      <c r="D600" s="238" t="s">
        <v>1363</v>
      </c>
      <c r="E600" s="239" t="s">
        <v>1737</v>
      </c>
      <c r="F600" s="240" t="s">
        <v>1738</v>
      </c>
      <c r="G600" s="241" t="s">
        <v>221</v>
      </c>
      <c r="H600" s="242">
        <v>111</v>
      </c>
      <c r="I600" s="243"/>
      <c r="J600" s="244">
        <f>ROUND(I600*H600,2)</f>
        <v>0</v>
      </c>
      <c r="K600" s="245"/>
      <c r="L600" s="246"/>
      <c r="M600" s="247" t="s">
        <v>1</v>
      </c>
      <c r="N600" s="248" t="s">
        <v>45</v>
      </c>
      <c r="O600" s="72"/>
      <c r="P600" s="190">
        <f>O600*H600</f>
        <v>0</v>
      </c>
      <c r="Q600" s="190">
        <v>0</v>
      </c>
      <c r="R600" s="190">
        <f>Q600*H600</f>
        <v>0</v>
      </c>
      <c r="S600" s="190">
        <v>0</v>
      </c>
      <c r="T600" s="191">
        <f>S600*H600</f>
        <v>0</v>
      </c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R600" s="192" t="s">
        <v>122</v>
      </c>
      <c r="AT600" s="192" t="s">
        <v>1363</v>
      </c>
      <c r="AU600" s="192" t="s">
        <v>89</v>
      </c>
      <c r="AY600" s="18" t="s">
        <v>203</v>
      </c>
      <c r="BE600" s="193">
        <f>IF(N600="základní",J600,0)</f>
        <v>0</v>
      </c>
      <c r="BF600" s="193">
        <f>IF(N600="snížená",J600,0)</f>
        <v>0</v>
      </c>
      <c r="BG600" s="193">
        <f>IF(N600="zákl. přenesená",J600,0)</f>
        <v>0</v>
      </c>
      <c r="BH600" s="193">
        <f>IF(N600="sníž. přenesená",J600,0)</f>
        <v>0</v>
      </c>
      <c r="BI600" s="193">
        <f>IF(N600="nulová",J600,0)</f>
        <v>0</v>
      </c>
      <c r="BJ600" s="18" t="s">
        <v>85</v>
      </c>
      <c r="BK600" s="193">
        <f>ROUND(I600*H600,2)</f>
        <v>0</v>
      </c>
      <c r="BL600" s="18" t="s">
        <v>98</v>
      </c>
      <c r="BM600" s="192" t="s">
        <v>1739</v>
      </c>
    </row>
    <row r="601" spans="2:51" s="12" customFormat="1" ht="12">
      <c r="B601" s="194"/>
      <c r="C601" s="195"/>
      <c r="D601" s="196" t="s">
        <v>209</v>
      </c>
      <c r="E601" s="197" t="s">
        <v>1</v>
      </c>
      <c r="F601" s="198" t="s">
        <v>1720</v>
      </c>
      <c r="G601" s="195"/>
      <c r="H601" s="199">
        <v>111</v>
      </c>
      <c r="I601" s="200"/>
      <c r="J601" s="195"/>
      <c r="K601" s="195"/>
      <c r="L601" s="201"/>
      <c r="M601" s="202"/>
      <c r="N601" s="203"/>
      <c r="O601" s="203"/>
      <c r="P601" s="203"/>
      <c r="Q601" s="203"/>
      <c r="R601" s="203"/>
      <c r="S601" s="203"/>
      <c r="T601" s="204"/>
      <c r="AT601" s="205" t="s">
        <v>209</v>
      </c>
      <c r="AU601" s="205" t="s">
        <v>89</v>
      </c>
      <c r="AV601" s="12" t="s">
        <v>89</v>
      </c>
      <c r="AW601" s="12" t="s">
        <v>36</v>
      </c>
      <c r="AX601" s="12" t="s">
        <v>80</v>
      </c>
      <c r="AY601" s="205" t="s">
        <v>203</v>
      </c>
    </row>
    <row r="602" spans="2:51" s="13" customFormat="1" ht="12">
      <c r="B602" s="206"/>
      <c r="C602" s="207"/>
      <c r="D602" s="196" t="s">
        <v>209</v>
      </c>
      <c r="E602" s="208" t="s">
        <v>1</v>
      </c>
      <c r="F602" s="209" t="s">
        <v>211</v>
      </c>
      <c r="G602" s="207"/>
      <c r="H602" s="210">
        <v>111</v>
      </c>
      <c r="I602" s="211"/>
      <c r="J602" s="207"/>
      <c r="K602" s="207"/>
      <c r="L602" s="212"/>
      <c r="M602" s="213"/>
      <c r="N602" s="214"/>
      <c r="O602" s="214"/>
      <c r="P602" s="214"/>
      <c r="Q602" s="214"/>
      <c r="R602" s="214"/>
      <c r="S602" s="214"/>
      <c r="T602" s="215"/>
      <c r="AT602" s="216" t="s">
        <v>209</v>
      </c>
      <c r="AU602" s="216" t="s">
        <v>89</v>
      </c>
      <c r="AV602" s="13" t="s">
        <v>98</v>
      </c>
      <c r="AW602" s="13" t="s">
        <v>36</v>
      </c>
      <c r="AX602" s="13" t="s">
        <v>85</v>
      </c>
      <c r="AY602" s="216" t="s">
        <v>203</v>
      </c>
    </row>
    <row r="603" spans="2:63" s="11" customFormat="1" ht="22.9" customHeight="1">
      <c r="B603" s="166"/>
      <c r="C603" s="167"/>
      <c r="D603" s="168" t="s">
        <v>79</v>
      </c>
      <c r="E603" s="226" t="s">
        <v>1740</v>
      </c>
      <c r="F603" s="226" t="s">
        <v>1741</v>
      </c>
      <c r="G603" s="167"/>
      <c r="H603" s="167"/>
      <c r="I603" s="170"/>
      <c r="J603" s="227">
        <f>BK603</f>
        <v>0</v>
      </c>
      <c r="K603" s="167"/>
      <c r="L603" s="172"/>
      <c r="M603" s="173"/>
      <c r="N603" s="174"/>
      <c r="O603" s="174"/>
      <c r="P603" s="175">
        <f>SUM(P604:P691)</f>
        <v>0</v>
      </c>
      <c r="Q603" s="174"/>
      <c r="R603" s="175">
        <f>SUM(R604:R691)</f>
        <v>0</v>
      </c>
      <c r="S603" s="174"/>
      <c r="T603" s="176">
        <f>SUM(T604:T691)</f>
        <v>0</v>
      </c>
      <c r="AR603" s="177" t="s">
        <v>85</v>
      </c>
      <c r="AT603" s="178" t="s">
        <v>79</v>
      </c>
      <c r="AU603" s="178" t="s">
        <v>85</v>
      </c>
      <c r="AY603" s="177" t="s">
        <v>203</v>
      </c>
      <c r="BK603" s="179">
        <f>SUM(BK604:BK691)</f>
        <v>0</v>
      </c>
    </row>
    <row r="604" spans="1:65" s="2" customFormat="1" ht="66.75" customHeight="1">
      <c r="A604" s="35"/>
      <c r="B604" s="36"/>
      <c r="C604" s="180" t="s">
        <v>884</v>
      </c>
      <c r="D604" s="180" t="s">
        <v>204</v>
      </c>
      <c r="E604" s="181" t="s">
        <v>1585</v>
      </c>
      <c r="F604" s="182" t="s">
        <v>1586</v>
      </c>
      <c r="G604" s="183" t="s">
        <v>207</v>
      </c>
      <c r="H604" s="184">
        <v>15.728</v>
      </c>
      <c r="I604" s="185"/>
      <c r="J604" s="186">
        <f>ROUND(I604*H604,2)</f>
        <v>0</v>
      </c>
      <c r="K604" s="187"/>
      <c r="L604" s="40"/>
      <c r="M604" s="188" t="s">
        <v>1</v>
      </c>
      <c r="N604" s="189" t="s">
        <v>45</v>
      </c>
      <c r="O604" s="72"/>
      <c r="P604" s="190">
        <f>O604*H604</f>
        <v>0</v>
      </c>
      <c r="Q604" s="190">
        <v>0</v>
      </c>
      <c r="R604" s="190">
        <f>Q604*H604</f>
        <v>0</v>
      </c>
      <c r="S604" s="190">
        <v>0</v>
      </c>
      <c r="T604" s="191">
        <f>S604*H604</f>
        <v>0</v>
      </c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R604" s="192" t="s">
        <v>98</v>
      </c>
      <c r="AT604" s="192" t="s">
        <v>204</v>
      </c>
      <c r="AU604" s="192" t="s">
        <v>89</v>
      </c>
      <c r="AY604" s="18" t="s">
        <v>203</v>
      </c>
      <c r="BE604" s="193">
        <f>IF(N604="základní",J604,0)</f>
        <v>0</v>
      </c>
      <c r="BF604" s="193">
        <f>IF(N604="snížená",J604,0)</f>
        <v>0</v>
      </c>
      <c r="BG604" s="193">
        <f>IF(N604="zákl. přenesená",J604,0)</f>
        <v>0</v>
      </c>
      <c r="BH604" s="193">
        <f>IF(N604="sníž. přenesená",J604,0)</f>
        <v>0</v>
      </c>
      <c r="BI604" s="193">
        <f>IF(N604="nulová",J604,0)</f>
        <v>0</v>
      </c>
      <c r="BJ604" s="18" t="s">
        <v>85</v>
      </c>
      <c r="BK604" s="193">
        <f>ROUND(I604*H604,2)</f>
        <v>0</v>
      </c>
      <c r="BL604" s="18" t="s">
        <v>98</v>
      </c>
      <c r="BM604" s="192" t="s">
        <v>1742</v>
      </c>
    </row>
    <row r="605" spans="2:51" s="12" customFormat="1" ht="12">
      <c r="B605" s="194"/>
      <c r="C605" s="195"/>
      <c r="D605" s="196" t="s">
        <v>209</v>
      </c>
      <c r="E605" s="197" t="s">
        <v>1</v>
      </c>
      <c r="F605" s="198" t="s">
        <v>1743</v>
      </c>
      <c r="G605" s="195"/>
      <c r="H605" s="199">
        <v>7.344</v>
      </c>
      <c r="I605" s="200"/>
      <c r="J605" s="195"/>
      <c r="K605" s="195"/>
      <c r="L605" s="201"/>
      <c r="M605" s="202"/>
      <c r="N605" s="203"/>
      <c r="O605" s="203"/>
      <c r="P605" s="203"/>
      <c r="Q605" s="203"/>
      <c r="R605" s="203"/>
      <c r="S605" s="203"/>
      <c r="T605" s="204"/>
      <c r="AT605" s="205" t="s">
        <v>209</v>
      </c>
      <c r="AU605" s="205" t="s">
        <v>89</v>
      </c>
      <c r="AV605" s="12" t="s">
        <v>89</v>
      </c>
      <c r="AW605" s="12" t="s">
        <v>36</v>
      </c>
      <c r="AX605" s="12" t="s">
        <v>80</v>
      </c>
      <c r="AY605" s="205" t="s">
        <v>203</v>
      </c>
    </row>
    <row r="606" spans="2:51" s="12" customFormat="1" ht="12">
      <c r="B606" s="194"/>
      <c r="C606" s="195"/>
      <c r="D606" s="196" t="s">
        <v>209</v>
      </c>
      <c r="E606" s="197" t="s">
        <v>1</v>
      </c>
      <c r="F606" s="198" t="s">
        <v>1744</v>
      </c>
      <c r="G606" s="195"/>
      <c r="H606" s="199">
        <v>8.384</v>
      </c>
      <c r="I606" s="200"/>
      <c r="J606" s="195"/>
      <c r="K606" s="195"/>
      <c r="L606" s="201"/>
      <c r="M606" s="202"/>
      <c r="N606" s="203"/>
      <c r="O606" s="203"/>
      <c r="P606" s="203"/>
      <c r="Q606" s="203"/>
      <c r="R606" s="203"/>
      <c r="S606" s="203"/>
      <c r="T606" s="204"/>
      <c r="AT606" s="205" t="s">
        <v>209</v>
      </c>
      <c r="AU606" s="205" t="s">
        <v>89</v>
      </c>
      <c r="AV606" s="12" t="s">
        <v>89</v>
      </c>
      <c r="AW606" s="12" t="s">
        <v>36</v>
      </c>
      <c r="AX606" s="12" t="s">
        <v>80</v>
      </c>
      <c r="AY606" s="205" t="s">
        <v>203</v>
      </c>
    </row>
    <row r="607" spans="2:51" s="13" customFormat="1" ht="12">
      <c r="B607" s="206"/>
      <c r="C607" s="207"/>
      <c r="D607" s="196" t="s">
        <v>209</v>
      </c>
      <c r="E607" s="208" t="s">
        <v>1</v>
      </c>
      <c r="F607" s="209" t="s">
        <v>211</v>
      </c>
      <c r="G607" s="207"/>
      <c r="H607" s="210">
        <v>15.728000000000002</v>
      </c>
      <c r="I607" s="211"/>
      <c r="J607" s="207"/>
      <c r="K607" s="207"/>
      <c r="L607" s="212"/>
      <c r="M607" s="213"/>
      <c r="N607" s="214"/>
      <c r="O607" s="214"/>
      <c r="P607" s="214"/>
      <c r="Q607" s="214"/>
      <c r="R607" s="214"/>
      <c r="S607" s="214"/>
      <c r="T607" s="215"/>
      <c r="AT607" s="216" t="s">
        <v>209</v>
      </c>
      <c r="AU607" s="216" t="s">
        <v>89</v>
      </c>
      <c r="AV607" s="13" t="s">
        <v>98</v>
      </c>
      <c r="AW607" s="13" t="s">
        <v>36</v>
      </c>
      <c r="AX607" s="13" t="s">
        <v>85</v>
      </c>
      <c r="AY607" s="216" t="s">
        <v>203</v>
      </c>
    </row>
    <row r="608" spans="1:65" s="2" customFormat="1" ht="24.2" customHeight="1">
      <c r="A608" s="35"/>
      <c r="B608" s="36"/>
      <c r="C608" s="238" t="s">
        <v>890</v>
      </c>
      <c r="D608" s="238" t="s">
        <v>1363</v>
      </c>
      <c r="E608" s="239" t="s">
        <v>1589</v>
      </c>
      <c r="F608" s="240" t="s">
        <v>1590</v>
      </c>
      <c r="G608" s="241" t="s">
        <v>207</v>
      </c>
      <c r="H608" s="242">
        <v>16.043</v>
      </c>
      <c r="I608" s="243"/>
      <c r="J608" s="244">
        <f>ROUND(I608*H608,2)</f>
        <v>0</v>
      </c>
      <c r="K608" s="245"/>
      <c r="L608" s="246"/>
      <c r="M608" s="247" t="s">
        <v>1</v>
      </c>
      <c r="N608" s="248" t="s">
        <v>45</v>
      </c>
      <c r="O608" s="72"/>
      <c r="P608" s="190">
        <f>O608*H608</f>
        <v>0</v>
      </c>
      <c r="Q608" s="190">
        <v>0</v>
      </c>
      <c r="R608" s="190">
        <f>Q608*H608</f>
        <v>0</v>
      </c>
      <c r="S608" s="190">
        <v>0</v>
      </c>
      <c r="T608" s="191">
        <f>S608*H608</f>
        <v>0</v>
      </c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R608" s="192" t="s">
        <v>122</v>
      </c>
      <c r="AT608" s="192" t="s">
        <v>1363</v>
      </c>
      <c r="AU608" s="192" t="s">
        <v>89</v>
      </c>
      <c r="AY608" s="18" t="s">
        <v>203</v>
      </c>
      <c r="BE608" s="193">
        <f>IF(N608="základní",J608,0)</f>
        <v>0</v>
      </c>
      <c r="BF608" s="193">
        <f>IF(N608="snížená",J608,0)</f>
        <v>0</v>
      </c>
      <c r="BG608" s="193">
        <f>IF(N608="zákl. přenesená",J608,0)</f>
        <v>0</v>
      </c>
      <c r="BH608" s="193">
        <f>IF(N608="sníž. přenesená",J608,0)</f>
        <v>0</v>
      </c>
      <c r="BI608" s="193">
        <f>IF(N608="nulová",J608,0)</f>
        <v>0</v>
      </c>
      <c r="BJ608" s="18" t="s">
        <v>85</v>
      </c>
      <c r="BK608" s="193">
        <f>ROUND(I608*H608,2)</f>
        <v>0</v>
      </c>
      <c r="BL608" s="18" t="s">
        <v>98</v>
      </c>
      <c r="BM608" s="192" t="s">
        <v>1745</v>
      </c>
    </row>
    <row r="609" spans="2:51" s="12" customFormat="1" ht="12">
      <c r="B609" s="194"/>
      <c r="C609" s="195"/>
      <c r="D609" s="196" t="s">
        <v>209</v>
      </c>
      <c r="E609" s="197" t="s">
        <v>1</v>
      </c>
      <c r="F609" s="198" t="s">
        <v>1746</v>
      </c>
      <c r="G609" s="195"/>
      <c r="H609" s="199">
        <v>16.043</v>
      </c>
      <c r="I609" s="200"/>
      <c r="J609" s="195"/>
      <c r="K609" s="195"/>
      <c r="L609" s="201"/>
      <c r="M609" s="202"/>
      <c r="N609" s="203"/>
      <c r="O609" s="203"/>
      <c r="P609" s="203"/>
      <c r="Q609" s="203"/>
      <c r="R609" s="203"/>
      <c r="S609" s="203"/>
      <c r="T609" s="204"/>
      <c r="AT609" s="205" t="s">
        <v>209</v>
      </c>
      <c r="AU609" s="205" t="s">
        <v>89</v>
      </c>
      <c r="AV609" s="12" t="s">
        <v>89</v>
      </c>
      <c r="AW609" s="12" t="s">
        <v>36</v>
      </c>
      <c r="AX609" s="12" t="s">
        <v>80</v>
      </c>
      <c r="AY609" s="205" t="s">
        <v>203</v>
      </c>
    </row>
    <row r="610" spans="2:51" s="13" customFormat="1" ht="12">
      <c r="B610" s="206"/>
      <c r="C610" s="207"/>
      <c r="D610" s="196" t="s">
        <v>209</v>
      </c>
      <c r="E610" s="208" t="s">
        <v>1</v>
      </c>
      <c r="F610" s="209" t="s">
        <v>211</v>
      </c>
      <c r="G610" s="207"/>
      <c r="H610" s="210">
        <v>16.043</v>
      </c>
      <c r="I610" s="211"/>
      <c r="J610" s="207"/>
      <c r="K610" s="207"/>
      <c r="L610" s="212"/>
      <c r="M610" s="213"/>
      <c r="N610" s="214"/>
      <c r="O610" s="214"/>
      <c r="P610" s="214"/>
      <c r="Q610" s="214"/>
      <c r="R610" s="214"/>
      <c r="S610" s="214"/>
      <c r="T610" s="215"/>
      <c r="AT610" s="216" t="s">
        <v>209</v>
      </c>
      <c r="AU610" s="216" t="s">
        <v>89</v>
      </c>
      <c r="AV610" s="13" t="s">
        <v>98</v>
      </c>
      <c r="AW610" s="13" t="s">
        <v>36</v>
      </c>
      <c r="AX610" s="13" t="s">
        <v>85</v>
      </c>
      <c r="AY610" s="216" t="s">
        <v>203</v>
      </c>
    </row>
    <row r="611" spans="1:65" s="2" customFormat="1" ht="66.75" customHeight="1">
      <c r="A611" s="35"/>
      <c r="B611" s="36"/>
      <c r="C611" s="180" t="s">
        <v>896</v>
      </c>
      <c r="D611" s="180" t="s">
        <v>204</v>
      </c>
      <c r="E611" s="181" t="s">
        <v>1577</v>
      </c>
      <c r="F611" s="182" t="s">
        <v>1570</v>
      </c>
      <c r="G611" s="183" t="s">
        <v>207</v>
      </c>
      <c r="H611" s="184">
        <v>79.3</v>
      </c>
      <c r="I611" s="185"/>
      <c r="J611" s="186">
        <f>ROUND(I611*H611,2)</f>
        <v>0</v>
      </c>
      <c r="K611" s="187"/>
      <c r="L611" s="40"/>
      <c r="M611" s="188" t="s">
        <v>1</v>
      </c>
      <c r="N611" s="189" t="s">
        <v>45</v>
      </c>
      <c r="O611" s="72"/>
      <c r="P611" s="190">
        <f>O611*H611</f>
        <v>0</v>
      </c>
      <c r="Q611" s="190">
        <v>0</v>
      </c>
      <c r="R611" s="190">
        <f>Q611*H611</f>
        <v>0</v>
      </c>
      <c r="S611" s="190">
        <v>0</v>
      </c>
      <c r="T611" s="191">
        <f>S611*H611</f>
        <v>0</v>
      </c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R611" s="192" t="s">
        <v>98</v>
      </c>
      <c r="AT611" s="192" t="s">
        <v>204</v>
      </c>
      <c r="AU611" s="192" t="s">
        <v>89</v>
      </c>
      <c r="AY611" s="18" t="s">
        <v>203</v>
      </c>
      <c r="BE611" s="193">
        <f>IF(N611="základní",J611,0)</f>
        <v>0</v>
      </c>
      <c r="BF611" s="193">
        <f>IF(N611="snížená",J611,0)</f>
        <v>0</v>
      </c>
      <c r="BG611" s="193">
        <f>IF(N611="zákl. přenesená",J611,0)</f>
        <v>0</v>
      </c>
      <c r="BH611" s="193">
        <f>IF(N611="sníž. přenesená",J611,0)</f>
        <v>0</v>
      </c>
      <c r="BI611" s="193">
        <f>IF(N611="nulová",J611,0)</f>
        <v>0</v>
      </c>
      <c r="BJ611" s="18" t="s">
        <v>85</v>
      </c>
      <c r="BK611" s="193">
        <f>ROUND(I611*H611,2)</f>
        <v>0</v>
      </c>
      <c r="BL611" s="18" t="s">
        <v>98</v>
      </c>
      <c r="BM611" s="192" t="s">
        <v>1747</v>
      </c>
    </row>
    <row r="612" spans="2:51" s="12" customFormat="1" ht="12">
      <c r="B612" s="194"/>
      <c r="C612" s="195"/>
      <c r="D612" s="196" t="s">
        <v>209</v>
      </c>
      <c r="E612" s="197" t="s">
        <v>1</v>
      </c>
      <c r="F612" s="198" t="s">
        <v>1748</v>
      </c>
      <c r="G612" s="195"/>
      <c r="H612" s="199">
        <v>36.2</v>
      </c>
      <c r="I612" s="200"/>
      <c r="J612" s="195"/>
      <c r="K612" s="195"/>
      <c r="L612" s="201"/>
      <c r="M612" s="202"/>
      <c r="N612" s="203"/>
      <c r="O612" s="203"/>
      <c r="P612" s="203"/>
      <c r="Q612" s="203"/>
      <c r="R612" s="203"/>
      <c r="S612" s="203"/>
      <c r="T612" s="204"/>
      <c r="AT612" s="205" t="s">
        <v>209</v>
      </c>
      <c r="AU612" s="205" t="s">
        <v>89</v>
      </c>
      <c r="AV612" s="12" t="s">
        <v>89</v>
      </c>
      <c r="AW612" s="12" t="s">
        <v>36</v>
      </c>
      <c r="AX612" s="12" t="s">
        <v>80</v>
      </c>
      <c r="AY612" s="205" t="s">
        <v>203</v>
      </c>
    </row>
    <row r="613" spans="2:51" s="12" customFormat="1" ht="12">
      <c r="B613" s="194"/>
      <c r="C613" s="195"/>
      <c r="D613" s="196" t="s">
        <v>209</v>
      </c>
      <c r="E613" s="197" t="s">
        <v>1</v>
      </c>
      <c r="F613" s="198" t="s">
        <v>1749</v>
      </c>
      <c r="G613" s="195"/>
      <c r="H613" s="199">
        <v>43.1</v>
      </c>
      <c r="I613" s="200"/>
      <c r="J613" s="195"/>
      <c r="K613" s="195"/>
      <c r="L613" s="201"/>
      <c r="M613" s="202"/>
      <c r="N613" s="203"/>
      <c r="O613" s="203"/>
      <c r="P613" s="203"/>
      <c r="Q613" s="203"/>
      <c r="R613" s="203"/>
      <c r="S613" s="203"/>
      <c r="T613" s="204"/>
      <c r="AT613" s="205" t="s">
        <v>209</v>
      </c>
      <c r="AU613" s="205" t="s">
        <v>89</v>
      </c>
      <c r="AV613" s="12" t="s">
        <v>89</v>
      </c>
      <c r="AW613" s="12" t="s">
        <v>36</v>
      </c>
      <c r="AX613" s="12" t="s">
        <v>80</v>
      </c>
      <c r="AY613" s="205" t="s">
        <v>203</v>
      </c>
    </row>
    <row r="614" spans="2:51" s="13" customFormat="1" ht="12">
      <c r="B614" s="206"/>
      <c r="C614" s="207"/>
      <c r="D614" s="196" t="s">
        <v>209</v>
      </c>
      <c r="E614" s="208" t="s">
        <v>1</v>
      </c>
      <c r="F614" s="209" t="s">
        <v>211</v>
      </c>
      <c r="G614" s="207"/>
      <c r="H614" s="210">
        <v>79.30000000000001</v>
      </c>
      <c r="I614" s="211"/>
      <c r="J614" s="207"/>
      <c r="K614" s="207"/>
      <c r="L614" s="212"/>
      <c r="M614" s="213"/>
      <c r="N614" s="214"/>
      <c r="O614" s="214"/>
      <c r="P614" s="214"/>
      <c r="Q614" s="214"/>
      <c r="R614" s="214"/>
      <c r="S614" s="214"/>
      <c r="T614" s="215"/>
      <c r="AT614" s="216" t="s">
        <v>209</v>
      </c>
      <c r="AU614" s="216" t="s">
        <v>89</v>
      </c>
      <c r="AV614" s="13" t="s">
        <v>98</v>
      </c>
      <c r="AW614" s="13" t="s">
        <v>36</v>
      </c>
      <c r="AX614" s="13" t="s">
        <v>85</v>
      </c>
      <c r="AY614" s="216" t="s">
        <v>203</v>
      </c>
    </row>
    <row r="615" spans="1:65" s="2" customFormat="1" ht="24.2" customHeight="1">
      <c r="A615" s="35"/>
      <c r="B615" s="36"/>
      <c r="C615" s="238" t="s">
        <v>900</v>
      </c>
      <c r="D615" s="238" t="s">
        <v>1363</v>
      </c>
      <c r="E615" s="239" t="s">
        <v>1532</v>
      </c>
      <c r="F615" s="240" t="s">
        <v>1533</v>
      </c>
      <c r="G615" s="241" t="s">
        <v>207</v>
      </c>
      <c r="H615" s="242">
        <v>80.886</v>
      </c>
      <c r="I615" s="243"/>
      <c r="J615" s="244">
        <f>ROUND(I615*H615,2)</f>
        <v>0</v>
      </c>
      <c r="K615" s="245"/>
      <c r="L615" s="246"/>
      <c r="M615" s="247" t="s">
        <v>1</v>
      </c>
      <c r="N615" s="248" t="s">
        <v>45</v>
      </c>
      <c r="O615" s="72"/>
      <c r="P615" s="190">
        <f>O615*H615</f>
        <v>0</v>
      </c>
      <c r="Q615" s="190">
        <v>0</v>
      </c>
      <c r="R615" s="190">
        <f>Q615*H615</f>
        <v>0</v>
      </c>
      <c r="S615" s="190">
        <v>0</v>
      </c>
      <c r="T615" s="191">
        <f>S615*H615</f>
        <v>0</v>
      </c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R615" s="192" t="s">
        <v>122</v>
      </c>
      <c r="AT615" s="192" t="s">
        <v>1363</v>
      </c>
      <c r="AU615" s="192" t="s">
        <v>89</v>
      </c>
      <c r="AY615" s="18" t="s">
        <v>203</v>
      </c>
      <c r="BE615" s="193">
        <f>IF(N615="základní",J615,0)</f>
        <v>0</v>
      </c>
      <c r="BF615" s="193">
        <f>IF(N615="snížená",J615,0)</f>
        <v>0</v>
      </c>
      <c r="BG615" s="193">
        <f>IF(N615="zákl. přenesená",J615,0)</f>
        <v>0</v>
      </c>
      <c r="BH615" s="193">
        <f>IF(N615="sníž. přenesená",J615,0)</f>
        <v>0</v>
      </c>
      <c r="BI615" s="193">
        <f>IF(N615="nulová",J615,0)</f>
        <v>0</v>
      </c>
      <c r="BJ615" s="18" t="s">
        <v>85</v>
      </c>
      <c r="BK615" s="193">
        <f>ROUND(I615*H615,2)</f>
        <v>0</v>
      </c>
      <c r="BL615" s="18" t="s">
        <v>98</v>
      </c>
      <c r="BM615" s="192" t="s">
        <v>1750</v>
      </c>
    </row>
    <row r="616" spans="2:51" s="12" customFormat="1" ht="12">
      <c r="B616" s="194"/>
      <c r="C616" s="195"/>
      <c r="D616" s="196" t="s">
        <v>209</v>
      </c>
      <c r="E616" s="197" t="s">
        <v>1</v>
      </c>
      <c r="F616" s="198" t="s">
        <v>1751</v>
      </c>
      <c r="G616" s="195"/>
      <c r="H616" s="199">
        <v>80.886</v>
      </c>
      <c r="I616" s="200"/>
      <c r="J616" s="195"/>
      <c r="K616" s="195"/>
      <c r="L616" s="201"/>
      <c r="M616" s="202"/>
      <c r="N616" s="203"/>
      <c r="O616" s="203"/>
      <c r="P616" s="203"/>
      <c r="Q616" s="203"/>
      <c r="R616" s="203"/>
      <c r="S616" s="203"/>
      <c r="T616" s="204"/>
      <c r="AT616" s="205" t="s">
        <v>209</v>
      </c>
      <c r="AU616" s="205" t="s">
        <v>89</v>
      </c>
      <c r="AV616" s="12" t="s">
        <v>89</v>
      </c>
      <c r="AW616" s="12" t="s">
        <v>36</v>
      </c>
      <c r="AX616" s="12" t="s">
        <v>80</v>
      </c>
      <c r="AY616" s="205" t="s">
        <v>203</v>
      </c>
    </row>
    <row r="617" spans="2:51" s="13" customFormat="1" ht="12">
      <c r="B617" s="206"/>
      <c r="C617" s="207"/>
      <c r="D617" s="196" t="s">
        <v>209</v>
      </c>
      <c r="E617" s="208" t="s">
        <v>1</v>
      </c>
      <c r="F617" s="209" t="s">
        <v>211</v>
      </c>
      <c r="G617" s="207"/>
      <c r="H617" s="210">
        <v>80.886</v>
      </c>
      <c r="I617" s="211"/>
      <c r="J617" s="207"/>
      <c r="K617" s="207"/>
      <c r="L617" s="212"/>
      <c r="M617" s="213"/>
      <c r="N617" s="214"/>
      <c r="O617" s="214"/>
      <c r="P617" s="214"/>
      <c r="Q617" s="214"/>
      <c r="R617" s="214"/>
      <c r="S617" s="214"/>
      <c r="T617" s="215"/>
      <c r="AT617" s="216" t="s">
        <v>209</v>
      </c>
      <c r="AU617" s="216" t="s">
        <v>89</v>
      </c>
      <c r="AV617" s="13" t="s">
        <v>98</v>
      </c>
      <c r="AW617" s="13" t="s">
        <v>36</v>
      </c>
      <c r="AX617" s="13" t="s">
        <v>85</v>
      </c>
      <c r="AY617" s="216" t="s">
        <v>203</v>
      </c>
    </row>
    <row r="618" spans="1:65" s="2" customFormat="1" ht="62.65" customHeight="1">
      <c r="A618" s="35"/>
      <c r="B618" s="36"/>
      <c r="C618" s="180" t="s">
        <v>907</v>
      </c>
      <c r="D618" s="180" t="s">
        <v>204</v>
      </c>
      <c r="E618" s="181" t="s">
        <v>1752</v>
      </c>
      <c r="F618" s="182" t="s">
        <v>1753</v>
      </c>
      <c r="G618" s="183" t="s">
        <v>253</v>
      </c>
      <c r="H618" s="184">
        <v>24</v>
      </c>
      <c r="I618" s="185"/>
      <c r="J618" s="186">
        <f>ROUND(I618*H618,2)</f>
        <v>0</v>
      </c>
      <c r="K618" s="187"/>
      <c r="L618" s="40"/>
      <c r="M618" s="188" t="s">
        <v>1</v>
      </c>
      <c r="N618" s="189" t="s">
        <v>45</v>
      </c>
      <c r="O618" s="72"/>
      <c r="P618" s="190">
        <f>O618*H618</f>
        <v>0</v>
      </c>
      <c r="Q618" s="190">
        <v>0</v>
      </c>
      <c r="R618" s="190">
        <f>Q618*H618</f>
        <v>0</v>
      </c>
      <c r="S618" s="190">
        <v>0</v>
      </c>
      <c r="T618" s="191">
        <f>S618*H618</f>
        <v>0</v>
      </c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R618" s="192" t="s">
        <v>98</v>
      </c>
      <c r="AT618" s="192" t="s">
        <v>204</v>
      </c>
      <c r="AU618" s="192" t="s">
        <v>89</v>
      </c>
      <c r="AY618" s="18" t="s">
        <v>203</v>
      </c>
      <c r="BE618" s="193">
        <f>IF(N618="základní",J618,0)</f>
        <v>0</v>
      </c>
      <c r="BF618" s="193">
        <f>IF(N618="snížená",J618,0)</f>
        <v>0</v>
      </c>
      <c r="BG618" s="193">
        <f>IF(N618="zákl. přenesená",J618,0)</f>
        <v>0</v>
      </c>
      <c r="BH618" s="193">
        <f>IF(N618="sníž. přenesená",J618,0)</f>
        <v>0</v>
      </c>
      <c r="BI618" s="193">
        <f>IF(N618="nulová",J618,0)</f>
        <v>0</v>
      </c>
      <c r="BJ618" s="18" t="s">
        <v>85</v>
      </c>
      <c r="BK618" s="193">
        <f>ROUND(I618*H618,2)</f>
        <v>0</v>
      </c>
      <c r="BL618" s="18" t="s">
        <v>98</v>
      </c>
      <c r="BM618" s="192" t="s">
        <v>1754</v>
      </c>
    </row>
    <row r="619" spans="2:51" s="12" customFormat="1" ht="12">
      <c r="B619" s="194"/>
      <c r="C619" s="195"/>
      <c r="D619" s="196" t="s">
        <v>209</v>
      </c>
      <c r="E619" s="197" t="s">
        <v>1</v>
      </c>
      <c r="F619" s="198" t="s">
        <v>1755</v>
      </c>
      <c r="G619" s="195"/>
      <c r="H619" s="199">
        <v>24</v>
      </c>
      <c r="I619" s="200"/>
      <c r="J619" s="195"/>
      <c r="K619" s="195"/>
      <c r="L619" s="201"/>
      <c r="M619" s="202"/>
      <c r="N619" s="203"/>
      <c r="O619" s="203"/>
      <c r="P619" s="203"/>
      <c r="Q619" s="203"/>
      <c r="R619" s="203"/>
      <c r="S619" s="203"/>
      <c r="T619" s="204"/>
      <c r="AT619" s="205" t="s">
        <v>209</v>
      </c>
      <c r="AU619" s="205" t="s">
        <v>89</v>
      </c>
      <c r="AV619" s="12" t="s">
        <v>89</v>
      </c>
      <c r="AW619" s="12" t="s">
        <v>36</v>
      </c>
      <c r="AX619" s="12" t="s">
        <v>80</v>
      </c>
      <c r="AY619" s="205" t="s">
        <v>203</v>
      </c>
    </row>
    <row r="620" spans="2:51" s="13" customFormat="1" ht="12">
      <c r="B620" s="206"/>
      <c r="C620" s="207"/>
      <c r="D620" s="196" t="s">
        <v>209</v>
      </c>
      <c r="E620" s="208" t="s">
        <v>1</v>
      </c>
      <c r="F620" s="209" t="s">
        <v>211</v>
      </c>
      <c r="G620" s="207"/>
      <c r="H620" s="210">
        <v>24</v>
      </c>
      <c r="I620" s="211"/>
      <c r="J620" s="207"/>
      <c r="K620" s="207"/>
      <c r="L620" s="212"/>
      <c r="M620" s="213"/>
      <c r="N620" s="214"/>
      <c r="O620" s="214"/>
      <c r="P620" s="214"/>
      <c r="Q620" s="214"/>
      <c r="R620" s="214"/>
      <c r="S620" s="214"/>
      <c r="T620" s="215"/>
      <c r="AT620" s="216" t="s">
        <v>209</v>
      </c>
      <c r="AU620" s="216" t="s">
        <v>89</v>
      </c>
      <c r="AV620" s="13" t="s">
        <v>98</v>
      </c>
      <c r="AW620" s="13" t="s">
        <v>36</v>
      </c>
      <c r="AX620" s="13" t="s">
        <v>85</v>
      </c>
      <c r="AY620" s="216" t="s">
        <v>203</v>
      </c>
    </row>
    <row r="621" spans="1:65" s="2" customFormat="1" ht="24.2" customHeight="1">
      <c r="A621" s="35"/>
      <c r="B621" s="36"/>
      <c r="C621" s="238" t="s">
        <v>914</v>
      </c>
      <c r="D621" s="238" t="s">
        <v>1363</v>
      </c>
      <c r="E621" s="239" t="s">
        <v>1756</v>
      </c>
      <c r="F621" s="240" t="s">
        <v>1757</v>
      </c>
      <c r="G621" s="241" t="s">
        <v>207</v>
      </c>
      <c r="H621" s="242">
        <v>4.8</v>
      </c>
      <c r="I621" s="243"/>
      <c r="J621" s="244">
        <f>ROUND(I621*H621,2)</f>
        <v>0</v>
      </c>
      <c r="K621" s="245"/>
      <c r="L621" s="246"/>
      <c r="M621" s="247" t="s">
        <v>1</v>
      </c>
      <c r="N621" s="248" t="s">
        <v>45</v>
      </c>
      <c r="O621" s="72"/>
      <c r="P621" s="190">
        <f>O621*H621</f>
        <v>0</v>
      </c>
      <c r="Q621" s="190">
        <v>0</v>
      </c>
      <c r="R621" s="190">
        <f>Q621*H621</f>
        <v>0</v>
      </c>
      <c r="S621" s="190">
        <v>0</v>
      </c>
      <c r="T621" s="191">
        <f>S621*H621</f>
        <v>0</v>
      </c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R621" s="192" t="s">
        <v>122</v>
      </c>
      <c r="AT621" s="192" t="s">
        <v>1363</v>
      </c>
      <c r="AU621" s="192" t="s">
        <v>89</v>
      </c>
      <c r="AY621" s="18" t="s">
        <v>203</v>
      </c>
      <c r="BE621" s="193">
        <f>IF(N621="základní",J621,0)</f>
        <v>0</v>
      </c>
      <c r="BF621" s="193">
        <f>IF(N621="snížená",J621,0)</f>
        <v>0</v>
      </c>
      <c r="BG621" s="193">
        <f>IF(N621="zákl. přenesená",J621,0)</f>
        <v>0</v>
      </c>
      <c r="BH621" s="193">
        <f>IF(N621="sníž. přenesená",J621,0)</f>
        <v>0</v>
      </c>
      <c r="BI621" s="193">
        <f>IF(N621="nulová",J621,0)</f>
        <v>0</v>
      </c>
      <c r="BJ621" s="18" t="s">
        <v>85</v>
      </c>
      <c r="BK621" s="193">
        <f>ROUND(I621*H621,2)</f>
        <v>0</v>
      </c>
      <c r="BL621" s="18" t="s">
        <v>98</v>
      </c>
      <c r="BM621" s="192" t="s">
        <v>1758</v>
      </c>
    </row>
    <row r="622" spans="2:51" s="12" customFormat="1" ht="12">
      <c r="B622" s="194"/>
      <c r="C622" s="195"/>
      <c r="D622" s="196" t="s">
        <v>209</v>
      </c>
      <c r="E622" s="197" t="s">
        <v>1</v>
      </c>
      <c r="F622" s="198" t="s">
        <v>1759</v>
      </c>
      <c r="G622" s="195"/>
      <c r="H622" s="199">
        <v>4.8</v>
      </c>
      <c r="I622" s="200"/>
      <c r="J622" s="195"/>
      <c r="K622" s="195"/>
      <c r="L622" s="201"/>
      <c r="M622" s="202"/>
      <c r="N622" s="203"/>
      <c r="O622" s="203"/>
      <c r="P622" s="203"/>
      <c r="Q622" s="203"/>
      <c r="R622" s="203"/>
      <c r="S622" s="203"/>
      <c r="T622" s="204"/>
      <c r="AT622" s="205" t="s">
        <v>209</v>
      </c>
      <c r="AU622" s="205" t="s">
        <v>89</v>
      </c>
      <c r="AV622" s="12" t="s">
        <v>89</v>
      </c>
      <c r="AW622" s="12" t="s">
        <v>36</v>
      </c>
      <c r="AX622" s="12" t="s">
        <v>80</v>
      </c>
      <c r="AY622" s="205" t="s">
        <v>203</v>
      </c>
    </row>
    <row r="623" spans="2:51" s="13" customFormat="1" ht="12">
      <c r="B623" s="206"/>
      <c r="C623" s="207"/>
      <c r="D623" s="196" t="s">
        <v>209</v>
      </c>
      <c r="E623" s="208" t="s">
        <v>1</v>
      </c>
      <c r="F623" s="209" t="s">
        <v>211</v>
      </c>
      <c r="G623" s="207"/>
      <c r="H623" s="210">
        <v>4.8</v>
      </c>
      <c r="I623" s="211"/>
      <c r="J623" s="207"/>
      <c r="K623" s="207"/>
      <c r="L623" s="212"/>
      <c r="M623" s="213"/>
      <c r="N623" s="214"/>
      <c r="O623" s="214"/>
      <c r="P623" s="214"/>
      <c r="Q623" s="214"/>
      <c r="R623" s="214"/>
      <c r="S623" s="214"/>
      <c r="T623" s="215"/>
      <c r="AT623" s="216" t="s">
        <v>209</v>
      </c>
      <c r="AU623" s="216" t="s">
        <v>89</v>
      </c>
      <c r="AV623" s="13" t="s">
        <v>98</v>
      </c>
      <c r="AW623" s="13" t="s">
        <v>36</v>
      </c>
      <c r="AX623" s="13" t="s">
        <v>85</v>
      </c>
      <c r="AY623" s="216" t="s">
        <v>203</v>
      </c>
    </row>
    <row r="624" spans="1:65" s="2" customFormat="1" ht="66.75" customHeight="1">
      <c r="A624" s="35"/>
      <c r="B624" s="36"/>
      <c r="C624" s="180" t="s">
        <v>919</v>
      </c>
      <c r="D624" s="180" t="s">
        <v>204</v>
      </c>
      <c r="E624" s="181" t="s">
        <v>1521</v>
      </c>
      <c r="F624" s="182" t="s">
        <v>1522</v>
      </c>
      <c r="G624" s="183" t="s">
        <v>207</v>
      </c>
      <c r="H624" s="184">
        <v>12.376</v>
      </c>
      <c r="I624" s="185"/>
      <c r="J624" s="186">
        <f>ROUND(I624*H624,2)</f>
        <v>0</v>
      </c>
      <c r="K624" s="187"/>
      <c r="L624" s="40"/>
      <c r="M624" s="188" t="s">
        <v>1</v>
      </c>
      <c r="N624" s="189" t="s">
        <v>45</v>
      </c>
      <c r="O624" s="72"/>
      <c r="P624" s="190">
        <f>O624*H624</f>
        <v>0</v>
      </c>
      <c r="Q624" s="190">
        <v>0</v>
      </c>
      <c r="R624" s="190">
        <f>Q624*H624</f>
        <v>0</v>
      </c>
      <c r="S624" s="190">
        <v>0</v>
      </c>
      <c r="T624" s="191">
        <f>S624*H624</f>
        <v>0</v>
      </c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R624" s="192" t="s">
        <v>98</v>
      </c>
      <c r="AT624" s="192" t="s">
        <v>204</v>
      </c>
      <c r="AU624" s="192" t="s">
        <v>89</v>
      </c>
      <c r="AY624" s="18" t="s">
        <v>203</v>
      </c>
      <c r="BE624" s="193">
        <f>IF(N624="základní",J624,0)</f>
        <v>0</v>
      </c>
      <c r="BF624" s="193">
        <f>IF(N624="snížená",J624,0)</f>
        <v>0</v>
      </c>
      <c r="BG624" s="193">
        <f>IF(N624="zákl. přenesená",J624,0)</f>
        <v>0</v>
      </c>
      <c r="BH624" s="193">
        <f>IF(N624="sníž. přenesená",J624,0)</f>
        <v>0</v>
      </c>
      <c r="BI624" s="193">
        <f>IF(N624="nulová",J624,0)</f>
        <v>0</v>
      </c>
      <c r="BJ624" s="18" t="s">
        <v>85</v>
      </c>
      <c r="BK624" s="193">
        <f>ROUND(I624*H624,2)</f>
        <v>0</v>
      </c>
      <c r="BL624" s="18" t="s">
        <v>98</v>
      </c>
      <c r="BM624" s="192" t="s">
        <v>1760</v>
      </c>
    </row>
    <row r="625" spans="2:51" s="12" customFormat="1" ht="12">
      <c r="B625" s="194"/>
      <c r="C625" s="195"/>
      <c r="D625" s="196" t="s">
        <v>209</v>
      </c>
      <c r="E625" s="197" t="s">
        <v>1</v>
      </c>
      <c r="F625" s="198" t="s">
        <v>1761</v>
      </c>
      <c r="G625" s="195"/>
      <c r="H625" s="199">
        <v>6.188</v>
      </c>
      <c r="I625" s="200"/>
      <c r="J625" s="195"/>
      <c r="K625" s="195"/>
      <c r="L625" s="201"/>
      <c r="M625" s="202"/>
      <c r="N625" s="203"/>
      <c r="O625" s="203"/>
      <c r="P625" s="203"/>
      <c r="Q625" s="203"/>
      <c r="R625" s="203"/>
      <c r="S625" s="203"/>
      <c r="T625" s="204"/>
      <c r="AT625" s="205" t="s">
        <v>209</v>
      </c>
      <c r="AU625" s="205" t="s">
        <v>89</v>
      </c>
      <c r="AV625" s="12" t="s">
        <v>89</v>
      </c>
      <c r="AW625" s="12" t="s">
        <v>36</v>
      </c>
      <c r="AX625" s="12" t="s">
        <v>80</v>
      </c>
      <c r="AY625" s="205" t="s">
        <v>203</v>
      </c>
    </row>
    <row r="626" spans="2:51" s="12" customFormat="1" ht="12">
      <c r="B626" s="194"/>
      <c r="C626" s="195"/>
      <c r="D626" s="196" t="s">
        <v>209</v>
      </c>
      <c r="E626" s="197" t="s">
        <v>1</v>
      </c>
      <c r="F626" s="198" t="s">
        <v>1762</v>
      </c>
      <c r="G626" s="195"/>
      <c r="H626" s="199">
        <v>6.188</v>
      </c>
      <c r="I626" s="200"/>
      <c r="J626" s="195"/>
      <c r="K626" s="195"/>
      <c r="L626" s="201"/>
      <c r="M626" s="202"/>
      <c r="N626" s="203"/>
      <c r="O626" s="203"/>
      <c r="P626" s="203"/>
      <c r="Q626" s="203"/>
      <c r="R626" s="203"/>
      <c r="S626" s="203"/>
      <c r="T626" s="204"/>
      <c r="AT626" s="205" t="s">
        <v>209</v>
      </c>
      <c r="AU626" s="205" t="s">
        <v>89</v>
      </c>
      <c r="AV626" s="12" t="s">
        <v>89</v>
      </c>
      <c r="AW626" s="12" t="s">
        <v>36</v>
      </c>
      <c r="AX626" s="12" t="s">
        <v>80</v>
      </c>
      <c r="AY626" s="205" t="s">
        <v>203</v>
      </c>
    </row>
    <row r="627" spans="2:51" s="13" customFormat="1" ht="12">
      <c r="B627" s="206"/>
      <c r="C627" s="207"/>
      <c r="D627" s="196" t="s">
        <v>209</v>
      </c>
      <c r="E627" s="208" t="s">
        <v>1</v>
      </c>
      <c r="F627" s="209" t="s">
        <v>211</v>
      </c>
      <c r="G627" s="207"/>
      <c r="H627" s="210">
        <v>12.376</v>
      </c>
      <c r="I627" s="211"/>
      <c r="J627" s="207"/>
      <c r="K627" s="207"/>
      <c r="L627" s="212"/>
      <c r="M627" s="213"/>
      <c r="N627" s="214"/>
      <c r="O627" s="214"/>
      <c r="P627" s="214"/>
      <c r="Q627" s="214"/>
      <c r="R627" s="214"/>
      <c r="S627" s="214"/>
      <c r="T627" s="215"/>
      <c r="AT627" s="216" t="s">
        <v>209</v>
      </c>
      <c r="AU627" s="216" t="s">
        <v>89</v>
      </c>
      <c r="AV627" s="13" t="s">
        <v>98</v>
      </c>
      <c r="AW627" s="13" t="s">
        <v>36</v>
      </c>
      <c r="AX627" s="13" t="s">
        <v>85</v>
      </c>
      <c r="AY627" s="216" t="s">
        <v>203</v>
      </c>
    </row>
    <row r="628" spans="1:65" s="2" customFormat="1" ht="24.2" customHeight="1">
      <c r="A628" s="35"/>
      <c r="B628" s="36"/>
      <c r="C628" s="238" t="s">
        <v>925</v>
      </c>
      <c r="D628" s="238" t="s">
        <v>1363</v>
      </c>
      <c r="E628" s="239" t="s">
        <v>1573</v>
      </c>
      <c r="F628" s="240" t="s">
        <v>1574</v>
      </c>
      <c r="G628" s="241" t="s">
        <v>207</v>
      </c>
      <c r="H628" s="242">
        <v>12.624</v>
      </c>
      <c r="I628" s="243"/>
      <c r="J628" s="244">
        <f>ROUND(I628*H628,2)</f>
        <v>0</v>
      </c>
      <c r="K628" s="245"/>
      <c r="L628" s="246"/>
      <c r="M628" s="247" t="s">
        <v>1</v>
      </c>
      <c r="N628" s="248" t="s">
        <v>45</v>
      </c>
      <c r="O628" s="72"/>
      <c r="P628" s="190">
        <f>O628*H628</f>
        <v>0</v>
      </c>
      <c r="Q628" s="190">
        <v>0</v>
      </c>
      <c r="R628" s="190">
        <f>Q628*H628</f>
        <v>0</v>
      </c>
      <c r="S628" s="190">
        <v>0</v>
      </c>
      <c r="T628" s="191">
        <f>S628*H628</f>
        <v>0</v>
      </c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R628" s="192" t="s">
        <v>122</v>
      </c>
      <c r="AT628" s="192" t="s">
        <v>1363</v>
      </c>
      <c r="AU628" s="192" t="s">
        <v>89</v>
      </c>
      <c r="AY628" s="18" t="s">
        <v>203</v>
      </c>
      <c r="BE628" s="193">
        <f>IF(N628="základní",J628,0)</f>
        <v>0</v>
      </c>
      <c r="BF628" s="193">
        <f>IF(N628="snížená",J628,0)</f>
        <v>0</v>
      </c>
      <c r="BG628" s="193">
        <f>IF(N628="zákl. přenesená",J628,0)</f>
        <v>0</v>
      </c>
      <c r="BH628" s="193">
        <f>IF(N628="sníž. přenesená",J628,0)</f>
        <v>0</v>
      </c>
      <c r="BI628" s="193">
        <f>IF(N628="nulová",J628,0)</f>
        <v>0</v>
      </c>
      <c r="BJ628" s="18" t="s">
        <v>85</v>
      </c>
      <c r="BK628" s="193">
        <f>ROUND(I628*H628,2)</f>
        <v>0</v>
      </c>
      <c r="BL628" s="18" t="s">
        <v>98</v>
      </c>
      <c r="BM628" s="192" t="s">
        <v>1763</v>
      </c>
    </row>
    <row r="629" spans="2:51" s="12" customFormat="1" ht="12">
      <c r="B629" s="194"/>
      <c r="C629" s="195"/>
      <c r="D629" s="196" t="s">
        <v>209</v>
      </c>
      <c r="E629" s="197" t="s">
        <v>1</v>
      </c>
      <c r="F629" s="198" t="s">
        <v>1764</v>
      </c>
      <c r="G629" s="195"/>
      <c r="H629" s="199">
        <v>12.624</v>
      </c>
      <c r="I629" s="200"/>
      <c r="J629" s="195"/>
      <c r="K629" s="195"/>
      <c r="L629" s="201"/>
      <c r="M629" s="202"/>
      <c r="N629" s="203"/>
      <c r="O629" s="203"/>
      <c r="P629" s="203"/>
      <c r="Q629" s="203"/>
      <c r="R629" s="203"/>
      <c r="S629" s="203"/>
      <c r="T629" s="204"/>
      <c r="AT629" s="205" t="s">
        <v>209</v>
      </c>
      <c r="AU629" s="205" t="s">
        <v>89</v>
      </c>
      <c r="AV629" s="12" t="s">
        <v>89</v>
      </c>
      <c r="AW629" s="12" t="s">
        <v>36</v>
      </c>
      <c r="AX629" s="12" t="s">
        <v>80</v>
      </c>
      <c r="AY629" s="205" t="s">
        <v>203</v>
      </c>
    </row>
    <row r="630" spans="2:51" s="13" customFormat="1" ht="12">
      <c r="B630" s="206"/>
      <c r="C630" s="207"/>
      <c r="D630" s="196" t="s">
        <v>209</v>
      </c>
      <c r="E630" s="208" t="s">
        <v>1</v>
      </c>
      <c r="F630" s="209" t="s">
        <v>211</v>
      </c>
      <c r="G630" s="207"/>
      <c r="H630" s="210">
        <v>12.624</v>
      </c>
      <c r="I630" s="211"/>
      <c r="J630" s="207"/>
      <c r="K630" s="207"/>
      <c r="L630" s="212"/>
      <c r="M630" s="213"/>
      <c r="N630" s="214"/>
      <c r="O630" s="214"/>
      <c r="P630" s="214"/>
      <c r="Q630" s="214"/>
      <c r="R630" s="214"/>
      <c r="S630" s="214"/>
      <c r="T630" s="215"/>
      <c r="AT630" s="216" t="s">
        <v>209</v>
      </c>
      <c r="AU630" s="216" t="s">
        <v>89</v>
      </c>
      <c r="AV630" s="13" t="s">
        <v>98</v>
      </c>
      <c r="AW630" s="13" t="s">
        <v>36</v>
      </c>
      <c r="AX630" s="13" t="s">
        <v>85</v>
      </c>
      <c r="AY630" s="216" t="s">
        <v>203</v>
      </c>
    </row>
    <row r="631" spans="1:65" s="2" customFormat="1" ht="24.2" customHeight="1">
      <c r="A631" s="35"/>
      <c r="B631" s="36"/>
      <c r="C631" s="180" t="s">
        <v>931</v>
      </c>
      <c r="D631" s="180" t="s">
        <v>204</v>
      </c>
      <c r="E631" s="181" t="s">
        <v>1621</v>
      </c>
      <c r="F631" s="182" t="s">
        <v>1622</v>
      </c>
      <c r="G631" s="183" t="s">
        <v>253</v>
      </c>
      <c r="H631" s="184">
        <v>44.46</v>
      </c>
      <c r="I631" s="185"/>
      <c r="J631" s="186">
        <f>ROUND(I631*H631,2)</f>
        <v>0</v>
      </c>
      <c r="K631" s="187"/>
      <c r="L631" s="40"/>
      <c r="M631" s="188" t="s">
        <v>1</v>
      </c>
      <c r="N631" s="189" t="s">
        <v>45</v>
      </c>
      <c r="O631" s="72"/>
      <c r="P631" s="190">
        <f>O631*H631</f>
        <v>0</v>
      </c>
      <c r="Q631" s="190">
        <v>0</v>
      </c>
      <c r="R631" s="190">
        <f>Q631*H631</f>
        <v>0</v>
      </c>
      <c r="S631" s="190">
        <v>0</v>
      </c>
      <c r="T631" s="191">
        <f>S631*H631</f>
        <v>0</v>
      </c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  <c r="AE631" s="35"/>
      <c r="AR631" s="192" t="s">
        <v>98</v>
      </c>
      <c r="AT631" s="192" t="s">
        <v>204</v>
      </c>
      <c r="AU631" s="192" t="s">
        <v>89</v>
      </c>
      <c r="AY631" s="18" t="s">
        <v>203</v>
      </c>
      <c r="BE631" s="193">
        <f>IF(N631="základní",J631,0)</f>
        <v>0</v>
      </c>
      <c r="BF631" s="193">
        <f>IF(N631="snížená",J631,0)</f>
        <v>0</v>
      </c>
      <c r="BG631" s="193">
        <f>IF(N631="zákl. přenesená",J631,0)</f>
        <v>0</v>
      </c>
      <c r="BH631" s="193">
        <f>IF(N631="sníž. přenesená",J631,0)</f>
        <v>0</v>
      </c>
      <c r="BI631" s="193">
        <f>IF(N631="nulová",J631,0)</f>
        <v>0</v>
      </c>
      <c r="BJ631" s="18" t="s">
        <v>85</v>
      </c>
      <c r="BK631" s="193">
        <f>ROUND(I631*H631,2)</f>
        <v>0</v>
      </c>
      <c r="BL631" s="18" t="s">
        <v>98</v>
      </c>
      <c r="BM631" s="192" t="s">
        <v>1765</v>
      </c>
    </row>
    <row r="632" spans="2:51" s="12" customFormat="1" ht="12">
      <c r="B632" s="194"/>
      <c r="C632" s="195"/>
      <c r="D632" s="196" t="s">
        <v>209</v>
      </c>
      <c r="E632" s="197" t="s">
        <v>1</v>
      </c>
      <c r="F632" s="198" t="s">
        <v>1766</v>
      </c>
      <c r="G632" s="195"/>
      <c r="H632" s="199">
        <v>20.88</v>
      </c>
      <c r="I632" s="200"/>
      <c r="J632" s="195"/>
      <c r="K632" s="195"/>
      <c r="L632" s="201"/>
      <c r="M632" s="202"/>
      <c r="N632" s="203"/>
      <c r="O632" s="203"/>
      <c r="P632" s="203"/>
      <c r="Q632" s="203"/>
      <c r="R632" s="203"/>
      <c r="S632" s="203"/>
      <c r="T632" s="204"/>
      <c r="AT632" s="205" t="s">
        <v>209</v>
      </c>
      <c r="AU632" s="205" t="s">
        <v>89</v>
      </c>
      <c r="AV632" s="12" t="s">
        <v>89</v>
      </c>
      <c r="AW632" s="12" t="s">
        <v>36</v>
      </c>
      <c r="AX632" s="12" t="s">
        <v>80</v>
      </c>
      <c r="AY632" s="205" t="s">
        <v>203</v>
      </c>
    </row>
    <row r="633" spans="2:51" s="12" customFormat="1" ht="12">
      <c r="B633" s="194"/>
      <c r="C633" s="195"/>
      <c r="D633" s="196" t="s">
        <v>209</v>
      </c>
      <c r="E633" s="197" t="s">
        <v>1</v>
      </c>
      <c r="F633" s="198" t="s">
        <v>1767</v>
      </c>
      <c r="G633" s="195"/>
      <c r="H633" s="199">
        <v>23.58</v>
      </c>
      <c r="I633" s="200"/>
      <c r="J633" s="195"/>
      <c r="K633" s="195"/>
      <c r="L633" s="201"/>
      <c r="M633" s="202"/>
      <c r="N633" s="203"/>
      <c r="O633" s="203"/>
      <c r="P633" s="203"/>
      <c r="Q633" s="203"/>
      <c r="R633" s="203"/>
      <c r="S633" s="203"/>
      <c r="T633" s="204"/>
      <c r="AT633" s="205" t="s">
        <v>209</v>
      </c>
      <c r="AU633" s="205" t="s">
        <v>89</v>
      </c>
      <c r="AV633" s="12" t="s">
        <v>89</v>
      </c>
      <c r="AW633" s="12" t="s">
        <v>36</v>
      </c>
      <c r="AX633" s="12" t="s">
        <v>80</v>
      </c>
      <c r="AY633" s="205" t="s">
        <v>203</v>
      </c>
    </row>
    <row r="634" spans="2:51" s="13" customFormat="1" ht="12">
      <c r="B634" s="206"/>
      <c r="C634" s="207"/>
      <c r="D634" s="196" t="s">
        <v>209</v>
      </c>
      <c r="E634" s="208" t="s">
        <v>1</v>
      </c>
      <c r="F634" s="209" t="s">
        <v>211</v>
      </c>
      <c r="G634" s="207"/>
      <c r="H634" s="210">
        <v>44.459999999999994</v>
      </c>
      <c r="I634" s="211"/>
      <c r="J634" s="207"/>
      <c r="K634" s="207"/>
      <c r="L634" s="212"/>
      <c r="M634" s="213"/>
      <c r="N634" s="214"/>
      <c r="O634" s="214"/>
      <c r="P634" s="214"/>
      <c r="Q634" s="214"/>
      <c r="R634" s="214"/>
      <c r="S634" s="214"/>
      <c r="T634" s="215"/>
      <c r="AT634" s="216" t="s">
        <v>209</v>
      </c>
      <c r="AU634" s="216" t="s">
        <v>89</v>
      </c>
      <c r="AV634" s="13" t="s">
        <v>98</v>
      </c>
      <c r="AW634" s="13" t="s">
        <v>36</v>
      </c>
      <c r="AX634" s="13" t="s">
        <v>85</v>
      </c>
      <c r="AY634" s="216" t="s">
        <v>203</v>
      </c>
    </row>
    <row r="635" spans="1:65" s="2" customFormat="1" ht="24.2" customHeight="1">
      <c r="A635" s="35"/>
      <c r="B635" s="36"/>
      <c r="C635" s="238" t="s">
        <v>936</v>
      </c>
      <c r="D635" s="238" t="s">
        <v>1363</v>
      </c>
      <c r="E635" s="239" t="s">
        <v>1625</v>
      </c>
      <c r="F635" s="240" t="s">
        <v>1626</v>
      </c>
      <c r="G635" s="241" t="s">
        <v>253</v>
      </c>
      <c r="H635" s="242">
        <v>46.683</v>
      </c>
      <c r="I635" s="243"/>
      <c r="J635" s="244">
        <f aca="true" t="shared" si="10" ref="J635:J641">ROUND(I635*H635,2)</f>
        <v>0</v>
      </c>
      <c r="K635" s="245"/>
      <c r="L635" s="246"/>
      <c r="M635" s="247" t="s">
        <v>1</v>
      </c>
      <c r="N635" s="248" t="s">
        <v>45</v>
      </c>
      <c r="O635" s="72"/>
      <c r="P635" s="190">
        <f aca="true" t="shared" si="11" ref="P635:P641">O635*H635</f>
        <v>0</v>
      </c>
      <c r="Q635" s="190">
        <v>0</v>
      </c>
      <c r="R635" s="190">
        <f aca="true" t="shared" si="12" ref="R635:R641">Q635*H635</f>
        <v>0</v>
      </c>
      <c r="S635" s="190">
        <v>0</v>
      </c>
      <c r="T635" s="191">
        <f aca="true" t="shared" si="13" ref="T635:T641">S635*H635</f>
        <v>0</v>
      </c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R635" s="192" t="s">
        <v>122</v>
      </c>
      <c r="AT635" s="192" t="s">
        <v>1363</v>
      </c>
      <c r="AU635" s="192" t="s">
        <v>89</v>
      </c>
      <c r="AY635" s="18" t="s">
        <v>203</v>
      </c>
      <c r="BE635" s="193">
        <f aca="true" t="shared" si="14" ref="BE635:BE641">IF(N635="základní",J635,0)</f>
        <v>0</v>
      </c>
      <c r="BF635" s="193">
        <f aca="true" t="shared" si="15" ref="BF635:BF641">IF(N635="snížená",J635,0)</f>
        <v>0</v>
      </c>
      <c r="BG635" s="193">
        <f aca="true" t="shared" si="16" ref="BG635:BG641">IF(N635="zákl. přenesená",J635,0)</f>
        <v>0</v>
      </c>
      <c r="BH635" s="193">
        <f aca="true" t="shared" si="17" ref="BH635:BH641">IF(N635="sníž. přenesená",J635,0)</f>
        <v>0</v>
      </c>
      <c r="BI635" s="193">
        <f aca="true" t="shared" si="18" ref="BI635:BI641">IF(N635="nulová",J635,0)</f>
        <v>0</v>
      </c>
      <c r="BJ635" s="18" t="s">
        <v>85</v>
      </c>
      <c r="BK635" s="193">
        <f aca="true" t="shared" si="19" ref="BK635:BK641">ROUND(I635*H635,2)</f>
        <v>0</v>
      </c>
      <c r="BL635" s="18" t="s">
        <v>98</v>
      </c>
      <c r="BM635" s="192" t="s">
        <v>1768</v>
      </c>
    </row>
    <row r="636" spans="1:65" s="2" customFormat="1" ht="24.2" customHeight="1">
      <c r="A636" s="35"/>
      <c r="B636" s="36"/>
      <c r="C636" s="180" t="s">
        <v>941</v>
      </c>
      <c r="D636" s="180" t="s">
        <v>204</v>
      </c>
      <c r="E636" s="181" t="s">
        <v>1628</v>
      </c>
      <c r="F636" s="182" t="s">
        <v>1629</v>
      </c>
      <c r="G636" s="183" t="s">
        <v>253</v>
      </c>
      <c r="H636" s="184">
        <v>84.8</v>
      </c>
      <c r="I636" s="185"/>
      <c r="J636" s="186">
        <f t="shared" si="10"/>
        <v>0</v>
      </c>
      <c r="K636" s="187"/>
      <c r="L636" s="40"/>
      <c r="M636" s="188" t="s">
        <v>1</v>
      </c>
      <c r="N636" s="189" t="s">
        <v>45</v>
      </c>
      <c r="O636" s="72"/>
      <c r="P636" s="190">
        <f t="shared" si="11"/>
        <v>0</v>
      </c>
      <c r="Q636" s="190">
        <v>0</v>
      </c>
      <c r="R636" s="190">
        <f t="shared" si="12"/>
        <v>0</v>
      </c>
      <c r="S636" s="190">
        <v>0</v>
      </c>
      <c r="T636" s="191">
        <f t="shared" si="13"/>
        <v>0</v>
      </c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  <c r="AE636" s="35"/>
      <c r="AR636" s="192" t="s">
        <v>98</v>
      </c>
      <c r="AT636" s="192" t="s">
        <v>204</v>
      </c>
      <c r="AU636" s="192" t="s">
        <v>89</v>
      </c>
      <c r="AY636" s="18" t="s">
        <v>203</v>
      </c>
      <c r="BE636" s="193">
        <f t="shared" si="14"/>
        <v>0</v>
      </c>
      <c r="BF636" s="193">
        <f t="shared" si="15"/>
        <v>0</v>
      </c>
      <c r="BG636" s="193">
        <f t="shared" si="16"/>
        <v>0</v>
      </c>
      <c r="BH636" s="193">
        <f t="shared" si="17"/>
        <v>0</v>
      </c>
      <c r="BI636" s="193">
        <f t="shared" si="18"/>
        <v>0</v>
      </c>
      <c r="BJ636" s="18" t="s">
        <v>85</v>
      </c>
      <c r="BK636" s="193">
        <f t="shared" si="19"/>
        <v>0</v>
      </c>
      <c r="BL636" s="18" t="s">
        <v>98</v>
      </c>
      <c r="BM636" s="192" t="s">
        <v>1769</v>
      </c>
    </row>
    <row r="637" spans="1:65" s="2" customFormat="1" ht="24.2" customHeight="1">
      <c r="A637" s="35"/>
      <c r="B637" s="36"/>
      <c r="C637" s="238" t="s">
        <v>946</v>
      </c>
      <c r="D637" s="238" t="s">
        <v>1363</v>
      </c>
      <c r="E637" s="239" t="s">
        <v>1631</v>
      </c>
      <c r="F637" s="240" t="s">
        <v>1632</v>
      </c>
      <c r="G637" s="241" t="s">
        <v>253</v>
      </c>
      <c r="H637" s="242">
        <v>56.07</v>
      </c>
      <c r="I637" s="243"/>
      <c r="J637" s="244">
        <f t="shared" si="10"/>
        <v>0</v>
      </c>
      <c r="K637" s="245"/>
      <c r="L637" s="246"/>
      <c r="M637" s="247" t="s">
        <v>1</v>
      </c>
      <c r="N637" s="248" t="s">
        <v>45</v>
      </c>
      <c r="O637" s="72"/>
      <c r="P637" s="190">
        <f t="shared" si="11"/>
        <v>0</v>
      </c>
      <c r="Q637" s="190">
        <v>0</v>
      </c>
      <c r="R637" s="190">
        <f t="shared" si="12"/>
        <v>0</v>
      </c>
      <c r="S637" s="190">
        <v>0</v>
      </c>
      <c r="T637" s="191">
        <f t="shared" si="13"/>
        <v>0</v>
      </c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R637" s="192" t="s">
        <v>122</v>
      </c>
      <c r="AT637" s="192" t="s">
        <v>1363</v>
      </c>
      <c r="AU637" s="192" t="s">
        <v>89</v>
      </c>
      <c r="AY637" s="18" t="s">
        <v>203</v>
      </c>
      <c r="BE637" s="193">
        <f t="shared" si="14"/>
        <v>0</v>
      </c>
      <c r="BF637" s="193">
        <f t="shared" si="15"/>
        <v>0</v>
      </c>
      <c r="BG637" s="193">
        <f t="shared" si="16"/>
        <v>0</v>
      </c>
      <c r="BH637" s="193">
        <f t="shared" si="17"/>
        <v>0</v>
      </c>
      <c r="BI637" s="193">
        <f t="shared" si="18"/>
        <v>0</v>
      </c>
      <c r="BJ637" s="18" t="s">
        <v>85</v>
      </c>
      <c r="BK637" s="193">
        <f t="shared" si="19"/>
        <v>0</v>
      </c>
      <c r="BL637" s="18" t="s">
        <v>98</v>
      </c>
      <c r="BM637" s="192" t="s">
        <v>1770</v>
      </c>
    </row>
    <row r="638" spans="1:65" s="2" customFormat="1" ht="24.2" customHeight="1">
      <c r="A638" s="35"/>
      <c r="B638" s="36"/>
      <c r="C638" s="238" t="s">
        <v>951</v>
      </c>
      <c r="D638" s="238" t="s">
        <v>1363</v>
      </c>
      <c r="E638" s="239" t="s">
        <v>1640</v>
      </c>
      <c r="F638" s="240" t="s">
        <v>1641</v>
      </c>
      <c r="G638" s="241" t="s">
        <v>253</v>
      </c>
      <c r="H638" s="242">
        <v>32.97</v>
      </c>
      <c r="I638" s="243"/>
      <c r="J638" s="244">
        <f t="shared" si="10"/>
        <v>0</v>
      </c>
      <c r="K638" s="245"/>
      <c r="L638" s="246"/>
      <c r="M638" s="247" t="s">
        <v>1</v>
      </c>
      <c r="N638" s="248" t="s">
        <v>45</v>
      </c>
      <c r="O638" s="72"/>
      <c r="P638" s="190">
        <f t="shared" si="11"/>
        <v>0</v>
      </c>
      <c r="Q638" s="190">
        <v>0</v>
      </c>
      <c r="R638" s="190">
        <f t="shared" si="12"/>
        <v>0</v>
      </c>
      <c r="S638" s="190">
        <v>0</v>
      </c>
      <c r="T638" s="191">
        <f t="shared" si="13"/>
        <v>0</v>
      </c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R638" s="192" t="s">
        <v>122</v>
      </c>
      <c r="AT638" s="192" t="s">
        <v>1363</v>
      </c>
      <c r="AU638" s="192" t="s">
        <v>89</v>
      </c>
      <c r="AY638" s="18" t="s">
        <v>203</v>
      </c>
      <c r="BE638" s="193">
        <f t="shared" si="14"/>
        <v>0</v>
      </c>
      <c r="BF638" s="193">
        <f t="shared" si="15"/>
        <v>0</v>
      </c>
      <c r="BG638" s="193">
        <f t="shared" si="16"/>
        <v>0</v>
      </c>
      <c r="BH638" s="193">
        <f t="shared" si="17"/>
        <v>0</v>
      </c>
      <c r="BI638" s="193">
        <f t="shared" si="18"/>
        <v>0</v>
      </c>
      <c r="BJ638" s="18" t="s">
        <v>85</v>
      </c>
      <c r="BK638" s="193">
        <f t="shared" si="19"/>
        <v>0</v>
      </c>
      <c r="BL638" s="18" t="s">
        <v>98</v>
      </c>
      <c r="BM638" s="192" t="s">
        <v>1771</v>
      </c>
    </row>
    <row r="639" spans="1:65" s="2" customFormat="1" ht="37.9" customHeight="1">
      <c r="A639" s="35"/>
      <c r="B639" s="36"/>
      <c r="C639" s="180" t="s">
        <v>961</v>
      </c>
      <c r="D639" s="180" t="s">
        <v>204</v>
      </c>
      <c r="E639" s="181" t="s">
        <v>1647</v>
      </c>
      <c r="F639" s="182" t="s">
        <v>1648</v>
      </c>
      <c r="G639" s="183" t="s">
        <v>207</v>
      </c>
      <c r="H639" s="184">
        <v>115.676</v>
      </c>
      <c r="I639" s="185"/>
      <c r="J639" s="186">
        <f t="shared" si="10"/>
        <v>0</v>
      </c>
      <c r="K639" s="187"/>
      <c r="L639" s="40"/>
      <c r="M639" s="188" t="s">
        <v>1</v>
      </c>
      <c r="N639" s="189" t="s">
        <v>45</v>
      </c>
      <c r="O639" s="72"/>
      <c r="P639" s="190">
        <f t="shared" si="11"/>
        <v>0</v>
      </c>
      <c r="Q639" s="190">
        <v>0</v>
      </c>
      <c r="R639" s="190">
        <f t="shared" si="12"/>
        <v>0</v>
      </c>
      <c r="S639" s="190">
        <v>0</v>
      </c>
      <c r="T639" s="191">
        <f t="shared" si="13"/>
        <v>0</v>
      </c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R639" s="192" t="s">
        <v>98</v>
      </c>
      <c r="AT639" s="192" t="s">
        <v>204</v>
      </c>
      <c r="AU639" s="192" t="s">
        <v>89</v>
      </c>
      <c r="AY639" s="18" t="s">
        <v>203</v>
      </c>
      <c r="BE639" s="193">
        <f t="shared" si="14"/>
        <v>0</v>
      </c>
      <c r="BF639" s="193">
        <f t="shared" si="15"/>
        <v>0</v>
      </c>
      <c r="BG639" s="193">
        <f t="shared" si="16"/>
        <v>0</v>
      </c>
      <c r="BH639" s="193">
        <f t="shared" si="17"/>
        <v>0</v>
      </c>
      <c r="BI639" s="193">
        <f t="shared" si="18"/>
        <v>0</v>
      </c>
      <c r="BJ639" s="18" t="s">
        <v>85</v>
      </c>
      <c r="BK639" s="193">
        <f t="shared" si="19"/>
        <v>0</v>
      </c>
      <c r="BL639" s="18" t="s">
        <v>98</v>
      </c>
      <c r="BM639" s="192" t="s">
        <v>1772</v>
      </c>
    </row>
    <row r="640" spans="1:65" s="2" customFormat="1" ht="24.2" customHeight="1">
      <c r="A640" s="35"/>
      <c r="B640" s="36"/>
      <c r="C640" s="180" t="s">
        <v>968</v>
      </c>
      <c r="D640" s="180" t="s">
        <v>204</v>
      </c>
      <c r="E640" s="181" t="s">
        <v>1654</v>
      </c>
      <c r="F640" s="182" t="s">
        <v>1655</v>
      </c>
      <c r="G640" s="183" t="s">
        <v>207</v>
      </c>
      <c r="H640" s="184">
        <v>115.676</v>
      </c>
      <c r="I640" s="185"/>
      <c r="J640" s="186">
        <f t="shared" si="10"/>
        <v>0</v>
      </c>
      <c r="K640" s="187"/>
      <c r="L640" s="40"/>
      <c r="M640" s="188" t="s">
        <v>1</v>
      </c>
      <c r="N640" s="189" t="s">
        <v>45</v>
      </c>
      <c r="O640" s="72"/>
      <c r="P640" s="190">
        <f t="shared" si="11"/>
        <v>0</v>
      </c>
      <c r="Q640" s="190">
        <v>0</v>
      </c>
      <c r="R640" s="190">
        <f t="shared" si="12"/>
        <v>0</v>
      </c>
      <c r="S640" s="190">
        <v>0</v>
      </c>
      <c r="T640" s="191">
        <f t="shared" si="13"/>
        <v>0</v>
      </c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R640" s="192" t="s">
        <v>98</v>
      </c>
      <c r="AT640" s="192" t="s">
        <v>204</v>
      </c>
      <c r="AU640" s="192" t="s">
        <v>89</v>
      </c>
      <c r="AY640" s="18" t="s">
        <v>203</v>
      </c>
      <c r="BE640" s="193">
        <f t="shared" si="14"/>
        <v>0</v>
      </c>
      <c r="BF640" s="193">
        <f t="shared" si="15"/>
        <v>0</v>
      </c>
      <c r="BG640" s="193">
        <f t="shared" si="16"/>
        <v>0</v>
      </c>
      <c r="BH640" s="193">
        <f t="shared" si="17"/>
        <v>0</v>
      </c>
      <c r="BI640" s="193">
        <f t="shared" si="18"/>
        <v>0</v>
      </c>
      <c r="BJ640" s="18" t="s">
        <v>85</v>
      </c>
      <c r="BK640" s="193">
        <f t="shared" si="19"/>
        <v>0</v>
      </c>
      <c r="BL640" s="18" t="s">
        <v>98</v>
      </c>
      <c r="BM640" s="192" t="s">
        <v>1773</v>
      </c>
    </row>
    <row r="641" spans="1:65" s="2" customFormat="1" ht="37.9" customHeight="1">
      <c r="A641" s="35"/>
      <c r="B641" s="36"/>
      <c r="C641" s="180" t="s">
        <v>973</v>
      </c>
      <c r="D641" s="180" t="s">
        <v>204</v>
      </c>
      <c r="E641" s="181" t="s">
        <v>1657</v>
      </c>
      <c r="F641" s="182" t="s">
        <v>1658</v>
      </c>
      <c r="G641" s="183" t="s">
        <v>207</v>
      </c>
      <c r="H641" s="184">
        <v>19.6</v>
      </c>
      <c r="I641" s="185"/>
      <c r="J641" s="186">
        <f t="shared" si="10"/>
        <v>0</v>
      </c>
      <c r="K641" s="187"/>
      <c r="L641" s="40"/>
      <c r="M641" s="188" t="s">
        <v>1</v>
      </c>
      <c r="N641" s="189" t="s">
        <v>45</v>
      </c>
      <c r="O641" s="72"/>
      <c r="P641" s="190">
        <f t="shared" si="11"/>
        <v>0</v>
      </c>
      <c r="Q641" s="190">
        <v>0</v>
      </c>
      <c r="R641" s="190">
        <f t="shared" si="12"/>
        <v>0</v>
      </c>
      <c r="S641" s="190">
        <v>0</v>
      </c>
      <c r="T641" s="191">
        <f t="shared" si="13"/>
        <v>0</v>
      </c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R641" s="192" t="s">
        <v>98</v>
      </c>
      <c r="AT641" s="192" t="s">
        <v>204</v>
      </c>
      <c r="AU641" s="192" t="s">
        <v>89</v>
      </c>
      <c r="AY641" s="18" t="s">
        <v>203</v>
      </c>
      <c r="BE641" s="193">
        <f t="shared" si="14"/>
        <v>0</v>
      </c>
      <c r="BF641" s="193">
        <f t="shared" si="15"/>
        <v>0</v>
      </c>
      <c r="BG641" s="193">
        <f t="shared" si="16"/>
        <v>0</v>
      </c>
      <c r="BH641" s="193">
        <f t="shared" si="17"/>
        <v>0</v>
      </c>
      <c r="BI641" s="193">
        <f t="shared" si="18"/>
        <v>0</v>
      </c>
      <c r="BJ641" s="18" t="s">
        <v>85</v>
      </c>
      <c r="BK641" s="193">
        <f t="shared" si="19"/>
        <v>0</v>
      </c>
      <c r="BL641" s="18" t="s">
        <v>98</v>
      </c>
      <c r="BM641" s="192" t="s">
        <v>1774</v>
      </c>
    </row>
    <row r="642" spans="2:51" s="12" customFormat="1" ht="12">
      <c r="B642" s="194"/>
      <c r="C642" s="195"/>
      <c r="D642" s="196" t="s">
        <v>209</v>
      </c>
      <c r="E642" s="197" t="s">
        <v>1</v>
      </c>
      <c r="F642" s="198" t="s">
        <v>1775</v>
      </c>
      <c r="G642" s="195"/>
      <c r="H642" s="199">
        <v>17.28</v>
      </c>
      <c r="I642" s="200"/>
      <c r="J642" s="195"/>
      <c r="K642" s="195"/>
      <c r="L642" s="201"/>
      <c r="M642" s="202"/>
      <c r="N642" s="203"/>
      <c r="O642" s="203"/>
      <c r="P642" s="203"/>
      <c r="Q642" s="203"/>
      <c r="R642" s="203"/>
      <c r="S642" s="203"/>
      <c r="T642" s="204"/>
      <c r="AT642" s="205" t="s">
        <v>209</v>
      </c>
      <c r="AU642" s="205" t="s">
        <v>89</v>
      </c>
      <c r="AV642" s="12" t="s">
        <v>89</v>
      </c>
      <c r="AW642" s="12" t="s">
        <v>36</v>
      </c>
      <c r="AX642" s="12" t="s">
        <v>80</v>
      </c>
      <c r="AY642" s="205" t="s">
        <v>203</v>
      </c>
    </row>
    <row r="643" spans="2:51" s="12" customFormat="1" ht="12">
      <c r="B643" s="194"/>
      <c r="C643" s="195"/>
      <c r="D643" s="196" t="s">
        <v>209</v>
      </c>
      <c r="E643" s="197" t="s">
        <v>1</v>
      </c>
      <c r="F643" s="198" t="s">
        <v>1776</v>
      </c>
      <c r="G643" s="195"/>
      <c r="H643" s="199">
        <v>2.32</v>
      </c>
      <c r="I643" s="200"/>
      <c r="J643" s="195"/>
      <c r="K643" s="195"/>
      <c r="L643" s="201"/>
      <c r="M643" s="202"/>
      <c r="N643" s="203"/>
      <c r="O643" s="203"/>
      <c r="P643" s="203"/>
      <c r="Q643" s="203"/>
      <c r="R643" s="203"/>
      <c r="S643" s="203"/>
      <c r="T643" s="204"/>
      <c r="AT643" s="205" t="s">
        <v>209</v>
      </c>
      <c r="AU643" s="205" t="s">
        <v>89</v>
      </c>
      <c r="AV643" s="12" t="s">
        <v>89</v>
      </c>
      <c r="AW643" s="12" t="s">
        <v>36</v>
      </c>
      <c r="AX643" s="12" t="s">
        <v>80</v>
      </c>
      <c r="AY643" s="205" t="s">
        <v>203</v>
      </c>
    </row>
    <row r="644" spans="2:51" s="13" customFormat="1" ht="12">
      <c r="B644" s="206"/>
      <c r="C644" s="207"/>
      <c r="D644" s="196" t="s">
        <v>209</v>
      </c>
      <c r="E644" s="208" t="s">
        <v>1</v>
      </c>
      <c r="F644" s="209" t="s">
        <v>211</v>
      </c>
      <c r="G644" s="207"/>
      <c r="H644" s="210">
        <v>19.6</v>
      </c>
      <c r="I644" s="211"/>
      <c r="J644" s="207"/>
      <c r="K644" s="207"/>
      <c r="L644" s="212"/>
      <c r="M644" s="213"/>
      <c r="N644" s="214"/>
      <c r="O644" s="214"/>
      <c r="P644" s="214"/>
      <c r="Q644" s="214"/>
      <c r="R644" s="214"/>
      <c r="S644" s="214"/>
      <c r="T644" s="215"/>
      <c r="AT644" s="216" t="s">
        <v>209</v>
      </c>
      <c r="AU644" s="216" t="s">
        <v>89</v>
      </c>
      <c r="AV644" s="13" t="s">
        <v>98</v>
      </c>
      <c r="AW644" s="13" t="s">
        <v>36</v>
      </c>
      <c r="AX644" s="13" t="s">
        <v>85</v>
      </c>
      <c r="AY644" s="216" t="s">
        <v>203</v>
      </c>
    </row>
    <row r="645" spans="1:65" s="2" customFormat="1" ht="37.9" customHeight="1">
      <c r="A645" s="35"/>
      <c r="B645" s="36"/>
      <c r="C645" s="180" t="s">
        <v>978</v>
      </c>
      <c r="D645" s="180" t="s">
        <v>204</v>
      </c>
      <c r="E645" s="181" t="s">
        <v>1777</v>
      </c>
      <c r="F645" s="182" t="s">
        <v>1778</v>
      </c>
      <c r="G645" s="183" t="s">
        <v>207</v>
      </c>
      <c r="H645" s="184">
        <v>53.703</v>
      </c>
      <c r="I645" s="185"/>
      <c r="J645" s="186">
        <f>ROUND(I645*H645,2)</f>
        <v>0</v>
      </c>
      <c r="K645" s="187"/>
      <c r="L645" s="40"/>
      <c r="M645" s="188" t="s">
        <v>1</v>
      </c>
      <c r="N645" s="189" t="s">
        <v>45</v>
      </c>
      <c r="O645" s="72"/>
      <c r="P645" s="190">
        <f>O645*H645</f>
        <v>0</v>
      </c>
      <c r="Q645" s="190">
        <v>0</v>
      </c>
      <c r="R645" s="190">
        <f>Q645*H645</f>
        <v>0</v>
      </c>
      <c r="S645" s="190">
        <v>0</v>
      </c>
      <c r="T645" s="191">
        <f>S645*H645</f>
        <v>0</v>
      </c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R645" s="192" t="s">
        <v>98</v>
      </c>
      <c r="AT645" s="192" t="s">
        <v>204</v>
      </c>
      <c r="AU645" s="192" t="s">
        <v>89</v>
      </c>
      <c r="AY645" s="18" t="s">
        <v>203</v>
      </c>
      <c r="BE645" s="193">
        <f>IF(N645="základní",J645,0)</f>
        <v>0</v>
      </c>
      <c r="BF645" s="193">
        <f>IF(N645="snížená",J645,0)</f>
        <v>0</v>
      </c>
      <c r="BG645" s="193">
        <f>IF(N645="zákl. přenesená",J645,0)</f>
        <v>0</v>
      </c>
      <c r="BH645" s="193">
        <f>IF(N645="sníž. přenesená",J645,0)</f>
        <v>0</v>
      </c>
      <c r="BI645" s="193">
        <f>IF(N645="nulová",J645,0)</f>
        <v>0</v>
      </c>
      <c r="BJ645" s="18" t="s">
        <v>85</v>
      </c>
      <c r="BK645" s="193">
        <f>ROUND(I645*H645,2)</f>
        <v>0</v>
      </c>
      <c r="BL645" s="18" t="s">
        <v>98</v>
      </c>
      <c r="BM645" s="192" t="s">
        <v>1779</v>
      </c>
    </row>
    <row r="646" spans="2:51" s="12" customFormat="1" ht="12">
      <c r="B646" s="194"/>
      <c r="C646" s="195"/>
      <c r="D646" s="196" t="s">
        <v>209</v>
      </c>
      <c r="E646" s="197" t="s">
        <v>1</v>
      </c>
      <c r="F646" s="198" t="s">
        <v>1780</v>
      </c>
      <c r="G646" s="195"/>
      <c r="H646" s="199">
        <v>53.703</v>
      </c>
      <c r="I646" s="200"/>
      <c r="J646" s="195"/>
      <c r="K646" s="195"/>
      <c r="L646" s="201"/>
      <c r="M646" s="202"/>
      <c r="N646" s="203"/>
      <c r="O646" s="203"/>
      <c r="P646" s="203"/>
      <c r="Q646" s="203"/>
      <c r="R646" s="203"/>
      <c r="S646" s="203"/>
      <c r="T646" s="204"/>
      <c r="AT646" s="205" t="s">
        <v>209</v>
      </c>
      <c r="AU646" s="205" t="s">
        <v>89</v>
      </c>
      <c r="AV646" s="12" t="s">
        <v>89</v>
      </c>
      <c r="AW646" s="12" t="s">
        <v>36</v>
      </c>
      <c r="AX646" s="12" t="s">
        <v>80</v>
      </c>
      <c r="AY646" s="205" t="s">
        <v>203</v>
      </c>
    </row>
    <row r="647" spans="2:51" s="13" customFormat="1" ht="12">
      <c r="B647" s="206"/>
      <c r="C647" s="207"/>
      <c r="D647" s="196" t="s">
        <v>209</v>
      </c>
      <c r="E647" s="208" t="s">
        <v>1</v>
      </c>
      <c r="F647" s="209" t="s">
        <v>211</v>
      </c>
      <c r="G647" s="207"/>
      <c r="H647" s="210">
        <v>53.703</v>
      </c>
      <c r="I647" s="211"/>
      <c r="J647" s="207"/>
      <c r="K647" s="207"/>
      <c r="L647" s="212"/>
      <c r="M647" s="213"/>
      <c r="N647" s="214"/>
      <c r="O647" s="214"/>
      <c r="P647" s="214"/>
      <c r="Q647" s="214"/>
      <c r="R647" s="214"/>
      <c r="S647" s="214"/>
      <c r="T647" s="215"/>
      <c r="AT647" s="216" t="s">
        <v>209</v>
      </c>
      <c r="AU647" s="216" t="s">
        <v>89</v>
      </c>
      <c r="AV647" s="13" t="s">
        <v>98</v>
      </c>
      <c r="AW647" s="13" t="s">
        <v>36</v>
      </c>
      <c r="AX647" s="13" t="s">
        <v>85</v>
      </c>
      <c r="AY647" s="216" t="s">
        <v>203</v>
      </c>
    </row>
    <row r="648" spans="1:65" s="2" customFormat="1" ht="16.5" customHeight="1">
      <c r="A648" s="35"/>
      <c r="B648" s="36"/>
      <c r="C648" s="238" t="s">
        <v>985</v>
      </c>
      <c r="D648" s="238" t="s">
        <v>1363</v>
      </c>
      <c r="E648" s="239" t="s">
        <v>1781</v>
      </c>
      <c r="F648" s="240" t="s">
        <v>1782</v>
      </c>
      <c r="G648" s="241" t="s">
        <v>651</v>
      </c>
      <c r="H648" s="242">
        <v>0.018</v>
      </c>
      <c r="I648" s="243"/>
      <c r="J648" s="244">
        <f>ROUND(I648*H648,2)</f>
        <v>0</v>
      </c>
      <c r="K648" s="245"/>
      <c r="L648" s="246"/>
      <c r="M648" s="247" t="s">
        <v>1</v>
      </c>
      <c r="N648" s="248" t="s">
        <v>45</v>
      </c>
      <c r="O648" s="72"/>
      <c r="P648" s="190">
        <f>O648*H648</f>
        <v>0</v>
      </c>
      <c r="Q648" s="190">
        <v>0</v>
      </c>
      <c r="R648" s="190">
        <f>Q648*H648</f>
        <v>0</v>
      </c>
      <c r="S648" s="190">
        <v>0</v>
      </c>
      <c r="T648" s="191">
        <f>S648*H648</f>
        <v>0</v>
      </c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R648" s="192" t="s">
        <v>122</v>
      </c>
      <c r="AT648" s="192" t="s">
        <v>1363</v>
      </c>
      <c r="AU648" s="192" t="s">
        <v>89</v>
      </c>
      <c r="AY648" s="18" t="s">
        <v>203</v>
      </c>
      <c r="BE648" s="193">
        <f>IF(N648="základní",J648,0)</f>
        <v>0</v>
      </c>
      <c r="BF648" s="193">
        <f>IF(N648="snížená",J648,0)</f>
        <v>0</v>
      </c>
      <c r="BG648" s="193">
        <f>IF(N648="zákl. přenesená",J648,0)</f>
        <v>0</v>
      </c>
      <c r="BH648" s="193">
        <f>IF(N648="sníž. přenesená",J648,0)</f>
        <v>0</v>
      </c>
      <c r="BI648" s="193">
        <f>IF(N648="nulová",J648,0)</f>
        <v>0</v>
      </c>
      <c r="BJ648" s="18" t="s">
        <v>85</v>
      </c>
      <c r="BK648" s="193">
        <f>ROUND(I648*H648,2)</f>
        <v>0</v>
      </c>
      <c r="BL648" s="18" t="s">
        <v>98</v>
      </c>
      <c r="BM648" s="192" t="s">
        <v>1783</v>
      </c>
    </row>
    <row r="649" spans="2:51" s="12" customFormat="1" ht="12">
      <c r="B649" s="194"/>
      <c r="C649" s="195"/>
      <c r="D649" s="196" t="s">
        <v>209</v>
      </c>
      <c r="E649" s="197" t="s">
        <v>1</v>
      </c>
      <c r="F649" s="198" t="s">
        <v>1784</v>
      </c>
      <c r="G649" s="195"/>
      <c r="H649" s="199">
        <v>0.018</v>
      </c>
      <c r="I649" s="200"/>
      <c r="J649" s="195"/>
      <c r="K649" s="195"/>
      <c r="L649" s="201"/>
      <c r="M649" s="202"/>
      <c r="N649" s="203"/>
      <c r="O649" s="203"/>
      <c r="P649" s="203"/>
      <c r="Q649" s="203"/>
      <c r="R649" s="203"/>
      <c r="S649" s="203"/>
      <c r="T649" s="204"/>
      <c r="AT649" s="205" t="s">
        <v>209</v>
      </c>
      <c r="AU649" s="205" t="s">
        <v>89</v>
      </c>
      <c r="AV649" s="12" t="s">
        <v>89</v>
      </c>
      <c r="AW649" s="12" t="s">
        <v>36</v>
      </c>
      <c r="AX649" s="12" t="s">
        <v>80</v>
      </c>
      <c r="AY649" s="205" t="s">
        <v>203</v>
      </c>
    </row>
    <row r="650" spans="2:51" s="13" customFormat="1" ht="12">
      <c r="B650" s="206"/>
      <c r="C650" s="207"/>
      <c r="D650" s="196" t="s">
        <v>209</v>
      </c>
      <c r="E650" s="208" t="s">
        <v>1</v>
      </c>
      <c r="F650" s="209" t="s">
        <v>211</v>
      </c>
      <c r="G650" s="207"/>
      <c r="H650" s="210">
        <v>0.018</v>
      </c>
      <c r="I650" s="211"/>
      <c r="J650" s="207"/>
      <c r="K650" s="207"/>
      <c r="L650" s="212"/>
      <c r="M650" s="213"/>
      <c r="N650" s="214"/>
      <c r="O650" s="214"/>
      <c r="P650" s="214"/>
      <c r="Q650" s="214"/>
      <c r="R650" s="214"/>
      <c r="S650" s="214"/>
      <c r="T650" s="215"/>
      <c r="AT650" s="216" t="s">
        <v>209</v>
      </c>
      <c r="AU650" s="216" t="s">
        <v>89</v>
      </c>
      <c r="AV650" s="13" t="s">
        <v>98</v>
      </c>
      <c r="AW650" s="13" t="s">
        <v>36</v>
      </c>
      <c r="AX650" s="13" t="s">
        <v>85</v>
      </c>
      <c r="AY650" s="216" t="s">
        <v>203</v>
      </c>
    </row>
    <row r="651" spans="1:65" s="2" customFormat="1" ht="24.2" customHeight="1">
      <c r="A651" s="35"/>
      <c r="B651" s="36"/>
      <c r="C651" s="180" t="s">
        <v>990</v>
      </c>
      <c r="D651" s="180" t="s">
        <v>204</v>
      </c>
      <c r="E651" s="181" t="s">
        <v>1785</v>
      </c>
      <c r="F651" s="182" t="s">
        <v>1786</v>
      </c>
      <c r="G651" s="183" t="s">
        <v>207</v>
      </c>
      <c r="H651" s="184">
        <v>53.703</v>
      </c>
      <c r="I651" s="185"/>
      <c r="J651" s="186">
        <f>ROUND(I651*H651,2)</f>
        <v>0</v>
      </c>
      <c r="K651" s="187"/>
      <c r="L651" s="40"/>
      <c r="M651" s="188" t="s">
        <v>1</v>
      </c>
      <c r="N651" s="189" t="s">
        <v>45</v>
      </c>
      <c r="O651" s="72"/>
      <c r="P651" s="190">
        <f>O651*H651</f>
        <v>0</v>
      </c>
      <c r="Q651" s="190">
        <v>0</v>
      </c>
      <c r="R651" s="190">
        <f>Q651*H651</f>
        <v>0</v>
      </c>
      <c r="S651" s="190">
        <v>0</v>
      </c>
      <c r="T651" s="191">
        <f>S651*H651</f>
        <v>0</v>
      </c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R651" s="192" t="s">
        <v>98</v>
      </c>
      <c r="AT651" s="192" t="s">
        <v>204</v>
      </c>
      <c r="AU651" s="192" t="s">
        <v>89</v>
      </c>
      <c r="AY651" s="18" t="s">
        <v>203</v>
      </c>
      <c r="BE651" s="193">
        <f>IF(N651="základní",J651,0)</f>
        <v>0</v>
      </c>
      <c r="BF651" s="193">
        <f>IF(N651="snížená",J651,0)</f>
        <v>0</v>
      </c>
      <c r="BG651" s="193">
        <f>IF(N651="zákl. přenesená",J651,0)</f>
        <v>0</v>
      </c>
      <c r="BH651" s="193">
        <f>IF(N651="sníž. přenesená",J651,0)</f>
        <v>0</v>
      </c>
      <c r="BI651" s="193">
        <f>IF(N651="nulová",J651,0)</f>
        <v>0</v>
      </c>
      <c r="BJ651" s="18" t="s">
        <v>85</v>
      </c>
      <c r="BK651" s="193">
        <f>ROUND(I651*H651,2)</f>
        <v>0</v>
      </c>
      <c r="BL651" s="18" t="s">
        <v>98</v>
      </c>
      <c r="BM651" s="192" t="s">
        <v>1787</v>
      </c>
    </row>
    <row r="652" spans="2:51" s="12" customFormat="1" ht="12">
      <c r="B652" s="194"/>
      <c r="C652" s="195"/>
      <c r="D652" s="196" t="s">
        <v>209</v>
      </c>
      <c r="E652" s="197" t="s">
        <v>1</v>
      </c>
      <c r="F652" s="198" t="s">
        <v>1780</v>
      </c>
      <c r="G652" s="195"/>
      <c r="H652" s="199">
        <v>53.703</v>
      </c>
      <c r="I652" s="200"/>
      <c r="J652" s="195"/>
      <c r="K652" s="195"/>
      <c r="L652" s="201"/>
      <c r="M652" s="202"/>
      <c r="N652" s="203"/>
      <c r="O652" s="203"/>
      <c r="P652" s="203"/>
      <c r="Q652" s="203"/>
      <c r="R652" s="203"/>
      <c r="S652" s="203"/>
      <c r="T652" s="204"/>
      <c r="AT652" s="205" t="s">
        <v>209</v>
      </c>
      <c r="AU652" s="205" t="s">
        <v>89</v>
      </c>
      <c r="AV652" s="12" t="s">
        <v>89</v>
      </c>
      <c r="AW652" s="12" t="s">
        <v>36</v>
      </c>
      <c r="AX652" s="12" t="s">
        <v>80</v>
      </c>
      <c r="AY652" s="205" t="s">
        <v>203</v>
      </c>
    </row>
    <row r="653" spans="2:51" s="13" customFormat="1" ht="12">
      <c r="B653" s="206"/>
      <c r="C653" s="207"/>
      <c r="D653" s="196" t="s">
        <v>209</v>
      </c>
      <c r="E653" s="208" t="s">
        <v>1</v>
      </c>
      <c r="F653" s="209" t="s">
        <v>211</v>
      </c>
      <c r="G653" s="207"/>
      <c r="H653" s="210">
        <v>53.703</v>
      </c>
      <c r="I653" s="211"/>
      <c r="J653" s="207"/>
      <c r="K653" s="207"/>
      <c r="L653" s="212"/>
      <c r="M653" s="213"/>
      <c r="N653" s="214"/>
      <c r="O653" s="214"/>
      <c r="P653" s="214"/>
      <c r="Q653" s="214"/>
      <c r="R653" s="214"/>
      <c r="S653" s="214"/>
      <c r="T653" s="215"/>
      <c r="AT653" s="216" t="s">
        <v>209</v>
      </c>
      <c r="AU653" s="216" t="s">
        <v>89</v>
      </c>
      <c r="AV653" s="13" t="s">
        <v>98</v>
      </c>
      <c r="AW653" s="13" t="s">
        <v>36</v>
      </c>
      <c r="AX653" s="13" t="s">
        <v>85</v>
      </c>
      <c r="AY653" s="216" t="s">
        <v>203</v>
      </c>
    </row>
    <row r="654" spans="1:65" s="2" customFormat="1" ht="37.9" customHeight="1">
      <c r="A654" s="35"/>
      <c r="B654" s="36"/>
      <c r="C654" s="238" t="s">
        <v>997</v>
      </c>
      <c r="D654" s="238" t="s">
        <v>1363</v>
      </c>
      <c r="E654" s="239" t="s">
        <v>1788</v>
      </c>
      <c r="F654" s="240" t="s">
        <v>1789</v>
      </c>
      <c r="G654" s="241" t="s">
        <v>207</v>
      </c>
      <c r="H654" s="242">
        <v>62.591</v>
      </c>
      <c r="I654" s="243"/>
      <c r="J654" s="244">
        <f>ROUND(I654*H654,2)</f>
        <v>0</v>
      </c>
      <c r="K654" s="245"/>
      <c r="L654" s="246"/>
      <c r="M654" s="247" t="s">
        <v>1</v>
      </c>
      <c r="N654" s="248" t="s">
        <v>45</v>
      </c>
      <c r="O654" s="72"/>
      <c r="P654" s="190">
        <f>O654*H654</f>
        <v>0</v>
      </c>
      <c r="Q654" s="190">
        <v>0</v>
      </c>
      <c r="R654" s="190">
        <f>Q654*H654</f>
        <v>0</v>
      </c>
      <c r="S654" s="190">
        <v>0</v>
      </c>
      <c r="T654" s="191">
        <f>S654*H654</f>
        <v>0</v>
      </c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R654" s="192" t="s">
        <v>122</v>
      </c>
      <c r="AT654" s="192" t="s">
        <v>1363</v>
      </c>
      <c r="AU654" s="192" t="s">
        <v>89</v>
      </c>
      <c r="AY654" s="18" t="s">
        <v>203</v>
      </c>
      <c r="BE654" s="193">
        <f>IF(N654="základní",J654,0)</f>
        <v>0</v>
      </c>
      <c r="BF654" s="193">
        <f>IF(N654="snížená",J654,0)</f>
        <v>0</v>
      </c>
      <c r="BG654" s="193">
        <f>IF(N654="zákl. přenesená",J654,0)</f>
        <v>0</v>
      </c>
      <c r="BH654" s="193">
        <f>IF(N654="sníž. přenesená",J654,0)</f>
        <v>0</v>
      </c>
      <c r="BI654" s="193">
        <f>IF(N654="nulová",J654,0)</f>
        <v>0</v>
      </c>
      <c r="BJ654" s="18" t="s">
        <v>85</v>
      </c>
      <c r="BK654" s="193">
        <f>ROUND(I654*H654,2)</f>
        <v>0</v>
      </c>
      <c r="BL654" s="18" t="s">
        <v>98</v>
      </c>
      <c r="BM654" s="192" t="s">
        <v>1790</v>
      </c>
    </row>
    <row r="655" spans="2:51" s="12" customFormat="1" ht="12">
      <c r="B655" s="194"/>
      <c r="C655" s="195"/>
      <c r="D655" s="196" t="s">
        <v>209</v>
      </c>
      <c r="E655" s="197" t="s">
        <v>1</v>
      </c>
      <c r="F655" s="198" t="s">
        <v>1791</v>
      </c>
      <c r="G655" s="195"/>
      <c r="H655" s="199">
        <v>62.591</v>
      </c>
      <c r="I655" s="200"/>
      <c r="J655" s="195"/>
      <c r="K655" s="195"/>
      <c r="L655" s="201"/>
      <c r="M655" s="202"/>
      <c r="N655" s="203"/>
      <c r="O655" s="203"/>
      <c r="P655" s="203"/>
      <c r="Q655" s="203"/>
      <c r="R655" s="203"/>
      <c r="S655" s="203"/>
      <c r="T655" s="204"/>
      <c r="AT655" s="205" t="s">
        <v>209</v>
      </c>
      <c r="AU655" s="205" t="s">
        <v>89</v>
      </c>
      <c r="AV655" s="12" t="s">
        <v>89</v>
      </c>
      <c r="AW655" s="12" t="s">
        <v>36</v>
      </c>
      <c r="AX655" s="12" t="s">
        <v>80</v>
      </c>
      <c r="AY655" s="205" t="s">
        <v>203</v>
      </c>
    </row>
    <row r="656" spans="2:51" s="13" customFormat="1" ht="12">
      <c r="B656" s="206"/>
      <c r="C656" s="207"/>
      <c r="D656" s="196" t="s">
        <v>209</v>
      </c>
      <c r="E656" s="208" t="s">
        <v>1</v>
      </c>
      <c r="F656" s="209" t="s">
        <v>211</v>
      </c>
      <c r="G656" s="207"/>
      <c r="H656" s="210">
        <v>62.591</v>
      </c>
      <c r="I656" s="211"/>
      <c r="J656" s="207"/>
      <c r="K656" s="207"/>
      <c r="L656" s="212"/>
      <c r="M656" s="213"/>
      <c r="N656" s="214"/>
      <c r="O656" s="214"/>
      <c r="P656" s="214"/>
      <c r="Q656" s="214"/>
      <c r="R656" s="214"/>
      <c r="S656" s="214"/>
      <c r="T656" s="215"/>
      <c r="AT656" s="216" t="s">
        <v>209</v>
      </c>
      <c r="AU656" s="216" t="s">
        <v>89</v>
      </c>
      <c r="AV656" s="13" t="s">
        <v>98</v>
      </c>
      <c r="AW656" s="13" t="s">
        <v>36</v>
      </c>
      <c r="AX656" s="13" t="s">
        <v>85</v>
      </c>
      <c r="AY656" s="216" t="s">
        <v>203</v>
      </c>
    </row>
    <row r="657" spans="1:65" s="2" customFormat="1" ht="49.15" customHeight="1">
      <c r="A657" s="35"/>
      <c r="B657" s="36"/>
      <c r="C657" s="180" t="s">
        <v>1009</v>
      </c>
      <c r="D657" s="180" t="s">
        <v>204</v>
      </c>
      <c r="E657" s="181" t="s">
        <v>1792</v>
      </c>
      <c r="F657" s="182" t="s">
        <v>1793</v>
      </c>
      <c r="G657" s="183" t="s">
        <v>207</v>
      </c>
      <c r="H657" s="184">
        <v>38.191</v>
      </c>
      <c r="I657" s="185"/>
      <c r="J657" s="186">
        <f>ROUND(I657*H657,2)</f>
        <v>0</v>
      </c>
      <c r="K657" s="187"/>
      <c r="L657" s="40"/>
      <c r="M657" s="188" t="s">
        <v>1</v>
      </c>
      <c r="N657" s="189" t="s">
        <v>45</v>
      </c>
      <c r="O657" s="72"/>
      <c r="P657" s="190">
        <f>O657*H657</f>
        <v>0</v>
      </c>
      <c r="Q657" s="190">
        <v>0</v>
      </c>
      <c r="R657" s="190">
        <f>Q657*H657</f>
        <v>0</v>
      </c>
      <c r="S657" s="190">
        <v>0</v>
      </c>
      <c r="T657" s="191">
        <f>S657*H657</f>
        <v>0</v>
      </c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R657" s="192" t="s">
        <v>98</v>
      </c>
      <c r="AT657" s="192" t="s">
        <v>204</v>
      </c>
      <c r="AU657" s="192" t="s">
        <v>89</v>
      </c>
      <c r="AY657" s="18" t="s">
        <v>203</v>
      </c>
      <c r="BE657" s="193">
        <f>IF(N657="základní",J657,0)</f>
        <v>0</v>
      </c>
      <c r="BF657" s="193">
        <f>IF(N657="snížená",J657,0)</f>
        <v>0</v>
      </c>
      <c r="BG657" s="193">
        <f>IF(N657="zákl. přenesená",J657,0)</f>
        <v>0</v>
      </c>
      <c r="BH657" s="193">
        <f>IF(N657="sníž. přenesená",J657,0)</f>
        <v>0</v>
      </c>
      <c r="BI657" s="193">
        <f>IF(N657="nulová",J657,0)</f>
        <v>0</v>
      </c>
      <c r="BJ657" s="18" t="s">
        <v>85</v>
      </c>
      <c r="BK657" s="193">
        <f>ROUND(I657*H657,2)</f>
        <v>0</v>
      </c>
      <c r="BL657" s="18" t="s">
        <v>98</v>
      </c>
      <c r="BM657" s="192" t="s">
        <v>1794</v>
      </c>
    </row>
    <row r="658" spans="2:51" s="12" customFormat="1" ht="12">
      <c r="B658" s="194"/>
      <c r="C658" s="195"/>
      <c r="D658" s="196" t="s">
        <v>209</v>
      </c>
      <c r="E658" s="197" t="s">
        <v>1</v>
      </c>
      <c r="F658" s="198" t="s">
        <v>1795</v>
      </c>
      <c r="G658" s="195"/>
      <c r="H658" s="199">
        <v>16.652</v>
      </c>
      <c r="I658" s="200"/>
      <c r="J658" s="195"/>
      <c r="K658" s="195"/>
      <c r="L658" s="201"/>
      <c r="M658" s="202"/>
      <c r="N658" s="203"/>
      <c r="O658" s="203"/>
      <c r="P658" s="203"/>
      <c r="Q658" s="203"/>
      <c r="R658" s="203"/>
      <c r="S658" s="203"/>
      <c r="T658" s="204"/>
      <c r="AT658" s="205" t="s">
        <v>209</v>
      </c>
      <c r="AU658" s="205" t="s">
        <v>89</v>
      </c>
      <c r="AV658" s="12" t="s">
        <v>89</v>
      </c>
      <c r="AW658" s="12" t="s">
        <v>36</v>
      </c>
      <c r="AX658" s="12" t="s">
        <v>80</v>
      </c>
      <c r="AY658" s="205" t="s">
        <v>203</v>
      </c>
    </row>
    <row r="659" spans="2:51" s="12" customFormat="1" ht="12">
      <c r="B659" s="194"/>
      <c r="C659" s="195"/>
      <c r="D659" s="196" t="s">
        <v>209</v>
      </c>
      <c r="E659" s="197" t="s">
        <v>1</v>
      </c>
      <c r="F659" s="198" t="s">
        <v>1796</v>
      </c>
      <c r="G659" s="195"/>
      <c r="H659" s="199">
        <v>21.539</v>
      </c>
      <c r="I659" s="200"/>
      <c r="J659" s="195"/>
      <c r="K659" s="195"/>
      <c r="L659" s="201"/>
      <c r="M659" s="202"/>
      <c r="N659" s="203"/>
      <c r="O659" s="203"/>
      <c r="P659" s="203"/>
      <c r="Q659" s="203"/>
      <c r="R659" s="203"/>
      <c r="S659" s="203"/>
      <c r="T659" s="204"/>
      <c r="AT659" s="205" t="s">
        <v>209</v>
      </c>
      <c r="AU659" s="205" t="s">
        <v>89</v>
      </c>
      <c r="AV659" s="12" t="s">
        <v>89</v>
      </c>
      <c r="AW659" s="12" t="s">
        <v>36</v>
      </c>
      <c r="AX659" s="12" t="s">
        <v>80</v>
      </c>
      <c r="AY659" s="205" t="s">
        <v>203</v>
      </c>
    </row>
    <row r="660" spans="2:51" s="13" customFormat="1" ht="12">
      <c r="B660" s="206"/>
      <c r="C660" s="207"/>
      <c r="D660" s="196" t="s">
        <v>209</v>
      </c>
      <c r="E660" s="208" t="s">
        <v>1</v>
      </c>
      <c r="F660" s="209" t="s">
        <v>211</v>
      </c>
      <c r="G660" s="207"/>
      <c r="H660" s="210">
        <v>38.191</v>
      </c>
      <c r="I660" s="211"/>
      <c r="J660" s="207"/>
      <c r="K660" s="207"/>
      <c r="L660" s="212"/>
      <c r="M660" s="213"/>
      <c r="N660" s="214"/>
      <c r="O660" s="214"/>
      <c r="P660" s="214"/>
      <c r="Q660" s="214"/>
      <c r="R660" s="214"/>
      <c r="S660" s="214"/>
      <c r="T660" s="215"/>
      <c r="AT660" s="216" t="s">
        <v>209</v>
      </c>
      <c r="AU660" s="216" t="s">
        <v>89</v>
      </c>
      <c r="AV660" s="13" t="s">
        <v>98</v>
      </c>
      <c r="AW660" s="13" t="s">
        <v>36</v>
      </c>
      <c r="AX660" s="13" t="s">
        <v>85</v>
      </c>
      <c r="AY660" s="216" t="s">
        <v>203</v>
      </c>
    </row>
    <row r="661" spans="1:65" s="2" customFormat="1" ht="37.9" customHeight="1">
      <c r="A661" s="35"/>
      <c r="B661" s="36"/>
      <c r="C661" s="180" t="s">
        <v>1015</v>
      </c>
      <c r="D661" s="180" t="s">
        <v>204</v>
      </c>
      <c r="E661" s="181" t="s">
        <v>1797</v>
      </c>
      <c r="F661" s="182" t="s">
        <v>1798</v>
      </c>
      <c r="G661" s="183" t="s">
        <v>207</v>
      </c>
      <c r="H661" s="184">
        <v>38.191</v>
      </c>
      <c r="I661" s="185"/>
      <c r="J661" s="186">
        <f>ROUND(I661*H661,2)</f>
        <v>0</v>
      </c>
      <c r="K661" s="187"/>
      <c r="L661" s="40"/>
      <c r="M661" s="188" t="s">
        <v>1</v>
      </c>
      <c r="N661" s="189" t="s">
        <v>45</v>
      </c>
      <c r="O661" s="72"/>
      <c r="P661" s="190">
        <f>O661*H661</f>
        <v>0</v>
      </c>
      <c r="Q661" s="190">
        <v>0</v>
      </c>
      <c r="R661" s="190">
        <f>Q661*H661</f>
        <v>0</v>
      </c>
      <c r="S661" s="190">
        <v>0</v>
      </c>
      <c r="T661" s="191">
        <f>S661*H661</f>
        <v>0</v>
      </c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R661" s="192" t="s">
        <v>98</v>
      </c>
      <c r="AT661" s="192" t="s">
        <v>204</v>
      </c>
      <c r="AU661" s="192" t="s">
        <v>89</v>
      </c>
      <c r="AY661" s="18" t="s">
        <v>203</v>
      </c>
      <c r="BE661" s="193">
        <f>IF(N661="základní",J661,0)</f>
        <v>0</v>
      </c>
      <c r="BF661" s="193">
        <f>IF(N661="snížená",J661,0)</f>
        <v>0</v>
      </c>
      <c r="BG661" s="193">
        <f>IF(N661="zákl. přenesená",J661,0)</f>
        <v>0</v>
      </c>
      <c r="BH661" s="193">
        <f>IF(N661="sníž. přenesená",J661,0)</f>
        <v>0</v>
      </c>
      <c r="BI661" s="193">
        <f>IF(N661="nulová",J661,0)</f>
        <v>0</v>
      </c>
      <c r="BJ661" s="18" t="s">
        <v>85</v>
      </c>
      <c r="BK661" s="193">
        <f>ROUND(I661*H661,2)</f>
        <v>0</v>
      </c>
      <c r="BL661" s="18" t="s">
        <v>98</v>
      </c>
      <c r="BM661" s="192" t="s">
        <v>1799</v>
      </c>
    </row>
    <row r="662" spans="1:65" s="2" customFormat="1" ht="24.2" customHeight="1">
      <c r="A662" s="35"/>
      <c r="B662" s="36"/>
      <c r="C662" s="238" t="s">
        <v>1020</v>
      </c>
      <c r="D662" s="238" t="s">
        <v>1363</v>
      </c>
      <c r="E662" s="239" t="s">
        <v>1800</v>
      </c>
      <c r="F662" s="240" t="s">
        <v>1801</v>
      </c>
      <c r="G662" s="241" t="s">
        <v>207</v>
      </c>
      <c r="H662" s="242">
        <v>40.101</v>
      </c>
      <c r="I662" s="243"/>
      <c r="J662" s="244">
        <f>ROUND(I662*H662,2)</f>
        <v>0</v>
      </c>
      <c r="K662" s="245"/>
      <c r="L662" s="246"/>
      <c r="M662" s="247" t="s">
        <v>1</v>
      </c>
      <c r="N662" s="248" t="s">
        <v>45</v>
      </c>
      <c r="O662" s="72"/>
      <c r="P662" s="190">
        <f>O662*H662</f>
        <v>0</v>
      </c>
      <c r="Q662" s="190">
        <v>0</v>
      </c>
      <c r="R662" s="190">
        <f>Q662*H662</f>
        <v>0</v>
      </c>
      <c r="S662" s="190">
        <v>0</v>
      </c>
      <c r="T662" s="191">
        <f>S662*H662</f>
        <v>0</v>
      </c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R662" s="192" t="s">
        <v>122</v>
      </c>
      <c r="AT662" s="192" t="s">
        <v>1363</v>
      </c>
      <c r="AU662" s="192" t="s">
        <v>89</v>
      </c>
      <c r="AY662" s="18" t="s">
        <v>203</v>
      </c>
      <c r="BE662" s="193">
        <f>IF(N662="základní",J662,0)</f>
        <v>0</v>
      </c>
      <c r="BF662" s="193">
        <f>IF(N662="snížená",J662,0)</f>
        <v>0</v>
      </c>
      <c r="BG662" s="193">
        <f>IF(N662="zákl. přenesená",J662,0)</f>
        <v>0</v>
      </c>
      <c r="BH662" s="193">
        <f>IF(N662="sníž. přenesená",J662,0)</f>
        <v>0</v>
      </c>
      <c r="BI662" s="193">
        <f>IF(N662="nulová",J662,0)</f>
        <v>0</v>
      </c>
      <c r="BJ662" s="18" t="s">
        <v>85</v>
      </c>
      <c r="BK662" s="193">
        <f>ROUND(I662*H662,2)</f>
        <v>0</v>
      </c>
      <c r="BL662" s="18" t="s">
        <v>98</v>
      </c>
      <c r="BM662" s="192" t="s">
        <v>1802</v>
      </c>
    </row>
    <row r="663" spans="1:65" s="2" customFormat="1" ht="24.2" customHeight="1">
      <c r="A663" s="35"/>
      <c r="B663" s="36"/>
      <c r="C663" s="238" t="s">
        <v>1025</v>
      </c>
      <c r="D663" s="238" t="s">
        <v>1363</v>
      </c>
      <c r="E663" s="239" t="s">
        <v>1803</v>
      </c>
      <c r="F663" s="240" t="s">
        <v>1804</v>
      </c>
      <c r="G663" s="241" t="s">
        <v>207</v>
      </c>
      <c r="H663" s="242">
        <v>40.101</v>
      </c>
      <c r="I663" s="243"/>
      <c r="J663" s="244">
        <f>ROUND(I663*H663,2)</f>
        <v>0</v>
      </c>
      <c r="K663" s="245"/>
      <c r="L663" s="246"/>
      <c r="M663" s="247" t="s">
        <v>1</v>
      </c>
      <c r="N663" s="248" t="s">
        <v>45</v>
      </c>
      <c r="O663" s="72"/>
      <c r="P663" s="190">
        <f>O663*H663</f>
        <v>0</v>
      </c>
      <c r="Q663" s="190">
        <v>0</v>
      </c>
      <c r="R663" s="190">
        <f>Q663*H663</f>
        <v>0</v>
      </c>
      <c r="S663" s="190">
        <v>0</v>
      </c>
      <c r="T663" s="191">
        <f>S663*H663</f>
        <v>0</v>
      </c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R663" s="192" t="s">
        <v>122</v>
      </c>
      <c r="AT663" s="192" t="s">
        <v>1363</v>
      </c>
      <c r="AU663" s="192" t="s">
        <v>89</v>
      </c>
      <c r="AY663" s="18" t="s">
        <v>203</v>
      </c>
      <c r="BE663" s="193">
        <f>IF(N663="základní",J663,0)</f>
        <v>0</v>
      </c>
      <c r="BF663" s="193">
        <f>IF(N663="snížená",J663,0)</f>
        <v>0</v>
      </c>
      <c r="BG663" s="193">
        <f>IF(N663="zákl. přenesená",J663,0)</f>
        <v>0</v>
      </c>
      <c r="BH663" s="193">
        <f>IF(N663="sníž. přenesená",J663,0)</f>
        <v>0</v>
      </c>
      <c r="BI663" s="193">
        <f>IF(N663="nulová",J663,0)</f>
        <v>0</v>
      </c>
      <c r="BJ663" s="18" t="s">
        <v>85</v>
      </c>
      <c r="BK663" s="193">
        <f>ROUND(I663*H663,2)</f>
        <v>0</v>
      </c>
      <c r="BL663" s="18" t="s">
        <v>98</v>
      </c>
      <c r="BM663" s="192" t="s">
        <v>1805</v>
      </c>
    </row>
    <row r="664" spans="1:65" s="2" customFormat="1" ht="37.9" customHeight="1">
      <c r="A664" s="35"/>
      <c r="B664" s="36"/>
      <c r="C664" s="180" t="s">
        <v>1032</v>
      </c>
      <c r="D664" s="180" t="s">
        <v>204</v>
      </c>
      <c r="E664" s="181" t="s">
        <v>1797</v>
      </c>
      <c r="F664" s="182" t="s">
        <v>1798</v>
      </c>
      <c r="G664" s="183" t="s">
        <v>207</v>
      </c>
      <c r="H664" s="184">
        <v>10.935</v>
      </c>
      <c r="I664" s="185"/>
      <c r="J664" s="186">
        <f>ROUND(I664*H664,2)</f>
        <v>0</v>
      </c>
      <c r="K664" s="187"/>
      <c r="L664" s="40"/>
      <c r="M664" s="188" t="s">
        <v>1</v>
      </c>
      <c r="N664" s="189" t="s">
        <v>45</v>
      </c>
      <c r="O664" s="72"/>
      <c r="P664" s="190">
        <f>O664*H664</f>
        <v>0</v>
      </c>
      <c r="Q664" s="190">
        <v>0</v>
      </c>
      <c r="R664" s="190">
        <f>Q664*H664</f>
        <v>0</v>
      </c>
      <c r="S664" s="190">
        <v>0</v>
      </c>
      <c r="T664" s="191">
        <f>S664*H664</f>
        <v>0</v>
      </c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R664" s="192" t="s">
        <v>98</v>
      </c>
      <c r="AT664" s="192" t="s">
        <v>204</v>
      </c>
      <c r="AU664" s="192" t="s">
        <v>89</v>
      </c>
      <c r="AY664" s="18" t="s">
        <v>203</v>
      </c>
      <c r="BE664" s="193">
        <f>IF(N664="základní",J664,0)</f>
        <v>0</v>
      </c>
      <c r="BF664" s="193">
        <f>IF(N664="snížená",J664,0)</f>
        <v>0</v>
      </c>
      <c r="BG664" s="193">
        <f>IF(N664="zákl. přenesená",J664,0)</f>
        <v>0</v>
      </c>
      <c r="BH664" s="193">
        <f>IF(N664="sníž. přenesená",J664,0)</f>
        <v>0</v>
      </c>
      <c r="BI664" s="193">
        <f>IF(N664="nulová",J664,0)</f>
        <v>0</v>
      </c>
      <c r="BJ664" s="18" t="s">
        <v>85</v>
      </c>
      <c r="BK664" s="193">
        <f>ROUND(I664*H664,2)</f>
        <v>0</v>
      </c>
      <c r="BL664" s="18" t="s">
        <v>98</v>
      </c>
      <c r="BM664" s="192" t="s">
        <v>1806</v>
      </c>
    </row>
    <row r="665" spans="2:51" s="12" customFormat="1" ht="12">
      <c r="B665" s="194"/>
      <c r="C665" s="195"/>
      <c r="D665" s="196" t="s">
        <v>209</v>
      </c>
      <c r="E665" s="197" t="s">
        <v>1</v>
      </c>
      <c r="F665" s="198" t="s">
        <v>1807</v>
      </c>
      <c r="G665" s="195"/>
      <c r="H665" s="199">
        <v>4.86</v>
      </c>
      <c r="I665" s="200"/>
      <c r="J665" s="195"/>
      <c r="K665" s="195"/>
      <c r="L665" s="201"/>
      <c r="M665" s="202"/>
      <c r="N665" s="203"/>
      <c r="O665" s="203"/>
      <c r="P665" s="203"/>
      <c r="Q665" s="203"/>
      <c r="R665" s="203"/>
      <c r="S665" s="203"/>
      <c r="T665" s="204"/>
      <c r="AT665" s="205" t="s">
        <v>209</v>
      </c>
      <c r="AU665" s="205" t="s">
        <v>89</v>
      </c>
      <c r="AV665" s="12" t="s">
        <v>89</v>
      </c>
      <c r="AW665" s="12" t="s">
        <v>36</v>
      </c>
      <c r="AX665" s="12" t="s">
        <v>80</v>
      </c>
      <c r="AY665" s="205" t="s">
        <v>203</v>
      </c>
    </row>
    <row r="666" spans="2:51" s="12" customFormat="1" ht="12">
      <c r="B666" s="194"/>
      <c r="C666" s="195"/>
      <c r="D666" s="196" t="s">
        <v>209</v>
      </c>
      <c r="E666" s="197" t="s">
        <v>1</v>
      </c>
      <c r="F666" s="198" t="s">
        <v>1808</v>
      </c>
      <c r="G666" s="195"/>
      <c r="H666" s="199">
        <v>6.075</v>
      </c>
      <c r="I666" s="200"/>
      <c r="J666" s="195"/>
      <c r="K666" s="195"/>
      <c r="L666" s="201"/>
      <c r="M666" s="202"/>
      <c r="N666" s="203"/>
      <c r="O666" s="203"/>
      <c r="P666" s="203"/>
      <c r="Q666" s="203"/>
      <c r="R666" s="203"/>
      <c r="S666" s="203"/>
      <c r="T666" s="204"/>
      <c r="AT666" s="205" t="s">
        <v>209</v>
      </c>
      <c r="AU666" s="205" t="s">
        <v>89</v>
      </c>
      <c r="AV666" s="12" t="s">
        <v>89</v>
      </c>
      <c r="AW666" s="12" t="s">
        <v>36</v>
      </c>
      <c r="AX666" s="12" t="s">
        <v>80</v>
      </c>
      <c r="AY666" s="205" t="s">
        <v>203</v>
      </c>
    </row>
    <row r="667" spans="2:51" s="13" customFormat="1" ht="12">
      <c r="B667" s="206"/>
      <c r="C667" s="207"/>
      <c r="D667" s="196" t="s">
        <v>209</v>
      </c>
      <c r="E667" s="208" t="s">
        <v>1</v>
      </c>
      <c r="F667" s="209" t="s">
        <v>211</v>
      </c>
      <c r="G667" s="207"/>
      <c r="H667" s="210">
        <v>10.935</v>
      </c>
      <c r="I667" s="211"/>
      <c r="J667" s="207"/>
      <c r="K667" s="207"/>
      <c r="L667" s="212"/>
      <c r="M667" s="213"/>
      <c r="N667" s="214"/>
      <c r="O667" s="214"/>
      <c r="P667" s="214"/>
      <c r="Q667" s="214"/>
      <c r="R667" s="214"/>
      <c r="S667" s="214"/>
      <c r="T667" s="215"/>
      <c r="AT667" s="216" t="s">
        <v>209</v>
      </c>
      <c r="AU667" s="216" t="s">
        <v>89</v>
      </c>
      <c r="AV667" s="13" t="s">
        <v>98</v>
      </c>
      <c r="AW667" s="13" t="s">
        <v>36</v>
      </c>
      <c r="AX667" s="13" t="s">
        <v>85</v>
      </c>
      <c r="AY667" s="216" t="s">
        <v>203</v>
      </c>
    </row>
    <row r="668" spans="1:65" s="2" customFormat="1" ht="24.2" customHeight="1">
      <c r="A668" s="35"/>
      <c r="B668" s="36"/>
      <c r="C668" s="238" t="s">
        <v>1038</v>
      </c>
      <c r="D668" s="238" t="s">
        <v>1363</v>
      </c>
      <c r="E668" s="239" t="s">
        <v>1809</v>
      </c>
      <c r="F668" s="240" t="s">
        <v>1810</v>
      </c>
      <c r="G668" s="241" t="s">
        <v>207</v>
      </c>
      <c r="H668" s="242">
        <v>11.154</v>
      </c>
      <c r="I668" s="243"/>
      <c r="J668" s="244">
        <f>ROUND(I668*H668,2)</f>
        <v>0</v>
      </c>
      <c r="K668" s="245"/>
      <c r="L668" s="246"/>
      <c r="M668" s="247" t="s">
        <v>1</v>
      </c>
      <c r="N668" s="248" t="s">
        <v>45</v>
      </c>
      <c r="O668" s="72"/>
      <c r="P668" s="190">
        <f>O668*H668</f>
        <v>0</v>
      </c>
      <c r="Q668" s="190">
        <v>0</v>
      </c>
      <c r="R668" s="190">
        <f>Q668*H668</f>
        <v>0</v>
      </c>
      <c r="S668" s="190">
        <v>0</v>
      </c>
      <c r="T668" s="191">
        <f>S668*H668</f>
        <v>0</v>
      </c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R668" s="192" t="s">
        <v>122</v>
      </c>
      <c r="AT668" s="192" t="s">
        <v>1363</v>
      </c>
      <c r="AU668" s="192" t="s">
        <v>89</v>
      </c>
      <c r="AY668" s="18" t="s">
        <v>203</v>
      </c>
      <c r="BE668" s="193">
        <f>IF(N668="základní",J668,0)</f>
        <v>0</v>
      </c>
      <c r="BF668" s="193">
        <f>IF(N668="snížená",J668,0)</f>
        <v>0</v>
      </c>
      <c r="BG668" s="193">
        <f>IF(N668="zákl. přenesená",J668,0)</f>
        <v>0</v>
      </c>
      <c r="BH668" s="193">
        <f>IF(N668="sníž. přenesená",J668,0)</f>
        <v>0</v>
      </c>
      <c r="BI668" s="193">
        <f>IF(N668="nulová",J668,0)</f>
        <v>0</v>
      </c>
      <c r="BJ668" s="18" t="s">
        <v>85</v>
      </c>
      <c r="BK668" s="193">
        <f>ROUND(I668*H668,2)</f>
        <v>0</v>
      </c>
      <c r="BL668" s="18" t="s">
        <v>98</v>
      </c>
      <c r="BM668" s="192" t="s">
        <v>1811</v>
      </c>
    </row>
    <row r="669" spans="1:65" s="2" customFormat="1" ht="24.2" customHeight="1">
      <c r="A669" s="35"/>
      <c r="B669" s="36"/>
      <c r="C669" s="238" t="s">
        <v>1049</v>
      </c>
      <c r="D669" s="238" t="s">
        <v>1363</v>
      </c>
      <c r="E669" s="239" t="s">
        <v>1812</v>
      </c>
      <c r="F669" s="240" t="s">
        <v>1813</v>
      </c>
      <c r="G669" s="241" t="s">
        <v>207</v>
      </c>
      <c r="H669" s="242">
        <v>11.154</v>
      </c>
      <c r="I669" s="243"/>
      <c r="J669" s="244">
        <f>ROUND(I669*H669,2)</f>
        <v>0</v>
      </c>
      <c r="K669" s="245"/>
      <c r="L669" s="246"/>
      <c r="M669" s="247" t="s">
        <v>1</v>
      </c>
      <c r="N669" s="248" t="s">
        <v>45</v>
      </c>
      <c r="O669" s="72"/>
      <c r="P669" s="190">
        <f>O669*H669</f>
        <v>0</v>
      </c>
      <c r="Q669" s="190">
        <v>0</v>
      </c>
      <c r="R669" s="190">
        <f>Q669*H669</f>
        <v>0</v>
      </c>
      <c r="S669" s="190">
        <v>0</v>
      </c>
      <c r="T669" s="191">
        <f>S669*H669</f>
        <v>0</v>
      </c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R669" s="192" t="s">
        <v>122</v>
      </c>
      <c r="AT669" s="192" t="s">
        <v>1363</v>
      </c>
      <c r="AU669" s="192" t="s">
        <v>89</v>
      </c>
      <c r="AY669" s="18" t="s">
        <v>203</v>
      </c>
      <c r="BE669" s="193">
        <f>IF(N669="základní",J669,0)</f>
        <v>0</v>
      </c>
      <c r="BF669" s="193">
        <f>IF(N669="snížená",J669,0)</f>
        <v>0</v>
      </c>
      <c r="BG669" s="193">
        <f>IF(N669="zákl. přenesená",J669,0)</f>
        <v>0</v>
      </c>
      <c r="BH669" s="193">
        <f>IF(N669="sníž. přenesená",J669,0)</f>
        <v>0</v>
      </c>
      <c r="BI669" s="193">
        <f>IF(N669="nulová",J669,0)</f>
        <v>0</v>
      </c>
      <c r="BJ669" s="18" t="s">
        <v>85</v>
      </c>
      <c r="BK669" s="193">
        <f>ROUND(I669*H669,2)</f>
        <v>0</v>
      </c>
      <c r="BL669" s="18" t="s">
        <v>98</v>
      </c>
      <c r="BM669" s="192" t="s">
        <v>1814</v>
      </c>
    </row>
    <row r="670" spans="1:65" s="2" customFormat="1" ht="37.9" customHeight="1">
      <c r="A670" s="35"/>
      <c r="B670" s="36"/>
      <c r="C670" s="180" t="s">
        <v>1055</v>
      </c>
      <c r="D670" s="180" t="s">
        <v>204</v>
      </c>
      <c r="E670" s="181" t="s">
        <v>1797</v>
      </c>
      <c r="F670" s="182" t="s">
        <v>1798</v>
      </c>
      <c r="G670" s="183" t="s">
        <v>207</v>
      </c>
      <c r="H670" s="184">
        <v>6.48</v>
      </c>
      <c r="I670" s="185"/>
      <c r="J670" s="186">
        <f>ROUND(I670*H670,2)</f>
        <v>0</v>
      </c>
      <c r="K670" s="187"/>
      <c r="L670" s="40"/>
      <c r="M670" s="188" t="s">
        <v>1</v>
      </c>
      <c r="N670" s="189" t="s">
        <v>45</v>
      </c>
      <c r="O670" s="72"/>
      <c r="P670" s="190">
        <f>O670*H670</f>
        <v>0</v>
      </c>
      <c r="Q670" s="190">
        <v>0</v>
      </c>
      <c r="R670" s="190">
        <f>Q670*H670</f>
        <v>0</v>
      </c>
      <c r="S670" s="190">
        <v>0</v>
      </c>
      <c r="T670" s="191">
        <f>S670*H670</f>
        <v>0</v>
      </c>
      <c r="U670" s="35"/>
      <c r="V670" s="35"/>
      <c r="W670" s="35"/>
      <c r="X670" s="35"/>
      <c r="Y670" s="35"/>
      <c r="Z670" s="35"/>
      <c r="AA670" s="35"/>
      <c r="AB670" s="35"/>
      <c r="AC670" s="35"/>
      <c r="AD670" s="35"/>
      <c r="AE670" s="35"/>
      <c r="AR670" s="192" t="s">
        <v>98</v>
      </c>
      <c r="AT670" s="192" t="s">
        <v>204</v>
      </c>
      <c r="AU670" s="192" t="s">
        <v>89</v>
      </c>
      <c r="AY670" s="18" t="s">
        <v>203</v>
      </c>
      <c r="BE670" s="193">
        <f>IF(N670="základní",J670,0)</f>
        <v>0</v>
      </c>
      <c r="BF670" s="193">
        <f>IF(N670="snížená",J670,0)</f>
        <v>0</v>
      </c>
      <c r="BG670" s="193">
        <f>IF(N670="zákl. přenesená",J670,0)</f>
        <v>0</v>
      </c>
      <c r="BH670" s="193">
        <f>IF(N670="sníž. přenesená",J670,0)</f>
        <v>0</v>
      </c>
      <c r="BI670" s="193">
        <f>IF(N670="nulová",J670,0)</f>
        <v>0</v>
      </c>
      <c r="BJ670" s="18" t="s">
        <v>85</v>
      </c>
      <c r="BK670" s="193">
        <f>ROUND(I670*H670,2)</f>
        <v>0</v>
      </c>
      <c r="BL670" s="18" t="s">
        <v>98</v>
      </c>
      <c r="BM670" s="192" t="s">
        <v>1815</v>
      </c>
    </row>
    <row r="671" spans="2:51" s="12" customFormat="1" ht="12">
      <c r="B671" s="194"/>
      <c r="C671" s="195"/>
      <c r="D671" s="196" t="s">
        <v>209</v>
      </c>
      <c r="E671" s="197" t="s">
        <v>1</v>
      </c>
      <c r="F671" s="198" t="s">
        <v>1816</v>
      </c>
      <c r="G671" s="195"/>
      <c r="H671" s="199">
        <v>3.24</v>
      </c>
      <c r="I671" s="200"/>
      <c r="J671" s="195"/>
      <c r="K671" s="195"/>
      <c r="L671" s="201"/>
      <c r="M671" s="202"/>
      <c r="N671" s="203"/>
      <c r="O671" s="203"/>
      <c r="P671" s="203"/>
      <c r="Q671" s="203"/>
      <c r="R671" s="203"/>
      <c r="S671" s="203"/>
      <c r="T671" s="204"/>
      <c r="AT671" s="205" t="s">
        <v>209</v>
      </c>
      <c r="AU671" s="205" t="s">
        <v>89</v>
      </c>
      <c r="AV671" s="12" t="s">
        <v>89</v>
      </c>
      <c r="AW671" s="12" t="s">
        <v>36</v>
      </c>
      <c r="AX671" s="12" t="s">
        <v>80</v>
      </c>
      <c r="AY671" s="205" t="s">
        <v>203</v>
      </c>
    </row>
    <row r="672" spans="2:51" s="12" customFormat="1" ht="12">
      <c r="B672" s="194"/>
      <c r="C672" s="195"/>
      <c r="D672" s="196" t="s">
        <v>209</v>
      </c>
      <c r="E672" s="197" t="s">
        <v>1</v>
      </c>
      <c r="F672" s="198" t="s">
        <v>1817</v>
      </c>
      <c r="G672" s="195"/>
      <c r="H672" s="199">
        <v>3.24</v>
      </c>
      <c r="I672" s="200"/>
      <c r="J672" s="195"/>
      <c r="K672" s="195"/>
      <c r="L672" s="201"/>
      <c r="M672" s="202"/>
      <c r="N672" s="203"/>
      <c r="O672" s="203"/>
      <c r="P672" s="203"/>
      <c r="Q672" s="203"/>
      <c r="R672" s="203"/>
      <c r="S672" s="203"/>
      <c r="T672" s="204"/>
      <c r="AT672" s="205" t="s">
        <v>209</v>
      </c>
      <c r="AU672" s="205" t="s">
        <v>89</v>
      </c>
      <c r="AV672" s="12" t="s">
        <v>89</v>
      </c>
      <c r="AW672" s="12" t="s">
        <v>36</v>
      </c>
      <c r="AX672" s="12" t="s">
        <v>80</v>
      </c>
      <c r="AY672" s="205" t="s">
        <v>203</v>
      </c>
    </row>
    <row r="673" spans="2:51" s="13" customFormat="1" ht="12">
      <c r="B673" s="206"/>
      <c r="C673" s="207"/>
      <c r="D673" s="196" t="s">
        <v>209</v>
      </c>
      <c r="E673" s="208" t="s">
        <v>1</v>
      </c>
      <c r="F673" s="209" t="s">
        <v>211</v>
      </c>
      <c r="G673" s="207"/>
      <c r="H673" s="210">
        <v>6.48</v>
      </c>
      <c r="I673" s="211"/>
      <c r="J673" s="207"/>
      <c r="K673" s="207"/>
      <c r="L673" s="212"/>
      <c r="M673" s="213"/>
      <c r="N673" s="214"/>
      <c r="O673" s="214"/>
      <c r="P673" s="214"/>
      <c r="Q673" s="214"/>
      <c r="R673" s="214"/>
      <c r="S673" s="214"/>
      <c r="T673" s="215"/>
      <c r="AT673" s="216" t="s">
        <v>209</v>
      </c>
      <c r="AU673" s="216" t="s">
        <v>89</v>
      </c>
      <c r="AV673" s="13" t="s">
        <v>98</v>
      </c>
      <c r="AW673" s="13" t="s">
        <v>36</v>
      </c>
      <c r="AX673" s="13" t="s">
        <v>85</v>
      </c>
      <c r="AY673" s="216" t="s">
        <v>203</v>
      </c>
    </row>
    <row r="674" spans="1:65" s="2" customFormat="1" ht="24.2" customHeight="1">
      <c r="A674" s="35"/>
      <c r="B674" s="36"/>
      <c r="C674" s="238" t="s">
        <v>1060</v>
      </c>
      <c r="D674" s="238" t="s">
        <v>1363</v>
      </c>
      <c r="E674" s="239" t="s">
        <v>1818</v>
      </c>
      <c r="F674" s="240" t="s">
        <v>1819</v>
      </c>
      <c r="G674" s="241" t="s">
        <v>207</v>
      </c>
      <c r="H674" s="242">
        <v>6.61</v>
      </c>
      <c r="I674" s="243"/>
      <c r="J674" s="244">
        <f>ROUND(I674*H674,2)</f>
        <v>0</v>
      </c>
      <c r="K674" s="245"/>
      <c r="L674" s="246"/>
      <c r="M674" s="247" t="s">
        <v>1</v>
      </c>
      <c r="N674" s="248" t="s">
        <v>45</v>
      </c>
      <c r="O674" s="72"/>
      <c r="P674" s="190">
        <f>O674*H674</f>
        <v>0</v>
      </c>
      <c r="Q674" s="190">
        <v>0</v>
      </c>
      <c r="R674" s="190">
        <f>Q674*H674</f>
        <v>0</v>
      </c>
      <c r="S674" s="190">
        <v>0</v>
      </c>
      <c r="T674" s="191">
        <f>S674*H674</f>
        <v>0</v>
      </c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R674" s="192" t="s">
        <v>122</v>
      </c>
      <c r="AT674" s="192" t="s">
        <v>1363</v>
      </c>
      <c r="AU674" s="192" t="s">
        <v>89</v>
      </c>
      <c r="AY674" s="18" t="s">
        <v>203</v>
      </c>
      <c r="BE674" s="193">
        <f>IF(N674="základní",J674,0)</f>
        <v>0</v>
      </c>
      <c r="BF674" s="193">
        <f>IF(N674="snížená",J674,0)</f>
        <v>0</v>
      </c>
      <c r="BG674" s="193">
        <f>IF(N674="zákl. přenesená",J674,0)</f>
        <v>0</v>
      </c>
      <c r="BH674" s="193">
        <f>IF(N674="sníž. přenesená",J674,0)</f>
        <v>0</v>
      </c>
      <c r="BI674" s="193">
        <f>IF(N674="nulová",J674,0)</f>
        <v>0</v>
      </c>
      <c r="BJ674" s="18" t="s">
        <v>85</v>
      </c>
      <c r="BK674" s="193">
        <f>ROUND(I674*H674,2)</f>
        <v>0</v>
      </c>
      <c r="BL674" s="18" t="s">
        <v>98</v>
      </c>
      <c r="BM674" s="192" t="s">
        <v>1820</v>
      </c>
    </row>
    <row r="675" spans="1:65" s="2" customFormat="1" ht="24.2" customHeight="1">
      <c r="A675" s="35"/>
      <c r="B675" s="36"/>
      <c r="C675" s="238" t="s">
        <v>1068</v>
      </c>
      <c r="D675" s="238" t="s">
        <v>1363</v>
      </c>
      <c r="E675" s="239" t="s">
        <v>1821</v>
      </c>
      <c r="F675" s="240" t="s">
        <v>1822</v>
      </c>
      <c r="G675" s="241" t="s">
        <v>207</v>
      </c>
      <c r="H675" s="242">
        <v>6.61</v>
      </c>
      <c r="I675" s="243"/>
      <c r="J675" s="244">
        <f>ROUND(I675*H675,2)</f>
        <v>0</v>
      </c>
      <c r="K675" s="245"/>
      <c r="L675" s="246"/>
      <c r="M675" s="247" t="s">
        <v>1</v>
      </c>
      <c r="N675" s="248" t="s">
        <v>45</v>
      </c>
      <c r="O675" s="72"/>
      <c r="P675" s="190">
        <f>O675*H675</f>
        <v>0</v>
      </c>
      <c r="Q675" s="190">
        <v>0</v>
      </c>
      <c r="R675" s="190">
        <f>Q675*H675</f>
        <v>0</v>
      </c>
      <c r="S675" s="190">
        <v>0</v>
      </c>
      <c r="T675" s="191">
        <f>S675*H675</f>
        <v>0</v>
      </c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R675" s="192" t="s">
        <v>122</v>
      </c>
      <c r="AT675" s="192" t="s">
        <v>1363</v>
      </c>
      <c r="AU675" s="192" t="s">
        <v>89</v>
      </c>
      <c r="AY675" s="18" t="s">
        <v>203</v>
      </c>
      <c r="BE675" s="193">
        <f>IF(N675="základní",J675,0)</f>
        <v>0</v>
      </c>
      <c r="BF675" s="193">
        <f>IF(N675="snížená",J675,0)</f>
        <v>0</v>
      </c>
      <c r="BG675" s="193">
        <f>IF(N675="zákl. přenesená",J675,0)</f>
        <v>0</v>
      </c>
      <c r="BH675" s="193">
        <f>IF(N675="sníž. přenesená",J675,0)</f>
        <v>0</v>
      </c>
      <c r="BI675" s="193">
        <f>IF(N675="nulová",J675,0)</f>
        <v>0</v>
      </c>
      <c r="BJ675" s="18" t="s">
        <v>85</v>
      </c>
      <c r="BK675" s="193">
        <f>ROUND(I675*H675,2)</f>
        <v>0</v>
      </c>
      <c r="BL675" s="18" t="s">
        <v>98</v>
      </c>
      <c r="BM675" s="192" t="s">
        <v>1823</v>
      </c>
    </row>
    <row r="676" spans="1:65" s="2" customFormat="1" ht="37.9" customHeight="1">
      <c r="A676" s="35"/>
      <c r="B676" s="36"/>
      <c r="C676" s="180" t="s">
        <v>1073</v>
      </c>
      <c r="D676" s="180" t="s">
        <v>204</v>
      </c>
      <c r="E676" s="181" t="s">
        <v>1824</v>
      </c>
      <c r="F676" s="182" t="s">
        <v>1825</v>
      </c>
      <c r="G676" s="183" t="s">
        <v>207</v>
      </c>
      <c r="H676" s="184">
        <v>22.417</v>
      </c>
      <c r="I676" s="185"/>
      <c r="J676" s="186">
        <f>ROUND(I676*H676,2)</f>
        <v>0</v>
      </c>
      <c r="K676" s="187"/>
      <c r="L676" s="40"/>
      <c r="M676" s="188" t="s">
        <v>1</v>
      </c>
      <c r="N676" s="189" t="s">
        <v>45</v>
      </c>
      <c r="O676" s="72"/>
      <c r="P676" s="190">
        <f>O676*H676</f>
        <v>0</v>
      </c>
      <c r="Q676" s="190">
        <v>0</v>
      </c>
      <c r="R676" s="190">
        <f>Q676*H676</f>
        <v>0</v>
      </c>
      <c r="S676" s="190">
        <v>0</v>
      </c>
      <c r="T676" s="191">
        <f>S676*H676</f>
        <v>0</v>
      </c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R676" s="192" t="s">
        <v>98</v>
      </c>
      <c r="AT676" s="192" t="s">
        <v>204</v>
      </c>
      <c r="AU676" s="192" t="s">
        <v>89</v>
      </c>
      <c r="AY676" s="18" t="s">
        <v>203</v>
      </c>
      <c r="BE676" s="193">
        <f>IF(N676="základní",J676,0)</f>
        <v>0</v>
      </c>
      <c r="BF676" s="193">
        <f>IF(N676="snížená",J676,0)</f>
        <v>0</v>
      </c>
      <c r="BG676" s="193">
        <f>IF(N676="zákl. přenesená",J676,0)</f>
        <v>0</v>
      </c>
      <c r="BH676" s="193">
        <f>IF(N676="sníž. přenesená",J676,0)</f>
        <v>0</v>
      </c>
      <c r="BI676" s="193">
        <f>IF(N676="nulová",J676,0)</f>
        <v>0</v>
      </c>
      <c r="BJ676" s="18" t="s">
        <v>85</v>
      </c>
      <c r="BK676" s="193">
        <f>ROUND(I676*H676,2)</f>
        <v>0</v>
      </c>
      <c r="BL676" s="18" t="s">
        <v>98</v>
      </c>
      <c r="BM676" s="192" t="s">
        <v>1826</v>
      </c>
    </row>
    <row r="677" spans="1:65" s="2" customFormat="1" ht="37.9" customHeight="1">
      <c r="A677" s="35"/>
      <c r="B677" s="36"/>
      <c r="C677" s="180" t="s">
        <v>1081</v>
      </c>
      <c r="D677" s="180" t="s">
        <v>204</v>
      </c>
      <c r="E677" s="181" t="s">
        <v>1827</v>
      </c>
      <c r="F677" s="182" t="s">
        <v>1828</v>
      </c>
      <c r="G677" s="183" t="s">
        <v>207</v>
      </c>
      <c r="H677" s="184">
        <v>13.284</v>
      </c>
      <c r="I677" s="185"/>
      <c r="J677" s="186">
        <f>ROUND(I677*H677,2)</f>
        <v>0</v>
      </c>
      <c r="K677" s="187"/>
      <c r="L677" s="40"/>
      <c r="M677" s="188" t="s">
        <v>1</v>
      </c>
      <c r="N677" s="189" t="s">
        <v>45</v>
      </c>
      <c r="O677" s="72"/>
      <c r="P677" s="190">
        <f>O677*H677</f>
        <v>0</v>
      </c>
      <c r="Q677" s="190">
        <v>0</v>
      </c>
      <c r="R677" s="190">
        <f>Q677*H677</f>
        <v>0</v>
      </c>
      <c r="S677" s="190">
        <v>0</v>
      </c>
      <c r="T677" s="191">
        <f>S677*H677</f>
        <v>0</v>
      </c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R677" s="192" t="s">
        <v>98</v>
      </c>
      <c r="AT677" s="192" t="s">
        <v>204</v>
      </c>
      <c r="AU677" s="192" t="s">
        <v>89</v>
      </c>
      <c r="AY677" s="18" t="s">
        <v>203</v>
      </c>
      <c r="BE677" s="193">
        <f>IF(N677="základní",J677,0)</f>
        <v>0</v>
      </c>
      <c r="BF677" s="193">
        <f>IF(N677="snížená",J677,0)</f>
        <v>0</v>
      </c>
      <c r="BG677" s="193">
        <f>IF(N677="zákl. přenesená",J677,0)</f>
        <v>0</v>
      </c>
      <c r="BH677" s="193">
        <f>IF(N677="sníž. přenesená",J677,0)</f>
        <v>0</v>
      </c>
      <c r="BI677" s="193">
        <f>IF(N677="nulová",J677,0)</f>
        <v>0</v>
      </c>
      <c r="BJ677" s="18" t="s">
        <v>85</v>
      </c>
      <c r="BK677" s="193">
        <f>ROUND(I677*H677,2)</f>
        <v>0</v>
      </c>
      <c r="BL677" s="18" t="s">
        <v>98</v>
      </c>
      <c r="BM677" s="192" t="s">
        <v>1829</v>
      </c>
    </row>
    <row r="678" spans="1:65" s="2" customFormat="1" ht="44.25" customHeight="1">
      <c r="A678" s="35"/>
      <c r="B678" s="36"/>
      <c r="C678" s="180" t="s">
        <v>1092</v>
      </c>
      <c r="D678" s="180" t="s">
        <v>204</v>
      </c>
      <c r="E678" s="181" t="s">
        <v>1830</v>
      </c>
      <c r="F678" s="182" t="s">
        <v>1831</v>
      </c>
      <c r="G678" s="183" t="s">
        <v>207</v>
      </c>
      <c r="H678" s="184">
        <v>53.703</v>
      </c>
      <c r="I678" s="185"/>
      <c r="J678" s="186">
        <f>ROUND(I678*H678,2)</f>
        <v>0</v>
      </c>
      <c r="K678" s="187"/>
      <c r="L678" s="40"/>
      <c r="M678" s="188" t="s">
        <v>1</v>
      </c>
      <c r="N678" s="189" t="s">
        <v>45</v>
      </c>
      <c r="O678" s="72"/>
      <c r="P678" s="190">
        <f>O678*H678</f>
        <v>0</v>
      </c>
      <c r="Q678" s="190">
        <v>0</v>
      </c>
      <c r="R678" s="190">
        <f>Q678*H678</f>
        <v>0</v>
      </c>
      <c r="S678" s="190">
        <v>0</v>
      </c>
      <c r="T678" s="191">
        <f>S678*H678</f>
        <v>0</v>
      </c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R678" s="192" t="s">
        <v>98</v>
      </c>
      <c r="AT678" s="192" t="s">
        <v>204</v>
      </c>
      <c r="AU678" s="192" t="s">
        <v>89</v>
      </c>
      <c r="AY678" s="18" t="s">
        <v>203</v>
      </c>
      <c r="BE678" s="193">
        <f>IF(N678="základní",J678,0)</f>
        <v>0</v>
      </c>
      <c r="BF678" s="193">
        <f>IF(N678="snížená",J678,0)</f>
        <v>0</v>
      </c>
      <c r="BG678" s="193">
        <f>IF(N678="zákl. přenesená",J678,0)</f>
        <v>0</v>
      </c>
      <c r="BH678" s="193">
        <f>IF(N678="sníž. přenesená",J678,0)</f>
        <v>0</v>
      </c>
      <c r="BI678" s="193">
        <f>IF(N678="nulová",J678,0)</f>
        <v>0</v>
      </c>
      <c r="BJ678" s="18" t="s">
        <v>85</v>
      </c>
      <c r="BK678" s="193">
        <f>ROUND(I678*H678,2)</f>
        <v>0</v>
      </c>
      <c r="BL678" s="18" t="s">
        <v>98</v>
      </c>
      <c r="BM678" s="192" t="s">
        <v>1832</v>
      </c>
    </row>
    <row r="679" spans="2:51" s="12" customFormat="1" ht="12">
      <c r="B679" s="194"/>
      <c r="C679" s="195"/>
      <c r="D679" s="196" t="s">
        <v>209</v>
      </c>
      <c r="E679" s="197" t="s">
        <v>1</v>
      </c>
      <c r="F679" s="198" t="s">
        <v>1833</v>
      </c>
      <c r="G679" s="195"/>
      <c r="H679" s="199">
        <v>23.868</v>
      </c>
      <c r="I679" s="200"/>
      <c r="J679" s="195"/>
      <c r="K679" s="195"/>
      <c r="L679" s="201"/>
      <c r="M679" s="202"/>
      <c r="N679" s="203"/>
      <c r="O679" s="203"/>
      <c r="P679" s="203"/>
      <c r="Q679" s="203"/>
      <c r="R679" s="203"/>
      <c r="S679" s="203"/>
      <c r="T679" s="204"/>
      <c r="AT679" s="205" t="s">
        <v>209</v>
      </c>
      <c r="AU679" s="205" t="s">
        <v>89</v>
      </c>
      <c r="AV679" s="12" t="s">
        <v>89</v>
      </c>
      <c r="AW679" s="12" t="s">
        <v>36</v>
      </c>
      <c r="AX679" s="12" t="s">
        <v>80</v>
      </c>
      <c r="AY679" s="205" t="s">
        <v>203</v>
      </c>
    </row>
    <row r="680" spans="2:51" s="12" customFormat="1" ht="12">
      <c r="B680" s="194"/>
      <c r="C680" s="195"/>
      <c r="D680" s="196" t="s">
        <v>209</v>
      </c>
      <c r="E680" s="197" t="s">
        <v>1</v>
      </c>
      <c r="F680" s="198" t="s">
        <v>1834</v>
      </c>
      <c r="G680" s="195"/>
      <c r="H680" s="199">
        <v>29.835</v>
      </c>
      <c r="I680" s="200"/>
      <c r="J680" s="195"/>
      <c r="K680" s="195"/>
      <c r="L680" s="201"/>
      <c r="M680" s="202"/>
      <c r="N680" s="203"/>
      <c r="O680" s="203"/>
      <c r="P680" s="203"/>
      <c r="Q680" s="203"/>
      <c r="R680" s="203"/>
      <c r="S680" s="203"/>
      <c r="T680" s="204"/>
      <c r="AT680" s="205" t="s">
        <v>209</v>
      </c>
      <c r="AU680" s="205" t="s">
        <v>89</v>
      </c>
      <c r="AV680" s="12" t="s">
        <v>89</v>
      </c>
      <c r="AW680" s="12" t="s">
        <v>36</v>
      </c>
      <c r="AX680" s="12" t="s">
        <v>80</v>
      </c>
      <c r="AY680" s="205" t="s">
        <v>203</v>
      </c>
    </row>
    <row r="681" spans="2:51" s="13" customFormat="1" ht="12">
      <c r="B681" s="206"/>
      <c r="C681" s="207"/>
      <c r="D681" s="196" t="s">
        <v>209</v>
      </c>
      <c r="E681" s="208" t="s">
        <v>1</v>
      </c>
      <c r="F681" s="209" t="s">
        <v>211</v>
      </c>
      <c r="G681" s="207"/>
      <c r="H681" s="210">
        <v>53.703</v>
      </c>
      <c r="I681" s="211"/>
      <c r="J681" s="207"/>
      <c r="K681" s="207"/>
      <c r="L681" s="212"/>
      <c r="M681" s="213"/>
      <c r="N681" s="214"/>
      <c r="O681" s="214"/>
      <c r="P681" s="214"/>
      <c r="Q681" s="214"/>
      <c r="R681" s="214"/>
      <c r="S681" s="214"/>
      <c r="T681" s="215"/>
      <c r="AT681" s="216" t="s">
        <v>209</v>
      </c>
      <c r="AU681" s="216" t="s">
        <v>89</v>
      </c>
      <c r="AV681" s="13" t="s">
        <v>98</v>
      </c>
      <c r="AW681" s="13" t="s">
        <v>36</v>
      </c>
      <c r="AX681" s="13" t="s">
        <v>85</v>
      </c>
      <c r="AY681" s="216" t="s">
        <v>203</v>
      </c>
    </row>
    <row r="682" spans="1:65" s="2" customFormat="1" ht="24.2" customHeight="1">
      <c r="A682" s="35"/>
      <c r="B682" s="36"/>
      <c r="C682" s="238" t="s">
        <v>1099</v>
      </c>
      <c r="D682" s="238" t="s">
        <v>1363</v>
      </c>
      <c r="E682" s="239" t="s">
        <v>1835</v>
      </c>
      <c r="F682" s="240" t="s">
        <v>1836</v>
      </c>
      <c r="G682" s="241" t="s">
        <v>207</v>
      </c>
      <c r="H682" s="242">
        <v>62.591</v>
      </c>
      <c r="I682" s="243"/>
      <c r="J682" s="244">
        <f>ROUND(I682*H682,2)</f>
        <v>0</v>
      </c>
      <c r="K682" s="245"/>
      <c r="L682" s="246"/>
      <c r="M682" s="247" t="s">
        <v>1</v>
      </c>
      <c r="N682" s="248" t="s">
        <v>45</v>
      </c>
      <c r="O682" s="72"/>
      <c r="P682" s="190">
        <f>O682*H682</f>
        <v>0</v>
      </c>
      <c r="Q682" s="190">
        <v>0</v>
      </c>
      <c r="R682" s="190">
        <f>Q682*H682</f>
        <v>0</v>
      </c>
      <c r="S682" s="190">
        <v>0</v>
      </c>
      <c r="T682" s="191">
        <f>S682*H682</f>
        <v>0</v>
      </c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R682" s="192" t="s">
        <v>122</v>
      </c>
      <c r="AT682" s="192" t="s">
        <v>1363</v>
      </c>
      <c r="AU682" s="192" t="s">
        <v>89</v>
      </c>
      <c r="AY682" s="18" t="s">
        <v>203</v>
      </c>
      <c r="BE682" s="193">
        <f>IF(N682="základní",J682,0)</f>
        <v>0</v>
      </c>
      <c r="BF682" s="193">
        <f>IF(N682="snížená",J682,0)</f>
        <v>0</v>
      </c>
      <c r="BG682" s="193">
        <f>IF(N682="zákl. přenesená",J682,0)</f>
        <v>0</v>
      </c>
      <c r="BH682" s="193">
        <f>IF(N682="sníž. přenesená",J682,0)</f>
        <v>0</v>
      </c>
      <c r="BI682" s="193">
        <f>IF(N682="nulová",J682,0)</f>
        <v>0</v>
      </c>
      <c r="BJ682" s="18" t="s">
        <v>85</v>
      </c>
      <c r="BK682" s="193">
        <f>ROUND(I682*H682,2)</f>
        <v>0</v>
      </c>
      <c r="BL682" s="18" t="s">
        <v>98</v>
      </c>
      <c r="BM682" s="192" t="s">
        <v>1837</v>
      </c>
    </row>
    <row r="683" spans="2:51" s="12" customFormat="1" ht="12">
      <c r="B683" s="194"/>
      <c r="C683" s="195"/>
      <c r="D683" s="196" t="s">
        <v>209</v>
      </c>
      <c r="E683" s="197" t="s">
        <v>1</v>
      </c>
      <c r="F683" s="198" t="s">
        <v>1791</v>
      </c>
      <c r="G683" s="195"/>
      <c r="H683" s="199">
        <v>62.591</v>
      </c>
      <c r="I683" s="200"/>
      <c r="J683" s="195"/>
      <c r="K683" s="195"/>
      <c r="L683" s="201"/>
      <c r="M683" s="202"/>
      <c r="N683" s="203"/>
      <c r="O683" s="203"/>
      <c r="P683" s="203"/>
      <c r="Q683" s="203"/>
      <c r="R683" s="203"/>
      <c r="S683" s="203"/>
      <c r="T683" s="204"/>
      <c r="AT683" s="205" t="s">
        <v>209</v>
      </c>
      <c r="AU683" s="205" t="s">
        <v>89</v>
      </c>
      <c r="AV683" s="12" t="s">
        <v>89</v>
      </c>
      <c r="AW683" s="12" t="s">
        <v>36</v>
      </c>
      <c r="AX683" s="12" t="s">
        <v>80</v>
      </c>
      <c r="AY683" s="205" t="s">
        <v>203</v>
      </c>
    </row>
    <row r="684" spans="2:51" s="13" customFormat="1" ht="12">
      <c r="B684" s="206"/>
      <c r="C684" s="207"/>
      <c r="D684" s="196" t="s">
        <v>209</v>
      </c>
      <c r="E684" s="208" t="s">
        <v>1</v>
      </c>
      <c r="F684" s="209" t="s">
        <v>211</v>
      </c>
      <c r="G684" s="207"/>
      <c r="H684" s="210">
        <v>62.591</v>
      </c>
      <c r="I684" s="211"/>
      <c r="J684" s="207"/>
      <c r="K684" s="207"/>
      <c r="L684" s="212"/>
      <c r="M684" s="213"/>
      <c r="N684" s="214"/>
      <c r="O684" s="214"/>
      <c r="P684" s="214"/>
      <c r="Q684" s="214"/>
      <c r="R684" s="214"/>
      <c r="S684" s="214"/>
      <c r="T684" s="215"/>
      <c r="AT684" s="216" t="s">
        <v>209</v>
      </c>
      <c r="AU684" s="216" t="s">
        <v>89</v>
      </c>
      <c r="AV684" s="13" t="s">
        <v>98</v>
      </c>
      <c r="AW684" s="13" t="s">
        <v>36</v>
      </c>
      <c r="AX684" s="13" t="s">
        <v>85</v>
      </c>
      <c r="AY684" s="216" t="s">
        <v>203</v>
      </c>
    </row>
    <row r="685" spans="1:65" s="2" customFormat="1" ht="55.5" customHeight="1">
      <c r="A685" s="35"/>
      <c r="B685" s="36"/>
      <c r="C685" s="180" t="s">
        <v>1106</v>
      </c>
      <c r="D685" s="180" t="s">
        <v>204</v>
      </c>
      <c r="E685" s="181" t="s">
        <v>1838</v>
      </c>
      <c r="F685" s="182" t="s">
        <v>1839</v>
      </c>
      <c r="G685" s="183" t="s">
        <v>207</v>
      </c>
      <c r="H685" s="184">
        <v>53.703</v>
      </c>
      <c r="I685" s="185"/>
      <c r="J685" s="186">
        <f>ROUND(I685*H685,2)</f>
        <v>0</v>
      </c>
      <c r="K685" s="187"/>
      <c r="L685" s="40"/>
      <c r="M685" s="188" t="s">
        <v>1</v>
      </c>
      <c r="N685" s="189" t="s">
        <v>45</v>
      </c>
      <c r="O685" s="72"/>
      <c r="P685" s="190">
        <f>O685*H685</f>
        <v>0</v>
      </c>
      <c r="Q685" s="190">
        <v>0</v>
      </c>
      <c r="R685" s="190">
        <f>Q685*H685</f>
        <v>0</v>
      </c>
      <c r="S685" s="190">
        <v>0</v>
      </c>
      <c r="T685" s="191">
        <f>S685*H685</f>
        <v>0</v>
      </c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R685" s="192" t="s">
        <v>98</v>
      </c>
      <c r="AT685" s="192" t="s">
        <v>204</v>
      </c>
      <c r="AU685" s="192" t="s">
        <v>89</v>
      </c>
      <c r="AY685" s="18" t="s">
        <v>203</v>
      </c>
      <c r="BE685" s="193">
        <f>IF(N685="základní",J685,0)</f>
        <v>0</v>
      </c>
      <c r="BF685" s="193">
        <f>IF(N685="snížená",J685,0)</f>
        <v>0</v>
      </c>
      <c r="BG685" s="193">
        <f>IF(N685="zákl. přenesená",J685,0)</f>
        <v>0</v>
      </c>
      <c r="BH685" s="193">
        <f>IF(N685="sníž. přenesená",J685,0)</f>
        <v>0</v>
      </c>
      <c r="BI685" s="193">
        <f>IF(N685="nulová",J685,0)</f>
        <v>0</v>
      </c>
      <c r="BJ685" s="18" t="s">
        <v>85</v>
      </c>
      <c r="BK685" s="193">
        <f>ROUND(I685*H685,2)</f>
        <v>0</v>
      </c>
      <c r="BL685" s="18" t="s">
        <v>98</v>
      </c>
      <c r="BM685" s="192" t="s">
        <v>1840</v>
      </c>
    </row>
    <row r="686" spans="2:51" s="12" customFormat="1" ht="12">
      <c r="B686" s="194"/>
      <c r="C686" s="195"/>
      <c r="D686" s="196" t="s">
        <v>209</v>
      </c>
      <c r="E686" s="197" t="s">
        <v>1</v>
      </c>
      <c r="F686" s="198" t="s">
        <v>1833</v>
      </c>
      <c r="G686" s="195"/>
      <c r="H686" s="199">
        <v>23.868</v>
      </c>
      <c r="I686" s="200"/>
      <c r="J686" s="195"/>
      <c r="K686" s="195"/>
      <c r="L686" s="201"/>
      <c r="M686" s="202"/>
      <c r="N686" s="203"/>
      <c r="O686" s="203"/>
      <c r="P686" s="203"/>
      <c r="Q686" s="203"/>
      <c r="R686" s="203"/>
      <c r="S686" s="203"/>
      <c r="T686" s="204"/>
      <c r="AT686" s="205" t="s">
        <v>209</v>
      </c>
      <c r="AU686" s="205" t="s">
        <v>89</v>
      </c>
      <c r="AV686" s="12" t="s">
        <v>89</v>
      </c>
      <c r="AW686" s="12" t="s">
        <v>36</v>
      </c>
      <c r="AX686" s="12" t="s">
        <v>80</v>
      </c>
      <c r="AY686" s="205" t="s">
        <v>203</v>
      </c>
    </row>
    <row r="687" spans="2:51" s="12" customFormat="1" ht="12">
      <c r="B687" s="194"/>
      <c r="C687" s="195"/>
      <c r="D687" s="196" t="s">
        <v>209</v>
      </c>
      <c r="E687" s="197" t="s">
        <v>1</v>
      </c>
      <c r="F687" s="198" t="s">
        <v>1834</v>
      </c>
      <c r="G687" s="195"/>
      <c r="H687" s="199">
        <v>29.835</v>
      </c>
      <c r="I687" s="200"/>
      <c r="J687" s="195"/>
      <c r="K687" s="195"/>
      <c r="L687" s="201"/>
      <c r="M687" s="202"/>
      <c r="N687" s="203"/>
      <c r="O687" s="203"/>
      <c r="P687" s="203"/>
      <c r="Q687" s="203"/>
      <c r="R687" s="203"/>
      <c r="S687" s="203"/>
      <c r="T687" s="204"/>
      <c r="AT687" s="205" t="s">
        <v>209</v>
      </c>
      <c r="AU687" s="205" t="s">
        <v>89</v>
      </c>
      <c r="AV687" s="12" t="s">
        <v>89</v>
      </c>
      <c r="AW687" s="12" t="s">
        <v>36</v>
      </c>
      <c r="AX687" s="12" t="s">
        <v>80</v>
      </c>
      <c r="AY687" s="205" t="s">
        <v>203</v>
      </c>
    </row>
    <row r="688" spans="2:51" s="13" customFormat="1" ht="12">
      <c r="B688" s="206"/>
      <c r="C688" s="207"/>
      <c r="D688" s="196" t="s">
        <v>209</v>
      </c>
      <c r="E688" s="208" t="s">
        <v>1</v>
      </c>
      <c r="F688" s="209" t="s">
        <v>211</v>
      </c>
      <c r="G688" s="207"/>
      <c r="H688" s="210">
        <v>53.703</v>
      </c>
      <c r="I688" s="211"/>
      <c r="J688" s="207"/>
      <c r="K688" s="207"/>
      <c r="L688" s="212"/>
      <c r="M688" s="213"/>
      <c r="N688" s="214"/>
      <c r="O688" s="214"/>
      <c r="P688" s="214"/>
      <c r="Q688" s="214"/>
      <c r="R688" s="214"/>
      <c r="S688" s="214"/>
      <c r="T688" s="215"/>
      <c r="AT688" s="216" t="s">
        <v>209</v>
      </c>
      <c r="AU688" s="216" t="s">
        <v>89</v>
      </c>
      <c r="AV688" s="13" t="s">
        <v>98</v>
      </c>
      <c r="AW688" s="13" t="s">
        <v>36</v>
      </c>
      <c r="AX688" s="13" t="s">
        <v>85</v>
      </c>
      <c r="AY688" s="216" t="s">
        <v>203</v>
      </c>
    </row>
    <row r="689" spans="1:65" s="2" customFormat="1" ht="24.2" customHeight="1">
      <c r="A689" s="35"/>
      <c r="B689" s="36"/>
      <c r="C689" s="238" t="s">
        <v>1116</v>
      </c>
      <c r="D689" s="238" t="s">
        <v>1363</v>
      </c>
      <c r="E689" s="239" t="s">
        <v>1841</v>
      </c>
      <c r="F689" s="240" t="s">
        <v>1842</v>
      </c>
      <c r="G689" s="241" t="s">
        <v>207</v>
      </c>
      <c r="H689" s="242">
        <v>62.591</v>
      </c>
      <c r="I689" s="243"/>
      <c r="J689" s="244">
        <f>ROUND(I689*H689,2)</f>
        <v>0</v>
      </c>
      <c r="K689" s="245"/>
      <c r="L689" s="246"/>
      <c r="M689" s="247" t="s">
        <v>1</v>
      </c>
      <c r="N689" s="248" t="s">
        <v>45</v>
      </c>
      <c r="O689" s="72"/>
      <c r="P689" s="190">
        <f>O689*H689</f>
        <v>0</v>
      </c>
      <c r="Q689" s="190">
        <v>0</v>
      </c>
      <c r="R689" s="190">
        <f>Q689*H689</f>
        <v>0</v>
      </c>
      <c r="S689" s="190">
        <v>0</v>
      </c>
      <c r="T689" s="191">
        <f>S689*H689</f>
        <v>0</v>
      </c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R689" s="192" t="s">
        <v>122</v>
      </c>
      <c r="AT689" s="192" t="s">
        <v>1363</v>
      </c>
      <c r="AU689" s="192" t="s">
        <v>89</v>
      </c>
      <c r="AY689" s="18" t="s">
        <v>203</v>
      </c>
      <c r="BE689" s="193">
        <f>IF(N689="základní",J689,0)</f>
        <v>0</v>
      </c>
      <c r="BF689" s="193">
        <f>IF(N689="snížená",J689,0)</f>
        <v>0</v>
      </c>
      <c r="BG689" s="193">
        <f>IF(N689="zákl. přenesená",J689,0)</f>
        <v>0</v>
      </c>
      <c r="BH689" s="193">
        <f>IF(N689="sníž. přenesená",J689,0)</f>
        <v>0</v>
      </c>
      <c r="BI689" s="193">
        <f>IF(N689="nulová",J689,0)</f>
        <v>0</v>
      </c>
      <c r="BJ689" s="18" t="s">
        <v>85</v>
      </c>
      <c r="BK689" s="193">
        <f>ROUND(I689*H689,2)</f>
        <v>0</v>
      </c>
      <c r="BL689" s="18" t="s">
        <v>98</v>
      </c>
      <c r="BM689" s="192" t="s">
        <v>1843</v>
      </c>
    </row>
    <row r="690" spans="2:51" s="12" customFormat="1" ht="12">
      <c r="B690" s="194"/>
      <c r="C690" s="195"/>
      <c r="D690" s="196" t="s">
        <v>209</v>
      </c>
      <c r="E690" s="197" t="s">
        <v>1</v>
      </c>
      <c r="F690" s="198" t="s">
        <v>1791</v>
      </c>
      <c r="G690" s="195"/>
      <c r="H690" s="199">
        <v>62.591</v>
      </c>
      <c r="I690" s="200"/>
      <c r="J690" s="195"/>
      <c r="K690" s="195"/>
      <c r="L690" s="201"/>
      <c r="M690" s="202"/>
      <c r="N690" s="203"/>
      <c r="O690" s="203"/>
      <c r="P690" s="203"/>
      <c r="Q690" s="203"/>
      <c r="R690" s="203"/>
      <c r="S690" s="203"/>
      <c r="T690" s="204"/>
      <c r="AT690" s="205" t="s">
        <v>209</v>
      </c>
      <c r="AU690" s="205" t="s">
        <v>89</v>
      </c>
      <c r="AV690" s="12" t="s">
        <v>89</v>
      </c>
      <c r="AW690" s="12" t="s">
        <v>36</v>
      </c>
      <c r="AX690" s="12" t="s">
        <v>80</v>
      </c>
      <c r="AY690" s="205" t="s">
        <v>203</v>
      </c>
    </row>
    <row r="691" spans="2:51" s="13" customFormat="1" ht="12">
      <c r="B691" s="206"/>
      <c r="C691" s="207"/>
      <c r="D691" s="196" t="s">
        <v>209</v>
      </c>
      <c r="E691" s="208" t="s">
        <v>1</v>
      </c>
      <c r="F691" s="209" t="s">
        <v>211</v>
      </c>
      <c r="G691" s="207"/>
      <c r="H691" s="210">
        <v>62.591</v>
      </c>
      <c r="I691" s="211"/>
      <c r="J691" s="207"/>
      <c r="K691" s="207"/>
      <c r="L691" s="212"/>
      <c r="M691" s="213"/>
      <c r="N691" s="214"/>
      <c r="O691" s="214"/>
      <c r="P691" s="214"/>
      <c r="Q691" s="214"/>
      <c r="R691" s="214"/>
      <c r="S691" s="214"/>
      <c r="T691" s="215"/>
      <c r="AT691" s="216" t="s">
        <v>209</v>
      </c>
      <c r="AU691" s="216" t="s">
        <v>89</v>
      </c>
      <c r="AV691" s="13" t="s">
        <v>98</v>
      </c>
      <c r="AW691" s="13" t="s">
        <v>36</v>
      </c>
      <c r="AX691" s="13" t="s">
        <v>85</v>
      </c>
      <c r="AY691" s="216" t="s">
        <v>203</v>
      </c>
    </row>
    <row r="692" spans="2:63" s="11" customFormat="1" ht="22.9" customHeight="1">
      <c r="B692" s="166"/>
      <c r="C692" s="167"/>
      <c r="D692" s="168" t="s">
        <v>79</v>
      </c>
      <c r="E692" s="226" t="s">
        <v>1844</v>
      </c>
      <c r="F692" s="226" t="s">
        <v>1845</v>
      </c>
      <c r="G692" s="167"/>
      <c r="H692" s="167"/>
      <c r="I692" s="170"/>
      <c r="J692" s="227">
        <f>BK692</f>
        <v>0</v>
      </c>
      <c r="K692" s="167"/>
      <c r="L692" s="172"/>
      <c r="M692" s="173"/>
      <c r="N692" s="174"/>
      <c r="O692" s="174"/>
      <c r="P692" s="175">
        <f>SUM(P693:P715)</f>
        <v>0</v>
      </c>
      <c r="Q692" s="174"/>
      <c r="R692" s="175">
        <f>SUM(R693:R715)</f>
        <v>0</v>
      </c>
      <c r="S692" s="174"/>
      <c r="T692" s="176">
        <f>SUM(T693:T715)</f>
        <v>0</v>
      </c>
      <c r="AR692" s="177" t="s">
        <v>85</v>
      </c>
      <c r="AT692" s="178" t="s">
        <v>79</v>
      </c>
      <c r="AU692" s="178" t="s">
        <v>85</v>
      </c>
      <c r="AY692" s="177" t="s">
        <v>203</v>
      </c>
      <c r="BK692" s="179">
        <f>SUM(BK693:BK715)</f>
        <v>0</v>
      </c>
    </row>
    <row r="693" spans="1:65" s="2" customFormat="1" ht="49.15" customHeight="1">
      <c r="A693" s="35"/>
      <c r="B693" s="36"/>
      <c r="C693" s="180" t="s">
        <v>1121</v>
      </c>
      <c r="D693" s="180" t="s">
        <v>204</v>
      </c>
      <c r="E693" s="181" t="s">
        <v>1846</v>
      </c>
      <c r="F693" s="182" t="s">
        <v>1847</v>
      </c>
      <c r="G693" s="183" t="s">
        <v>349</v>
      </c>
      <c r="H693" s="184">
        <v>80.784</v>
      </c>
      <c r="I693" s="185"/>
      <c r="J693" s="186">
        <f>ROUND(I693*H693,2)</f>
        <v>0</v>
      </c>
      <c r="K693" s="187"/>
      <c r="L693" s="40"/>
      <c r="M693" s="188" t="s">
        <v>1</v>
      </c>
      <c r="N693" s="189" t="s">
        <v>45</v>
      </c>
      <c r="O693" s="72"/>
      <c r="P693" s="190">
        <f>O693*H693</f>
        <v>0</v>
      </c>
      <c r="Q693" s="190">
        <v>0</v>
      </c>
      <c r="R693" s="190">
        <f>Q693*H693</f>
        <v>0</v>
      </c>
      <c r="S693" s="190">
        <v>0</v>
      </c>
      <c r="T693" s="191">
        <f>S693*H693</f>
        <v>0</v>
      </c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R693" s="192" t="s">
        <v>98</v>
      </c>
      <c r="AT693" s="192" t="s">
        <v>204</v>
      </c>
      <c r="AU693" s="192" t="s">
        <v>89</v>
      </c>
      <c r="AY693" s="18" t="s">
        <v>203</v>
      </c>
      <c r="BE693" s="193">
        <f>IF(N693="základní",J693,0)</f>
        <v>0</v>
      </c>
      <c r="BF693" s="193">
        <f>IF(N693="snížená",J693,0)</f>
        <v>0</v>
      </c>
      <c r="BG693" s="193">
        <f>IF(N693="zákl. přenesená",J693,0)</f>
        <v>0</v>
      </c>
      <c r="BH693" s="193">
        <f>IF(N693="sníž. přenesená",J693,0)</f>
        <v>0</v>
      </c>
      <c r="BI693" s="193">
        <f>IF(N693="nulová",J693,0)</f>
        <v>0</v>
      </c>
      <c r="BJ693" s="18" t="s">
        <v>85</v>
      </c>
      <c r="BK693" s="193">
        <f>ROUND(I693*H693,2)</f>
        <v>0</v>
      </c>
      <c r="BL693" s="18" t="s">
        <v>98</v>
      </c>
      <c r="BM693" s="192" t="s">
        <v>1848</v>
      </c>
    </row>
    <row r="694" spans="1:65" s="2" customFormat="1" ht="49.15" customHeight="1">
      <c r="A694" s="35"/>
      <c r="B694" s="36"/>
      <c r="C694" s="180" t="s">
        <v>1127</v>
      </c>
      <c r="D694" s="180" t="s">
        <v>204</v>
      </c>
      <c r="E694" s="181" t="s">
        <v>1849</v>
      </c>
      <c r="F694" s="182" t="s">
        <v>1850</v>
      </c>
      <c r="G694" s="183" t="s">
        <v>349</v>
      </c>
      <c r="H694" s="184">
        <v>188.496</v>
      </c>
      <c r="I694" s="185"/>
      <c r="J694" s="186">
        <f>ROUND(I694*H694,2)</f>
        <v>0</v>
      </c>
      <c r="K694" s="187"/>
      <c r="L694" s="40"/>
      <c r="M694" s="188" t="s">
        <v>1</v>
      </c>
      <c r="N694" s="189" t="s">
        <v>45</v>
      </c>
      <c r="O694" s="72"/>
      <c r="P694" s="190">
        <f>O694*H694</f>
        <v>0</v>
      </c>
      <c r="Q694" s="190">
        <v>0</v>
      </c>
      <c r="R694" s="190">
        <f>Q694*H694</f>
        <v>0</v>
      </c>
      <c r="S694" s="190">
        <v>0</v>
      </c>
      <c r="T694" s="191">
        <f>S694*H694</f>
        <v>0</v>
      </c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R694" s="192" t="s">
        <v>98</v>
      </c>
      <c r="AT694" s="192" t="s">
        <v>204</v>
      </c>
      <c r="AU694" s="192" t="s">
        <v>89</v>
      </c>
      <c r="AY694" s="18" t="s">
        <v>203</v>
      </c>
      <c r="BE694" s="193">
        <f>IF(N694="základní",J694,0)</f>
        <v>0</v>
      </c>
      <c r="BF694" s="193">
        <f>IF(N694="snížená",J694,0)</f>
        <v>0</v>
      </c>
      <c r="BG694" s="193">
        <f>IF(N694="zákl. přenesená",J694,0)</f>
        <v>0</v>
      </c>
      <c r="BH694" s="193">
        <f>IF(N694="sníž. přenesená",J694,0)</f>
        <v>0</v>
      </c>
      <c r="BI694" s="193">
        <f>IF(N694="nulová",J694,0)</f>
        <v>0</v>
      </c>
      <c r="BJ694" s="18" t="s">
        <v>85</v>
      </c>
      <c r="BK694" s="193">
        <f>ROUND(I694*H694,2)</f>
        <v>0</v>
      </c>
      <c r="BL694" s="18" t="s">
        <v>98</v>
      </c>
      <c r="BM694" s="192" t="s">
        <v>1851</v>
      </c>
    </row>
    <row r="695" spans="1:65" s="2" customFormat="1" ht="44.25" customHeight="1">
      <c r="A695" s="35"/>
      <c r="B695" s="36"/>
      <c r="C695" s="180" t="s">
        <v>1134</v>
      </c>
      <c r="D695" s="180" t="s">
        <v>204</v>
      </c>
      <c r="E695" s="181" t="s">
        <v>1852</v>
      </c>
      <c r="F695" s="182" t="s">
        <v>1853</v>
      </c>
      <c r="G695" s="183" t="s">
        <v>349</v>
      </c>
      <c r="H695" s="184">
        <v>242.352</v>
      </c>
      <c r="I695" s="185"/>
      <c r="J695" s="186">
        <f>ROUND(I695*H695,2)</f>
        <v>0</v>
      </c>
      <c r="K695" s="187"/>
      <c r="L695" s="40"/>
      <c r="M695" s="188" t="s">
        <v>1</v>
      </c>
      <c r="N695" s="189" t="s">
        <v>45</v>
      </c>
      <c r="O695" s="72"/>
      <c r="P695" s="190">
        <f>O695*H695</f>
        <v>0</v>
      </c>
      <c r="Q695" s="190">
        <v>0</v>
      </c>
      <c r="R695" s="190">
        <f>Q695*H695</f>
        <v>0</v>
      </c>
      <c r="S695" s="190">
        <v>0</v>
      </c>
      <c r="T695" s="191">
        <f>S695*H695</f>
        <v>0</v>
      </c>
      <c r="U695" s="35"/>
      <c r="V695" s="35"/>
      <c r="W695" s="35"/>
      <c r="X695" s="35"/>
      <c r="Y695" s="35"/>
      <c r="Z695" s="35"/>
      <c r="AA695" s="35"/>
      <c r="AB695" s="35"/>
      <c r="AC695" s="35"/>
      <c r="AD695" s="35"/>
      <c r="AE695" s="35"/>
      <c r="AR695" s="192" t="s">
        <v>98</v>
      </c>
      <c r="AT695" s="192" t="s">
        <v>204</v>
      </c>
      <c r="AU695" s="192" t="s">
        <v>89</v>
      </c>
      <c r="AY695" s="18" t="s">
        <v>203</v>
      </c>
      <c r="BE695" s="193">
        <f>IF(N695="základní",J695,0)</f>
        <v>0</v>
      </c>
      <c r="BF695" s="193">
        <f>IF(N695="snížená",J695,0)</f>
        <v>0</v>
      </c>
      <c r="BG695" s="193">
        <f>IF(N695="zákl. přenesená",J695,0)</f>
        <v>0</v>
      </c>
      <c r="BH695" s="193">
        <f>IF(N695="sníž. přenesená",J695,0)</f>
        <v>0</v>
      </c>
      <c r="BI695" s="193">
        <f>IF(N695="nulová",J695,0)</f>
        <v>0</v>
      </c>
      <c r="BJ695" s="18" t="s">
        <v>85</v>
      </c>
      <c r="BK695" s="193">
        <f>ROUND(I695*H695,2)</f>
        <v>0</v>
      </c>
      <c r="BL695" s="18" t="s">
        <v>98</v>
      </c>
      <c r="BM695" s="192" t="s">
        <v>1854</v>
      </c>
    </row>
    <row r="696" spans="2:51" s="12" customFormat="1" ht="22.5">
      <c r="B696" s="194"/>
      <c r="C696" s="195"/>
      <c r="D696" s="196" t="s">
        <v>209</v>
      </c>
      <c r="E696" s="197" t="s">
        <v>1</v>
      </c>
      <c r="F696" s="198" t="s">
        <v>1855</v>
      </c>
      <c r="G696" s="195"/>
      <c r="H696" s="199">
        <v>242.352</v>
      </c>
      <c r="I696" s="200"/>
      <c r="J696" s="195"/>
      <c r="K696" s="195"/>
      <c r="L696" s="201"/>
      <c r="M696" s="202"/>
      <c r="N696" s="203"/>
      <c r="O696" s="203"/>
      <c r="P696" s="203"/>
      <c r="Q696" s="203"/>
      <c r="R696" s="203"/>
      <c r="S696" s="203"/>
      <c r="T696" s="204"/>
      <c r="AT696" s="205" t="s">
        <v>209</v>
      </c>
      <c r="AU696" s="205" t="s">
        <v>89</v>
      </c>
      <c r="AV696" s="12" t="s">
        <v>89</v>
      </c>
      <c r="AW696" s="12" t="s">
        <v>36</v>
      </c>
      <c r="AX696" s="12" t="s">
        <v>80</v>
      </c>
      <c r="AY696" s="205" t="s">
        <v>203</v>
      </c>
    </row>
    <row r="697" spans="2:51" s="13" customFormat="1" ht="12">
      <c r="B697" s="206"/>
      <c r="C697" s="207"/>
      <c r="D697" s="196" t="s">
        <v>209</v>
      </c>
      <c r="E697" s="208" t="s">
        <v>1</v>
      </c>
      <c r="F697" s="209" t="s">
        <v>211</v>
      </c>
      <c r="G697" s="207"/>
      <c r="H697" s="210">
        <v>242.352</v>
      </c>
      <c r="I697" s="211"/>
      <c r="J697" s="207"/>
      <c r="K697" s="207"/>
      <c r="L697" s="212"/>
      <c r="M697" s="213"/>
      <c r="N697" s="214"/>
      <c r="O697" s="214"/>
      <c r="P697" s="214"/>
      <c r="Q697" s="214"/>
      <c r="R697" s="214"/>
      <c r="S697" s="214"/>
      <c r="T697" s="215"/>
      <c r="AT697" s="216" t="s">
        <v>209</v>
      </c>
      <c r="AU697" s="216" t="s">
        <v>89</v>
      </c>
      <c r="AV697" s="13" t="s">
        <v>98</v>
      </c>
      <c r="AW697" s="13" t="s">
        <v>36</v>
      </c>
      <c r="AX697" s="13" t="s">
        <v>85</v>
      </c>
      <c r="AY697" s="216" t="s">
        <v>203</v>
      </c>
    </row>
    <row r="698" spans="1:65" s="2" customFormat="1" ht="33" customHeight="1">
      <c r="A698" s="35"/>
      <c r="B698" s="36"/>
      <c r="C698" s="180" t="s">
        <v>1139</v>
      </c>
      <c r="D698" s="180" t="s">
        <v>204</v>
      </c>
      <c r="E698" s="181" t="s">
        <v>300</v>
      </c>
      <c r="F698" s="182" t="s">
        <v>301</v>
      </c>
      <c r="G698" s="183" t="s">
        <v>207</v>
      </c>
      <c r="H698" s="184">
        <v>243.1</v>
      </c>
      <c r="I698" s="185"/>
      <c r="J698" s="186">
        <f>ROUND(I698*H698,2)</f>
        <v>0</v>
      </c>
      <c r="K698" s="187"/>
      <c r="L698" s="40"/>
      <c r="M698" s="188" t="s">
        <v>1</v>
      </c>
      <c r="N698" s="189" t="s">
        <v>45</v>
      </c>
      <c r="O698" s="72"/>
      <c r="P698" s="190">
        <f>O698*H698</f>
        <v>0</v>
      </c>
      <c r="Q698" s="190">
        <v>0</v>
      </c>
      <c r="R698" s="190">
        <f>Q698*H698</f>
        <v>0</v>
      </c>
      <c r="S698" s="190">
        <v>0</v>
      </c>
      <c r="T698" s="191">
        <f>S698*H698</f>
        <v>0</v>
      </c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R698" s="192" t="s">
        <v>98</v>
      </c>
      <c r="AT698" s="192" t="s">
        <v>204</v>
      </c>
      <c r="AU698" s="192" t="s">
        <v>89</v>
      </c>
      <c r="AY698" s="18" t="s">
        <v>203</v>
      </c>
      <c r="BE698" s="193">
        <f>IF(N698="základní",J698,0)</f>
        <v>0</v>
      </c>
      <c r="BF698" s="193">
        <f>IF(N698="snížená",J698,0)</f>
        <v>0</v>
      </c>
      <c r="BG698" s="193">
        <f>IF(N698="zákl. přenesená",J698,0)</f>
        <v>0</v>
      </c>
      <c r="BH698" s="193">
        <f>IF(N698="sníž. přenesená",J698,0)</f>
        <v>0</v>
      </c>
      <c r="BI698" s="193">
        <f>IF(N698="nulová",J698,0)</f>
        <v>0</v>
      </c>
      <c r="BJ698" s="18" t="s">
        <v>85</v>
      </c>
      <c r="BK698" s="193">
        <f>ROUND(I698*H698,2)</f>
        <v>0</v>
      </c>
      <c r="BL698" s="18" t="s">
        <v>98</v>
      </c>
      <c r="BM698" s="192" t="s">
        <v>1856</v>
      </c>
    </row>
    <row r="699" spans="2:51" s="12" customFormat="1" ht="12">
      <c r="B699" s="194"/>
      <c r="C699" s="195"/>
      <c r="D699" s="196" t="s">
        <v>209</v>
      </c>
      <c r="E699" s="197" t="s">
        <v>1</v>
      </c>
      <c r="F699" s="198" t="s">
        <v>1857</v>
      </c>
      <c r="G699" s="195"/>
      <c r="H699" s="199">
        <v>243.1</v>
      </c>
      <c r="I699" s="200"/>
      <c r="J699" s="195"/>
      <c r="K699" s="195"/>
      <c r="L699" s="201"/>
      <c r="M699" s="202"/>
      <c r="N699" s="203"/>
      <c r="O699" s="203"/>
      <c r="P699" s="203"/>
      <c r="Q699" s="203"/>
      <c r="R699" s="203"/>
      <c r="S699" s="203"/>
      <c r="T699" s="204"/>
      <c r="AT699" s="205" t="s">
        <v>209</v>
      </c>
      <c r="AU699" s="205" t="s">
        <v>89</v>
      </c>
      <c r="AV699" s="12" t="s">
        <v>89</v>
      </c>
      <c r="AW699" s="12" t="s">
        <v>36</v>
      </c>
      <c r="AX699" s="12" t="s">
        <v>80</v>
      </c>
      <c r="AY699" s="205" t="s">
        <v>203</v>
      </c>
    </row>
    <row r="700" spans="2:51" s="13" customFormat="1" ht="12">
      <c r="B700" s="206"/>
      <c r="C700" s="207"/>
      <c r="D700" s="196" t="s">
        <v>209</v>
      </c>
      <c r="E700" s="208" t="s">
        <v>1</v>
      </c>
      <c r="F700" s="209" t="s">
        <v>211</v>
      </c>
      <c r="G700" s="207"/>
      <c r="H700" s="210">
        <v>243.1</v>
      </c>
      <c r="I700" s="211"/>
      <c r="J700" s="207"/>
      <c r="K700" s="207"/>
      <c r="L700" s="212"/>
      <c r="M700" s="213"/>
      <c r="N700" s="214"/>
      <c r="O700" s="214"/>
      <c r="P700" s="214"/>
      <c r="Q700" s="214"/>
      <c r="R700" s="214"/>
      <c r="S700" s="214"/>
      <c r="T700" s="215"/>
      <c r="AT700" s="216" t="s">
        <v>209</v>
      </c>
      <c r="AU700" s="216" t="s">
        <v>89</v>
      </c>
      <c r="AV700" s="13" t="s">
        <v>98</v>
      </c>
      <c r="AW700" s="13" t="s">
        <v>36</v>
      </c>
      <c r="AX700" s="13" t="s">
        <v>85</v>
      </c>
      <c r="AY700" s="216" t="s">
        <v>203</v>
      </c>
    </row>
    <row r="701" spans="1:65" s="2" customFormat="1" ht="37.9" customHeight="1">
      <c r="A701" s="35"/>
      <c r="B701" s="36"/>
      <c r="C701" s="180" t="s">
        <v>1151</v>
      </c>
      <c r="D701" s="180" t="s">
        <v>204</v>
      </c>
      <c r="E701" s="181" t="s">
        <v>1858</v>
      </c>
      <c r="F701" s="182" t="s">
        <v>1859</v>
      </c>
      <c r="G701" s="183" t="s">
        <v>207</v>
      </c>
      <c r="H701" s="184">
        <v>288</v>
      </c>
      <c r="I701" s="185"/>
      <c r="J701" s="186">
        <f>ROUND(I701*H701,2)</f>
        <v>0</v>
      </c>
      <c r="K701" s="187"/>
      <c r="L701" s="40"/>
      <c r="M701" s="188" t="s">
        <v>1</v>
      </c>
      <c r="N701" s="189" t="s">
        <v>45</v>
      </c>
      <c r="O701" s="72"/>
      <c r="P701" s="190">
        <f>O701*H701</f>
        <v>0</v>
      </c>
      <c r="Q701" s="190">
        <v>0</v>
      </c>
      <c r="R701" s="190">
        <f>Q701*H701</f>
        <v>0</v>
      </c>
      <c r="S701" s="190">
        <v>0</v>
      </c>
      <c r="T701" s="191">
        <f>S701*H701</f>
        <v>0</v>
      </c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R701" s="192" t="s">
        <v>98</v>
      </c>
      <c r="AT701" s="192" t="s">
        <v>204</v>
      </c>
      <c r="AU701" s="192" t="s">
        <v>89</v>
      </c>
      <c r="AY701" s="18" t="s">
        <v>203</v>
      </c>
      <c r="BE701" s="193">
        <f>IF(N701="základní",J701,0)</f>
        <v>0</v>
      </c>
      <c r="BF701" s="193">
        <f>IF(N701="snížená",J701,0)</f>
        <v>0</v>
      </c>
      <c r="BG701" s="193">
        <f>IF(N701="zákl. přenesená",J701,0)</f>
        <v>0</v>
      </c>
      <c r="BH701" s="193">
        <f>IF(N701="sníž. přenesená",J701,0)</f>
        <v>0</v>
      </c>
      <c r="BI701" s="193">
        <f>IF(N701="nulová",J701,0)</f>
        <v>0</v>
      </c>
      <c r="BJ701" s="18" t="s">
        <v>85</v>
      </c>
      <c r="BK701" s="193">
        <f>ROUND(I701*H701,2)</f>
        <v>0</v>
      </c>
      <c r="BL701" s="18" t="s">
        <v>98</v>
      </c>
      <c r="BM701" s="192" t="s">
        <v>1860</v>
      </c>
    </row>
    <row r="702" spans="2:51" s="12" customFormat="1" ht="22.5">
      <c r="B702" s="194"/>
      <c r="C702" s="195"/>
      <c r="D702" s="196" t="s">
        <v>209</v>
      </c>
      <c r="E702" s="197" t="s">
        <v>1</v>
      </c>
      <c r="F702" s="198" t="s">
        <v>1861</v>
      </c>
      <c r="G702" s="195"/>
      <c r="H702" s="199">
        <v>288</v>
      </c>
      <c r="I702" s="200"/>
      <c r="J702" s="195"/>
      <c r="K702" s="195"/>
      <c r="L702" s="201"/>
      <c r="M702" s="202"/>
      <c r="N702" s="203"/>
      <c r="O702" s="203"/>
      <c r="P702" s="203"/>
      <c r="Q702" s="203"/>
      <c r="R702" s="203"/>
      <c r="S702" s="203"/>
      <c r="T702" s="204"/>
      <c r="AT702" s="205" t="s">
        <v>209</v>
      </c>
      <c r="AU702" s="205" t="s">
        <v>89</v>
      </c>
      <c r="AV702" s="12" t="s">
        <v>89</v>
      </c>
      <c r="AW702" s="12" t="s">
        <v>36</v>
      </c>
      <c r="AX702" s="12" t="s">
        <v>80</v>
      </c>
      <c r="AY702" s="205" t="s">
        <v>203</v>
      </c>
    </row>
    <row r="703" spans="2:51" s="13" customFormat="1" ht="12">
      <c r="B703" s="206"/>
      <c r="C703" s="207"/>
      <c r="D703" s="196" t="s">
        <v>209</v>
      </c>
      <c r="E703" s="208" t="s">
        <v>1</v>
      </c>
      <c r="F703" s="209" t="s">
        <v>211</v>
      </c>
      <c r="G703" s="207"/>
      <c r="H703" s="210">
        <v>288</v>
      </c>
      <c r="I703" s="211"/>
      <c r="J703" s="207"/>
      <c r="K703" s="207"/>
      <c r="L703" s="212"/>
      <c r="M703" s="213"/>
      <c r="N703" s="214"/>
      <c r="O703" s="214"/>
      <c r="P703" s="214"/>
      <c r="Q703" s="214"/>
      <c r="R703" s="214"/>
      <c r="S703" s="214"/>
      <c r="T703" s="215"/>
      <c r="AT703" s="216" t="s">
        <v>209</v>
      </c>
      <c r="AU703" s="216" t="s">
        <v>89</v>
      </c>
      <c r="AV703" s="13" t="s">
        <v>98</v>
      </c>
      <c r="AW703" s="13" t="s">
        <v>36</v>
      </c>
      <c r="AX703" s="13" t="s">
        <v>85</v>
      </c>
      <c r="AY703" s="216" t="s">
        <v>203</v>
      </c>
    </row>
    <row r="704" spans="1:65" s="2" customFormat="1" ht="24.2" customHeight="1">
      <c r="A704" s="35"/>
      <c r="B704" s="36"/>
      <c r="C704" s="238" t="s">
        <v>1159</v>
      </c>
      <c r="D704" s="238" t="s">
        <v>1363</v>
      </c>
      <c r="E704" s="239" t="s">
        <v>1862</v>
      </c>
      <c r="F704" s="240" t="s">
        <v>1863</v>
      </c>
      <c r="G704" s="241" t="s">
        <v>207</v>
      </c>
      <c r="H704" s="242">
        <v>302.4</v>
      </c>
      <c r="I704" s="243"/>
      <c r="J704" s="244">
        <f>ROUND(I704*H704,2)</f>
        <v>0</v>
      </c>
      <c r="K704" s="245"/>
      <c r="L704" s="246"/>
      <c r="M704" s="247" t="s">
        <v>1</v>
      </c>
      <c r="N704" s="248" t="s">
        <v>45</v>
      </c>
      <c r="O704" s="72"/>
      <c r="P704" s="190">
        <f>O704*H704</f>
        <v>0</v>
      </c>
      <c r="Q704" s="190">
        <v>0</v>
      </c>
      <c r="R704" s="190">
        <f>Q704*H704</f>
        <v>0</v>
      </c>
      <c r="S704" s="190">
        <v>0</v>
      </c>
      <c r="T704" s="191">
        <f>S704*H704</f>
        <v>0</v>
      </c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R704" s="192" t="s">
        <v>122</v>
      </c>
      <c r="AT704" s="192" t="s">
        <v>1363</v>
      </c>
      <c r="AU704" s="192" t="s">
        <v>89</v>
      </c>
      <c r="AY704" s="18" t="s">
        <v>203</v>
      </c>
      <c r="BE704" s="193">
        <f>IF(N704="základní",J704,0)</f>
        <v>0</v>
      </c>
      <c r="BF704" s="193">
        <f>IF(N704="snížená",J704,0)</f>
        <v>0</v>
      </c>
      <c r="BG704" s="193">
        <f>IF(N704="zákl. přenesená",J704,0)</f>
        <v>0</v>
      </c>
      <c r="BH704" s="193">
        <f>IF(N704="sníž. přenesená",J704,0)</f>
        <v>0</v>
      </c>
      <c r="BI704" s="193">
        <f>IF(N704="nulová",J704,0)</f>
        <v>0</v>
      </c>
      <c r="BJ704" s="18" t="s">
        <v>85</v>
      </c>
      <c r="BK704" s="193">
        <f>ROUND(I704*H704,2)</f>
        <v>0</v>
      </c>
      <c r="BL704" s="18" t="s">
        <v>98</v>
      </c>
      <c r="BM704" s="192" t="s">
        <v>1864</v>
      </c>
    </row>
    <row r="705" spans="2:51" s="12" customFormat="1" ht="12">
      <c r="B705" s="194"/>
      <c r="C705" s="195"/>
      <c r="D705" s="196" t="s">
        <v>209</v>
      </c>
      <c r="E705" s="197" t="s">
        <v>1</v>
      </c>
      <c r="F705" s="198" t="s">
        <v>1865</v>
      </c>
      <c r="G705" s="195"/>
      <c r="H705" s="199">
        <v>302.4</v>
      </c>
      <c r="I705" s="200"/>
      <c r="J705" s="195"/>
      <c r="K705" s="195"/>
      <c r="L705" s="201"/>
      <c r="M705" s="202"/>
      <c r="N705" s="203"/>
      <c r="O705" s="203"/>
      <c r="P705" s="203"/>
      <c r="Q705" s="203"/>
      <c r="R705" s="203"/>
      <c r="S705" s="203"/>
      <c r="T705" s="204"/>
      <c r="AT705" s="205" t="s">
        <v>209</v>
      </c>
      <c r="AU705" s="205" t="s">
        <v>89</v>
      </c>
      <c r="AV705" s="12" t="s">
        <v>89</v>
      </c>
      <c r="AW705" s="12" t="s">
        <v>36</v>
      </c>
      <c r="AX705" s="12" t="s">
        <v>80</v>
      </c>
      <c r="AY705" s="205" t="s">
        <v>203</v>
      </c>
    </row>
    <row r="706" spans="2:51" s="13" customFormat="1" ht="12">
      <c r="B706" s="206"/>
      <c r="C706" s="207"/>
      <c r="D706" s="196" t="s">
        <v>209</v>
      </c>
      <c r="E706" s="208" t="s">
        <v>1</v>
      </c>
      <c r="F706" s="209" t="s">
        <v>211</v>
      </c>
      <c r="G706" s="207"/>
      <c r="H706" s="210">
        <v>302.4</v>
      </c>
      <c r="I706" s="211"/>
      <c r="J706" s="207"/>
      <c r="K706" s="207"/>
      <c r="L706" s="212"/>
      <c r="M706" s="213"/>
      <c r="N706" s="214"/>
      <c r="O706" s="214"/>
      <c r="P706" s="214"/>
      <c r="Q706" s="214"/>
      <c r="R706" s="214"/>
      <c r="S706" s="214"/>
      <c r="T706" s="215"/>
      <c r="AT706" s="216" t="s">
        <v>209</v>
      </c>
      <c r="AU706" s="216" t="s">
        <v>89</v>
      </c>
      <c r="AV706" s="13" t="s">
        <v>98</v>
      </c>
      <c r="AW706" s="13" t="s">
        <v>36</v>
      </c>
      <c r="AX706" s="13" t="s">
        <v>85</v>
      </c>
      <c r="AY706" s="216" t="s">
        <v>203</v>
      </c>
    </row>
    <row r="707" spans="1:65" s="2" customFormat="1" ht="44.25" customHeight="1">
      <c r="A707" s="35"/>
      <c r="B707" s="36"/>
      <c r="C707" s="180" t="s">
        <v>1165</v>
      </c>
      <c r="D707" s="180" t="s">
        <v>204</v>
      </c>
      <c r="E707" s="181" t="s">
        <v>1866</v>
      </c>
      <c r="F707" s="182" t="s">
        <v>1867</v>
      </c>
      <c r="G707" s="183" t="s">
        <v>207</v>
      </c>
      <c r="H707" s="184">
        <v>230.4</v>
      </c>
      <c r="I707" s="185"/>
      <c r="J707" s="186">
        <f>ROUND(I707*H707,2)</f>
        <v>0</v>
      </c>
      <c r="K707" s="187"/>
      <c r="L707" s="40"/>
      <c r="M707" s="188" t="s">
        <v>1</v>
      </c>
      <c r="N707" s="189" t="s">
        <v>45</v>
      </c>
      <c r="O707" s="72"/>
      <c r="P707" s="190">
        <f>O707*H707</f>
        <v>0</v>
      </c>
      <c r="Q707" s="190">
        <v>0</v>
      </c>
      <c r="R707" s="190">
        <f>Q707*H707</f>
        <v>0</v>
      </c>
      <c r="S707" s="190">
        <v>0</v>
      </c>
      <c r="T707" s="191">
        <f>S707*H707</f>
        <v>0</v>
      </c>
      <c r="U707" s="35"/>
      <c r="V707" s="35"/>
      <c r="W707" s="35"/>
      <c r="X707" s="35"/>
      <c r="Y707" s="35"/>
      <c r="Z707" s="35"/>
      <c r="AA707" s="35"/>
      <c r="AB707" s="35"/>
      <c r="AC707" s="35"/>
      <c r="AD707" s="35"/>
      <c r="AE707" s="35"/>
      <c r="AR707" s="192" t="s">
        <v>98</v>
      </c>
      <c r="AT707" s="192" t="s">
        <v>204</v>
      </c>
      <c r="AU707" s="192" t="s">
        <v>89</v>
      </c>
      <c r="AY707" s="18" t="s">
        <v>203</v>
      </c>
      <c r="BE707" s="193">
        <f>IF(N707="základní",J707,0)</f>
        <v>0</v>
      </c>
      <c r="BF707" s="193">
        <f>IF(N707="snížená",J707,0)</f>
        <v>0</v>
      </c>
      <c r="BG707" s="193">
        <f>IF(N707="zákl. přenesená",J707,0)</f>
        <v>0</v>
      </c>
      <c r="BH707" s="193">
        <f>IF(N707="sníž. přenesená",J707,0)</f>
        <v>0</v>
      </c>
      <c r="BI707" s="193">
        <f>IF(N707="nulová",J707,0)</f>
        <v>0</v>
      </c>
      <c r="BJ707" s="18" t="s">
        <v>85</v>
      </c>
      <c r="BK707" s="193">
        <f>ROUND(I707*H707,2)</f>
        <v>0</v>
      </c>
      <c r="BL707" s="18" t="s">
        <v>98</v>
      </c>
      <c r="BM707" s="192" t="s">
        <v>1868</v>
      </c>
    </row>
    <row r="708" spans="2:51" s="12" customFormat="1" ht="22.5">
      <c r="B708" s="194"/>
      <c r="C708" s="195"/>
      <c r="D708" s="196" t="s">
        <v>209</v>
      </c>
      <c r="E708" s="197" t="s">
        <v>1</v>
      </c>
      <c r="F708" s="198" t="s">
        <v>1869</v>
      </c>
      <c r="G708" s="195"/>
      <c r="H708" s="199">
        <v>230.4</v>
      </c>
      <c r="I708" s="200"/>
      <c r="J708" s="195"/>
      <c r="K708" s="195"/>
      <c r="L708" s="201"/>
      <c r="M708" s="202"/>
      <c r="N708" s="203"/>
      <c r="O708" s="203"/>
      <c r="P708" s="203"/>
      <c r="Q708" s="203"/>
      <c r="R708" s="203"/>
      <c r="S708" s="203"/>
      <c r="T708" s="204"/>
      <c r="AT708" s="205" t="s">
        <v>209</v>
      </c>
      <c r="AU708" s="205" t="s">
        <v>89</v>
      </c>
      <c r="AV708" s="12" t="s">
        <v>89</v>
      </c>
      <c r="AW708" s="12" t="s">
        <v>36</v>
      </c>
      <c r="AX708" s="12" t="s">
        <v>80</v>
      </c>
      <c r="AY708" s="205" t="s">
        <v>203</v>
      </c>
    </row>
    <row r="709" spans="2:51" s="13" customFormat="1" ht="12">
      <c r="B709" s="206"/>
      <c r="C709" s="207"/>
      <c r="D709" s="196" t="s">
        <v>209</v>
      </c>
      <c r="E709" s="208" t="s">
        <v>1</v>
      </c>
      <c r="F709" s="209" t="s">
        <v>211</v>
      </c>
      <c r="G709" s="207"/>
      <c r="H709" s="210">
        <v>230.4</v>
      </c>
      <c r="I709" s="211"/>
      <c r="J709" s="207"/>
      <c r="K709" s="207"/>
      <c r="L709" s="212"/>
      <c r="M709" s="213"/>
      <c r="N709" s="214"/>
      <c r="O709" s="214"/>
      <c r="P709" s="214"/>
      <c r="Q709" s="214"/>
      <c r="R709" s="214"/>
      <c r="S709" s="214"/>
      <c r="T709" s="215"/>
      <c r="AT709" s="216" t="s">
        <v>209</v>
      </c>
      <c r="AU709" s="216" t="s">
        <v>89</v>
      </c>
      <c r="AV709" s="13" t="s">
        <v>98</v>
      </c>
      <c r="AW709" s="13" t="s">
        <v>36</v>
      </c>
      <c r="AX709" s="13" t="s">
        <v>85</v>
      </c>
      <c r="AY709" s="216" t="s">
        <v>203</v>
      </c>
    </row>
    <row r="710" spans="1:65" s="2" customFormat="1" ht="24.2" customHeight="1">
      <c r="A710" s="35"/>
      <c r="B710" s="36"/>
      <c r="C710" s="180" t="s">
        <v>1173</v>
      </c>
      <c r="D710" s="180" t="s">
        <v>204</v>
      </c>
      <c r="E710" s="181" t="s">
        <v>1870</v>
      </c>
      <c r="F710" s="182" t="s">
        <v>1871</v>
      </c>
      <c r="G710" s="183" t="s">
        <v>253</v>
      </c>
      <c r="H710" s="184">
        <v>200</v>
      </c>
      <c r="I710" s="185"/>
      <c r="J710" s="186">
        <f>ROUND(I710*H710,2)</f>
        <v>0</v>
      </c>
      <c r="K710" s="187"/>
      <c r="L710" s="40"/>
      <c r="M710" s="188" t="s">
        <v>1</v>
      </c>
      <c r="N710" s="189" t="s">
        <v>45</v>
      </c>
      <c r="O710" s="72"/>
      <c r="P710" s="190">
        <f>O710*H710</f>
        <v>0</v>
      </c>
      <c r="Q710" s="190">
        <v>0</v>
      </c>
      <c r="R710" s="190">
        <f>Q710*H710</f>
        <v>0</v>
      </c>
      <c r="S710" s="190">
        <v>0</v>
      </c>
      <c r="T710" s="191">
        <f>S710*H710</f>
        <v>0</v>
      </c>
      <c r="U710" s="35"/>
      <c r="V710" s="35"/>
      <c r="W710" s="35"/>
      <c r="X710" s="35"/>
      <c r="Y710" s="35"/>
      <c r="Z710" s="35"/>
      <c r="AA710" s="35"/>
      <c r="AB710" s="35"/>
      <c r="AC710" s="35"/>
      <c r="AD710" s="35"/>
      <c r="AE710" s="35"/>
      <c r="AR710" s="192" t="s">
        <v>98</v>
      </c>
      <c r="AT710" s="192" t="s">
        <v>204</v>
      </c>
      <c r="AU710" s="192" t="s">
        <v>89</v>
      </c>
      <c r="AY710" s="18" t="s">
        <v>203</v>
      </c>
      <c r="BE710" s="193">
        <f>IF(N710="základní",J710,0)</f>
        <v>0</v>
      </c>
      <c r="BF710" s="193">
        <f>IF(N710="snížená",J710,0)</f>
        <v>0</v>
      </c>
      <c r="BG710" s="193">
        <f>IF(N710="zákl. přenesená",J710,0)</f>
        <v>0</v>
      </c>
      <c r="BH710" s="193">
        <f>IF(N710="sníž. přenesená",J710,0)</f>
        <v>0</v>
      </c>
      <c r="BI710" s="193">
        <f>IF(N710="nulová",J710,0)</f>
        <v>0</v>
      </c>
      <c r="BJ710" s="18" t="s">
        <v>85</v>
      </c>
      <c r="BK710" s="193">
        <f>ROUND(I710*H710,2)</f>
        <v>0</v>
      </c>
      <c r="BL710" s="18" t="s">
        <v>98</v>
      </c>
      <c r="BM710" s="192" t="s">
        <v>1872</v>
      </c>
    </row>
    <row r="711" spans="2:51" s="12" customFormat="1" ht="12">
      <c r="B711" s="194"/>
      <c r="C711" s="195"/>
      <c r="D711" s="196" t="s">
        <v>209</v>
      </c>
      <c r="E711" s="197" t="s">
        <v>1</v>
      </c>
      <c r="F711" s="198" t="s">
        <v>1873</v>
      </c>
      <c r="G711" s="195"/>
      <c r="H711" s="199">
        <v>200</v>
      </c>
      <c r="I711" s="200"/>
      <c r="J711" s="195"/>
      <c r="K711" s="195"/>
      <c r="L711" s="201"/>
      <c r="M711" s="202"/>
      <c r="N711" s="203"/>
      <c r="O711" s="203"/>
      <c r="P711" s="203"/>
      <c r="Q711" s="203"/>
      <c r="R711" s="203"/>
      <c r="S711" s="203"/>
      <c r="T711" s="204"/>
      <c r="AT711" s="205" t="s">
        <v>209</v>
      </c>
      <c r="AU711" s="205" t="s">
        <v>89</v>
      </c>
      <c r="AV711" s="12" t="s">
        <v>89</v>
      </c>
      <c r="AW711" s="12" t="s">
        <v>36</v>
      </c>
      <c r="AX711" s="12" t="s">
        <v>80</v>
      </c>
      <c r="AY711" s="205" t="s">
        <v>203</v>
      </c>
    </row>
    <row r="712" spans="2:51" s="13" customFormat="1" ht="12">
      <c r="B712" s="206"/>
      <c r="C712" s="207"/>
      <c r="D712" s="196" t="s">
        <v>209</v>
      </c>
      <c r="E712" s="208" t="s">
        <v>1</v>
      </c>
      <c r="F712" s="209" t="s">
        <v>211</v>
      </c>
      <c r="G712" s="207"/>
      <c r="H712" s="210">
        <v>200</v>
      </c>
      <c r="I712" s="211"/>
      <c r="J712" s="207"/>
      <c r="K712" s="207"/>
      <c r="L712" s="212"/>
      <c r="M712" s="213"/>
      <c r="N712" s="214"/>
      <c r="O712" s="214"/>
      <c r="P712" s="214"/>
      <c r="Q712" s="214"/>
      <c r="R712" s="214"/>
      <c r="S712" s="214"/>
      <c r="T712" s="215"/>
      <c r="AT712" s="216" t="s">
        <v>209</v>
      </c>
      <c r="AU712" s="216" t="s">
        <v>89</v>
      </c>
      <c r="AV712" s="13" t="s">
        <v>98</v>
      </c>
      <c r="AW712" s="13" t="s">
        <v>36</v>
      </c>
      <c r="AX712" s="13" t="s">
        <v>85</v>
      </c>
      <c r="AY712" s="216" t="s">
        <v>203</v>
      </c>
    </row>
    <row r="713" spans="1:65" s="2" customFormat="1" ht="37.9" customHeight="1">
      <c r="A713" s="35"/>
      <c r="B713" s="36"/>
      <c r="C713" s="180" t="s">
        <v>1178</v>
      </c>
      <c r="D713" s="180" t="s">
        <v>204</v>
      </c>
      <c r="E713" s="181" t="s">
        <v>1874</v>
      </c>
      <c r="F713" s="182" t="s">
        <v>1875</v>
      </c>
      <c r="G713" s="183" t="s">
        <v>207</v>
      </c>
      <c r="H713" s="184">
        <v>83.241</v>
      </c>
      <c r="I713" s="185"/>
      <c r="J713" s="186">
        <f>ROUND(I713*H713,2)</f>
        <v>0</v>
      </c>
      <c r="K713" s="187"/>
      <c r="L713" s="40"/>
      <c r="M713" s="188" t="s">
        <v>1</v>
      </c>
      <c r="N713" s="189" t="s">
        <v>45</v>
      </c>
      <c r="O713" s="72"/>
      <c r="P713" s="190">
        <f>O713*H713</f>
        <v>0</v>
      </c>
      <c r="Q713" s="190">
        <v>0</v>
      </c>
      <c r="R713" s="190">
        <f>Q713*H713</f>
        <v>0</v>
      </c>
      <c r="S713" s="190">
        <v>0</v>
      </c>
      <c r="T713" s="191">
        <f>S713*H713</f>
        <v>0</v>
      </c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R713" s="192" t="s">
        <v>98</v>
      </c>
      <c r="AT713" s="192" t="s">
        <v>204</v>
      </c>
      <c r="AU713" s="192" t="s">
        <v>89</v>
      </c>
      <c r="AY713" s="18" t="s">
        <v>203</v>
      </c>
      <c r="BE713" s="193">
        <f>IF(N713="základní",J713,0)</f>
        <v>0</v>
      </c>
      <c r="BF713" s="193">
        <f>IF(N713="snížená",J713,0)</f>
        <v>0</v>
      </c>
      <c r="BG713" s="193">
        <f>IF(N713="zákl. přenesená",J713,0)</f>
        <v>0</v>
      </c>
      <c r="BH713" s="193">
        <f>IF(N713="sníž. přenesená",J713,0)</f>
        <v>0</v>
      </c>
      <c r="BI713" s="193">
        <f>IF(N713="nulová",J713,0)</f>
        <v>0</v>
      </c>
      <c r="BJ713" s="18" t="s">
        <v>85</v>
      </c>
      <c r="BK713" s="193">
        <f>ROUND(I713*H713,2)</f>
        <v>0</v>
      </c>
      <c r="BL713" s="18" t="s">
        <v>98</v>
      </c>
      <c r="BM713" s="192" t="s">
        <v>1876</v>
      </c>
    </row>
    <row r="714" spans="2:51" s="12" customFormat="1" ht="12">
      <c r="B714" s="194"/>
      <c r="C714" s="195"/>
      <c r="D714" s="196" t="s">
        <v>209</v>
      </c>
      <c r="E714" s="197" t="s">
        <v>1</v>
      </c>
      <c r="F714" s="198" t="s">
        <v>1877</v>
      </c>
      <c r="G714" s="195"/>
      <c r="H714" s="199">
        <v>83.241</v>
      </c>
      <c r="I714" s="200"/>
      <c r="J714" s="195"/>
      <c r="K714" s="195"/>
      <c r="L714" s="201"/>
      <c r="M714" s="202"/>
      <c r="N714" s="203"/>
      <c r="O714" s="203"/>
      <c r="P714" s="203"/>
      <c r="Q714" s="203"/>
      <c r="R714" s="203"/>
      <c r="S714" s="203"/>
      <c r="T714" s="204"/>
      <c r="AT714" s="205" t="s">
        <v>209</v>
      </c>
      <c r="AU714" s="205" t="s">
        <v>89</v>
      </c>
      <c r="AV714" s="12" t="s">
        <v>89</v>
      </c>
      <c r="AW714" s="12" t="s">
        <v>36</v>
      </c>
      <c r="AX714" s="12" t="s">
        <v>80</v>
      </c>
      <c r="AY714" s="205" t="s">
        <v>203</v>
      </c>
    </row>
    <row r="715" spans="2:51" s="13" customFormat="1" ht="12">
      <c r="B715" s="206"/>
      <c r="C715" s="207"/>
      <c r="D715" s="196" t="s">
        <v>209</v>
      </c>
      <c r="E715" s="208" t="s">
        <v>1</v>
      </c>
      <c r="F715" s="209" t="s">
        <v>211</v>
      </c>
      <c r="G715" s="207"/>
      <c r="H715" s="210">
        <v>83.241</v>
      </c>
      <c r="I715" s="211"/>
      <c r="J715" s="207"/>
      <c r="K715" s="207"/>
      <c r="L715" s="212"/>
      <c r="M715" s="213"/>
      <c r="N715" s="214"/>
      <c r="O715" s="214"/>
      <c r="P715" s="214"/>
      <c r="Q715" s="214"/>
      <c r="R715" s="214"/>
      <c r="S715" s="214"/>
      <c r="T715" s="215"/>
      <c r="AT715" s="216" t="s">
        <v>209</v>
      </c>
      <c r="AU715" s="216" t="s">
        <v>89</v>
      </c>
      <c r="AV715" s="13" t="s">
        <v>98</v>
      </c>
      <c r="AW715" s="13" t="s">
        <v>36</v>
      </c>
      <c r="AX715" s="13" t="s">
        <v>85</v>
      </c>
      <c r="AY715" s="216" t="s">
        <v>203</v>
      </c>
    </row>
    <row r="716" spans="2:63" s="11" customFormat="1" ht="22.9" customHeight="1">
      <c r="B716" s="166"/>
      <c r="C716" s="167"/>
      <c r="D716" s="168" t="s">
        <v>79</v>
      </c>
      <c r="E716" s="226" t="s">
        <v>653</v>
      </c>
      <c r="F716" s="226" t="s">
        <v>1878</v>
      </c>
      <c r="G716" s="167"/>
      <c r="H716" s="167"/>
      <c r="I716" s="170"/>
      <c r="J716" s="227">
        <f>BK716</f>
        <v>0</v>
      </c>
      <c r="K716" s="167"/>
      <c r="L716" s="172"/>
      <c r="M716" s="173"/>
      <c r="N716" s="174"/>
      <c r="O716" s="174"/>
      <c r="P716" s="175">
        <f>SUM(P717:P772)</f>
        <v>0</v>
      </c>
      <c r="Q716" s="174"/>
      <c r="R716" s="175">
        <f>SUM(R717:R772)</f>
        <v>0</v>
      </c>
      <c r="S716" s="174"/>
      <c r="T716" s="176">
        <f>SUM(T717:T772)</f>
        <v>0</v>
      </c>
      <c r="AR716" s="177" t="s">
        <v>85</v>
      </c>
      <c r="AT716" s="178" t="s">
        <v>79</v>
      </c>
      <c r="AU716" s="178" t="s">
        <v>85</v>
      </c>
      <c r="AY716" s="177" t="s">
        <v>203</v>
      </c>
      <c r="BK716" s="179">
        <f>SUM(BK717:BK772)</f>
        <v>0</v>
      </c>
    </row>
    <row r="717" spans="1:65" s="2" customFormat="1" ht="37.9" customHeight="1">
      <c r="A717" s="35"/>
      <c r="B717" s="36"/>
      <c r="C717" s="180" t="s">
        <v>1879</v>
      </c>
      <c r="D717" s="180" t="s">
        <v>204</v>
      </c>
      <c r="E717" s="181" t="s">
        <v>1880</v>
      </c>
      <c r="F717" s="182" t="s">
        <v>1881</v>
      </c>
      <c r="G717" s="183" t="s">
        <v>621</v>
      </c>
      <c r="H717" s="184">
        <v>1</v>
      </c>
      <c r="I717" s="185"/>
      <c r="J717" s="186">
        <f>ROUND(I717*H717,2)</f>
        <v>0</v>
      </c>
      <c r="K717" s="187"/>
      <c r="L717" s="40"/>
      <c r="M717" s="188" t="s">
        <v>1</v>
      </c>
      <c r="N717" s="189" t="s">
        <v>45</v>
      </c>
      <c r="O717" s="72"/>
      <c r="P717" s="190">
        <f>O717*H717</f>
        <v>0</v>
      </c>
      <c r="Q717" s="190">
        <v>0</v>
      </c>
      <c r="R717" s="190">
        <f>Q717*H717</f>
        <v>0</v>
      </c>
      <c r="S717" s="190">
        <v>0</v>
      </c>
      <c r="T717" s="191">
        <f>S717*H717</f>
        <v>0</v>
      </c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  <c r="AR717" s="192" t="s">
        <v>98</v>
      </c>
      <c r="AT717" s="192" t="s">
        <v>204</v>
      </c>
      <c r="AU717" s="192" t="s">
        <v>89</v>
      </c>
      <c r="AY717" s="18" t="s">
        <v>203</v>
      </c>
      <c r="BE717" s="193">
        <f>IF(N717="základní",J717,0)</f>
        <v>0</v>
      </c>
      <c r="BF717" s="193">
        <f>IF(N717="snížená",J717,0)</f>
        <v>0</v>
      </c>
      <c r="BG717" s="193">
        <f>IF(N717="zákl. přenesená",J717,0)</f>
        <v>0</v>
      </c>
      <c r="BH717" s="193">
        <f>IF(N717="sníž. přenesená",J717,0)</f>
        <v>0</v>
      </c>
      <c r="BI717" s="193">
        <f>IF(N717="nulová",J717,0)</f>
        <v>0</v>
      </c>
      <c r="BJ717" s="18" t="s">
        <v>85</v>
      </c>
      <c r="BK717" s="193">
        <f>ROUND(I717*H717,2)</f>
        <v>0</v>
      </c>
      <c r="BL717" s="18" t="s">
        <v>98</v>
      </c>
      <c r="BM717" s="192" t="s">
        <v>1882</v>
      </c>
    </row>
    <row r="718" spans="1:65" s="2" customFormat="1" ht="37.9" customHeight="1">
      <c r="A718" s="35"/>
      <c r="B718" s="36"/>
      <c r="C718" s="180" t="s">
        <v>1883</v>
      </c>
      <c r="D718" s="180" t="s">
        <v>204</v>
      </c>
      <c r="E718" s="181" t="s">
        <v>1884</v>
      </c>
      <c r="F718" s="182" t="s">
        <v>1885</v>
      </c>
      <c r="G718" s="183" t="s">
        <v>621</v>
      </c>
      <c r="H718" s="184">
        <v>28</v>
      </c>
      <c r="I718" s="185"/>
      <c r="J718" s="186">
        <f>ROUND(I718*H718,2)</f>
        <v>0</v>
      </c>
      <c r="K718" s="187"/>
      <c r="L718" s="40"/>
      <c r="M718" s="188" t="s">
        <v>1</v>
      </c>
      <c r="N718" s="189" t="s">
        <v>45</v>
      </c>
      <c r="O718" s="72"/>
      <c r="P718" s="190">
        <f>O718*H718</f>
        <v>0</v>
      </c>
      <c r="Q718" s="190">
        <v>0</v>
      </c>
      <c r="R718" s="190">
        <f>Q718*H718</f>
        <v>0</v>
      </c>
      <c r="S718" s="190">
        <v>0</v>
      </c>
      <c r="T718" s="191">
        <f>S718*H718</f>
        <v>0</v>
      </c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R718" s="192" t="s">
        <v>98</v>
      </c>
      <c r="AT718" s="192" t="s">
        <v>204</v>
      </c>
      <c r="AU718" s="192" t="s">
        <v>89</v>
      </c>
      <c r="AY718" s="18" t="s">
        <v>203</v>
      </c>
      <c r="BE718" s="193">
        <f>IF(N718="základní",J718,0)</f>
        <v>0</v>
      </c>
      <c r="BF718" s="193">
        <f>IF(N718="snížená",J718,0)</f>
        <v>0</v>
      </c>
      <c r="BG718" s="193">
        <f>IF(N718="zákl. přenesená",J718,0)</f>
        <v>0</v>
      </c>
      <c r="BH718" s="193">
        <f>IF(N718="sníž. přenesená",J718,0)</f>
        <v>0</v>
      </c>
      <c r="BI718" s="193">
        <f>IF(N718="nulová",J718,0)</f>
        <v>0</v>
      </c>
      <c r="BJ718" s="18" t="s">
        <v>85</v>
      </c>
      <c r="BK718" s="193">
        <f>ROUND(I718*H718,2)</f>
        <v>0</v>
      </c>
      <c r="BL718" s="18" t="s">
        <v>98</v>
      </c>
      <c r="BM718" s="192" t="s">
        <v>1886</v>
      </c>
    </row>
    <row r="719" spans="1:65" s="2" customFormat="1" ht="44.25" customHeight="1">
      <c r="A719" s="35"/>
      <c r="B719" s="36"/>
      <c r="C719" s="180" t="s">
        <v>1887</v>
      </c>
      <c r="D719" s="180" t="s">
        <v>204</v>
      </c>
      <c r="E719" s="181" t="s">
        <v>1888</v>
      </c>
      <c r="F719" s="182" t="s">
        <v>1889</v>
      </c>
      <c r="G719" s="183" t="s">
        <v>621</v>
      </c>
      <c r="H719" s="184">
        <v>180</v>
      </c>
      <c r="I719" s="185"/>
      <c r="J719" s="186">
        <f>ROUND(I719*H719,2)</f>
        <v>0</v>
      </c>
      <c r="K719" s="187"/>
      <c r="L719" s="40"/>
      <c r="M719" s="188" t="s">
        <v>1</v>
      </c>
      <c r="N719" s="189" t="s">
        <v>45</v>
      </c>
      <c r="O719" s="72"/>
      <c r="P719" s="190">
        <f>O719*H719</f>
        <v>0</v>
      </c>
      <c r="Q719" s="190">
        <v>0</v>
      </c>
      <c r="R719" s="190">
        <f>Q719*H719</f>
        <v>0</v>
      </c>
      <c r="S719" s="190">
        <v>0</v>
      </c>
      <c r="T719" s="191">
        <f>S719*H719</f>
        <v>0</v>
      </c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R719" s="192" t="s">
        <v>98</v>
      </c>
      <c r="AT719" s="192" t="s">
        <v>204</v>
      </c>
      <c r="AU719" s="192" t="s">
        <v>89</v>
      </c>
      <c r="AY719" s="18" t="s">
        <v>203</v>
      </c>
      <c r="BE719" s="193">
        <f>IF(N719="základní",J719,0)</f>
        <v>0</v>
      </c>
      <c r="BF719" s="193">
        <f>IF(N719="snížená",J719,0)</f>
        <v>0</v>
      </c>
      <c r="BG719" s="193">
        <f>IF(N719="zákl. přenesená",J719,0)</f>
        <v>0</v>
      </c>
      <c r="BH719" s="193">
        <f>IF(N719="sníž. přenesená",J719,0)</f>
        <v>0</v>
      </c>
      <c r="BI719" s="193">
        <f>IF(N719="nulová",J719,0)</f>
        <v>0</v>
      </c>
      <c r="BJ719" s="18" t="s">
        <v>85</v>
      </c>
      <c r="BK719" s="193">
        <f>ROUND(I719*H719,2)</f>
        <v>0</v>
      </c>
      <c r="BL719" s="18" t="s">
        <v>98</v>
      </c>
      <c r="BM719" s="192" t="s">
        <v>1890</v>
      </c>
    </row>
    <row r="720" spans="2:51" s="12" customFormat="1" ht="12">
      <c r="B720" s="194"/>
      <c r="C720" s="195"/>
      <c r="D720" s="196" t="s">
        <v>209</v>
      </c>
      <c r="E720" s="197" t="s">
        <v>1</v>
      </c>
      <c r="F720" s="198" t="s">
        <v>1891</v>
      </c>
      <c r="G720" s="195"/>
      <c r="H720" s="199">
        <v>180</v>
      </c>
      <c r="I720" s="200"/>
      <c r="J720" s="195"/>
      <c r="K720" s="195"/>
      <c r="L720" s="201"/>
      <c r="M720" s="202"/>
      <c r="N720" s="203"/>
      <c r="O720" s="203"/>
      <c r="P720" s="203"/>
      <c r="Q720" s="203"/>
      <c r="R720" s="203"/>
      <c r="S720" s="203"/>
      <c r="T720" s="204"/>
      <c r="AT720" s="205" t="s">
        <v>209</v>
      </c>
      <c r="AU720" s="205" t="s">
        <v>89</v>
      </c>
      <c r="AV720" s="12" t="s">
        <v>89</v>
      </c>
      <c r="AW720" s="12" t="s">
        <v>36</v>
      </c>
      <c r="AX720" s="12" t="s">
        <v>80</v>
      </c>
      <c r="AY720" s="205" t="s">
        <v>203</v>
      </c>
    </row>
    <row r="721" spans="2:51" s="13" customFormat="1" ht="12">
      <c r="B721" s="206"/>
      <c r="C721" s="207"/>
      <c r="D721" s="196" t="s">
        <v>209</v>
      </c>
      <c r="E721" s="208" t="s">
        <v>1</v>
      </c>
      <c r="F721" s="209" t="s">
        <v>211</v>
      </c>
      <c r="G721" s="207"/>
      <c r="H721" s="210">
        <v>180</v>
      </c>
      <c r="I721" s="211"/>
      <c r="J721" s="207"/>
      <c r="K721" s="207"/>
      <c r="L721" s="212"/>
      <c r="M721" s="213"/>
      <c r="N721" s="214"/>
      <c r="O721" s="214"/>
      <c r="P721" s="214"/>
      <c r="Q721" s="214"/>
      <c r="R721" s="214"/>
      <c r="S721" s="214"/>
      <c r="T721" s="215"/>
      <c r="AT721" s="216" t="s">
        <v>209</v>
      </c>
      <c r="AU721" s="216" t="s">
        <v>89</v>
      </c>
      <c r="AV721" s="13" t="s">
        <v>98</v>
      </c>
      <c r="AW721" s="13" t="s">
        <v>36</v>
      </c>
      <c r="AX721" s="13" t="s">
        <v>85</v>
      </c>
      <c r="AY721" s="216" t="s">
        <v>203</v>
      </c>
    </row>
    <row r="722" spans="1:65" s="2" customFormat="1" ht="37.9" customHeight="1">
      <c r="A722" s="35"/>
      <c r="B722" s="36"/>
      <c r="C722" s="180" t="s">
        <v>1892</v>
      </c>
      <c r="D722" s="180" t="s">
        <v>204</v>
      </c>
      <c r="E722" s="181" t="s">
        <v>1893</v>
      </c>
      <c r="F722" s="182" t="s">
        <v>1894</v>
      </c>
      <c r="G722" s="183" t="s">
        <v>621</v>
      </c>
      <c r="H722" s="184">
        <v>1</v>
      </c>
      <c r="I722" s="185"/>
      <c r="J722" s="186">
        <f>ROUND(I722*H722,2)</f>
        <v>0</v>
      </c>
      <c r="K722" s="187"/>
      <c r="L722" s="40"/>
      <c r="M722" s="188" t="s">
        <v>1</v>
      </c>
      <c r="N722" s="189" t="s">
        <v>45</v>
      </c>
      <c r="O722" s="72"/>
      <c r="P722" s="190">
        <f>O722*H722</f>
        <v>0</v>
      </c>
      <c r="Q722" s="190">
        <v>0</v>
      </c>
      <c r="R722" s="190">
        <f>Q722*H722</f>
        <v>0</v>
      </c>
      <c r="S722" s="190">
        <v>0</v>
      </c>
      <c r="T722" s="191">
        <f>S722*H722</f>
        <v>0</v>
      </c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R722" s="192" t="s">
        <v>98</v>
      </c>
      <c r="AT722" s="192" t="s">
        <v>204</v>
      </c>
      <c r="AU722" s="192" t="s">
        <v>89</v>
      </c>
      <c r="AY722" s="18" t="s">
        <v>203</v>
      </c>
      <c r="BE722" s="193">
        <f>IF(N722="základní",J722,0)</f>
        <v>0</v>
      </c>
      <c r="BF722" s="193">
        <f>IF(N722="snížená",J722,0)</f>
        <v>0</v>
      </c>
      <c r="BG722" s="193">
        <f>IF(N722="zákl. přenesená",J722,0)</f>
        <v>0</v>
      </c>
      <c r="BH722" s="193">
        <f>IF(N722="sníž. přenesená",J722,0)</f>
        <v>0</v>
      </c>
      <c r="BI722" s="193">
        <f>IF(N722="nulová",J722,0)</f>
        <v>0</v>
      </c>
      <c r="BJ722" s="18" t="s">
        <v>85</v>
      </c>
      <c r="BK722" s="193">
        <f>ROUND(I722*H722,2)</f>
        <v>0</v>
      </c>
      <c r="BL722" s="18" t="s">
        <v>98</v>
      </c>
      <c r="BM722" s="192" t="s">
        <v>1895</v>
      </c>
    </row>
    <row r="723" spans="1:65" s="2" customFormat="1" ht="37.9" customHeight="1">
      <c r="A723" s="35"/>
      <c r="B723" s="36"/>
      <c r="C723" s="180" t="s">
        <v>1896</v>
      </c>
      <c r="D723" s="180" t="s">
        <v>204</v>
      </c>
      <c r="E723" s="181" t="s">
        <v>1897</v>
      </c>
      <c r="F723" s="182" t="s">
        <v>1898</v>
      </c>
      <c r="G723" s="183" t="s">
        <v>621</v>
      </c>
      <c r="H723" s="184">
        <v>2</v>
      </c>
      <c r="I723" s="185"/>
      <c r="J723" s="186">
        <f>ROUND(I723*H723,2)</f>
        <v>0</v>
      </c>
      <c r="K723" s="187"/>
      <c r="L723" s="40"/>
      <c r="M723" s="188" t="s">
        <v>1</v>
      </c>
      <c r="N723" s="189" t="s">
        <v>45</v>
      </c>
      <c r="O723" s="72"/>
      <c r="P723" s="190">
        <f>O723*H723</f>
        <v>0</v>
      </c>
      <c r="Q723" s="190">
        <v>0</v>
      </c>
      <c r="R723" s="190">
        <f>Q723*H723</f>
        <v>0</v>
      </c>
      <c r="S723" s="190">
        <v>0</v>
      </c>
      <c r="T723" s="191">
        <f>S723*H723</f>
        <v>0</v>
      </c>
      <c r="U723" s="35"/>
      <c r="V723" s="35"/>
      <c r="W723" s="35"/>
      <c r="X723" s="35"/>
      <c r="Y723" s="35"/>
      <c r="Z723" s="35"/>
      <c r="AA723" s="35"/>
      <c r="AB723" s="35"/>
      <c r="AC723" s="35"/>
      <c r="AD723" s="35"/>
      <c r="AE723" s="35"/>
      <c r="AR723" s="192" t="s">
        <v>98</v>
      </c>
      <c r="AT723" s="192" t="s">
        <v>204</v>
      </c>
      <c r="AU723" s="192" t="s">
        <v>89</v>
      </c>
      <c r="AY723" s="18" t="s">
        <v>203</v>
      </c>
      <c r="BE723" s="193">
        <f>IF(N723="základní",J723,0)</f>
        <v>0</v>
      </c>
      <c r="BF723" s="193">
        <f>IF(N723="snížená",J723,0)</f>
        <v>0</v>
      </c>
      <c r="BG723" s="193">
        <f>IF(N723="zákl. přenesená",J723,0)</f>
        <v>0</v>
      </c>
      <c r="BH723" s="193">
        <f>IF(N723="sníž. přenesená",J723,0)</f>
        <v>0</v>
      </c>
      <c r="BI723" s="193">
        <f>IF(N723="nulová",J723,0)</f>
        <v>0</v>
      </c>
      <c r="BJ723" s="18" t="s">
        <v>85</v>
      </c>
      <c r="BK723" s="193">
        <f>ROUND(I723*H723,2)</f>
        <v>0</v>
      </c>
      <c r="BL723" s="18" t="s">
        <v>98</v>
      </c>
      <c r="BM723" s="192" t="s">
        <v>1899</v>
      </c>
    </row>
    <row r="724" spans="2:51" s="12" customFormat="1" ht="12">
      <c r="B724" s="194"/>
      <c r="C724" s="195"/>
      <c r="D724" s="196" t="s">
        <v>209</v>
      </c>
      <c r="E724" s="197" t="s">
        <v>1</v>
      </c>
      <c r="F724" s="198" t="s">
        <v>1900</v>
      </c>
      <c r="G724" s="195"/>
      <c r="H724" s="199">
        <v>2</v>
      </c>
      <c r="I724" s="200"/>
      <c r="J724" s="195"/>
      <c r="K724" s="195"/>
      <c r="L724" s="201"/>
      <c r="M724" s="202"/>
      <c r="N724" s="203"/>
      <c r="O724" s="203"/>
      <c r="P724" s="203"/>
      <c r="Q724" s="203"/>
      <c r="R724" s="203"/>
      <c r="S724" s="203"/>
      <c r="T724" s="204"/>
      <c r="AT724" s="205" t="s">
        <v>209</v>
      </c>
      <c r="AU724" s="205" t="s">
        <v>89</v>
      </c>
      <c r="AV724" s="12" t="s">
        <v>89</v>
      </c>
      <c r="AW724" s="12" t="s">
        <v>36</v>
      </c>
      <c r="AX724" s="12" t="s">
        <v>80</v>
      </c>
      <c r="AY724" s="205" t="s">
        <v>203</v>
      </c>
    </row>
    <row r="725" spans="2:51" s="13" customFormat="1" ht="12">
      <c r="B725" s="206"/>
      <c r="C725" s="207"/>
      <c r="D725" s="196" t="s">
        <v>209</v>
      </c>
      <c r="E725" s="208" t="s">
        <v>1</v>
      </c>
      <c r="F725" s="209" t="s">
        <v>211</v>
      </c>
      <c r="G725" s="207"/>
      <c r="H725" s="210">
        <v>2</v>
      </c>
      <c r="I725" s="211"/>
      <c r="J725" s="207"/>
      <c r="K725" s="207"/>
      <c r="L725" s="212"/>
      <c r="M725" s="213"/>
      <c r="N725" s="214"/>
      <c r="O725" s="214"/>
      <c r="P725" s="214"/>
      <c r="Q725" s="214"/>
      <c r="R725" s="214"/>
      <c r="S725" s="214"/>
      <c r="T725" s="215"/>
      <c r="AT725" s="216" t="s">
        <v>209</v>
      </c>
      <c r="AU725" s="216" t="s">
        <v>89</v>
      </c>
      <c r="AV725" s="13" t="s">
        <v>98</v>
      </c>
      <c r="AW725" s="13" t="s">
        <v>36</v>
      </c>
      <c r="AX725" s="13" t="s">
        <v>85</v>
      </c>
      <c r="AY725" s="216" t="s">
        <v>203</v>
      </c>
    </row>
    <row r="726" spans="1:65" s="2" customFormat="1" ht="37.9" customHeight="1">
      <c r="A726" s="35"/>
      <c r="B726" s="36"/>
      <c r="C726" s="180" t="s">
        <v>1901</v>
      </c>
      <c r="D726" s="180" t="s">
        <v>204</v>
      </c>
      <c r="E726" s="181" t="s">
        <v>1902</v>
      </c>
      <c r="F726" s="182" t="s">
        <v>1903</v>
      </c>
      <c r="G726" s="183" t="s">
        <v>621</v>
      </c>
      <c r="H726" s="184">
        <v>1</v>
      </c>
      <c r="I726" s="185"/>
      <c r="J726" s="186">
        <f>ROUND(I726*H726,2)</f>
        <v>0</v>
      </c>
      <c r="K726" s="187"/>
      <c r="L726" s="40"/>
      <c r="M726" s="188" t="s">
        <v>1</v>
      </c>
      <c r="N726" s="189" t="s">
        <v>45</v>
      </c>
      <c r="O726" s="72"/>
      <c r="P726" s="190">
        <f>O726*H726</f>
        <v>0</v>
      </c>
      <c r="Q726" s="190">
        <v>0</v>
      </c>
      <c r="R726" s="190">
        <f>Q726*H726</f>
        <v>0</v>
      </c>
      <c r="S726" s="190">
        <v>0</v>
      </c>
      <c r="T726" s="191">
        <f>S726*H726</f>
        <v>0</v>
      </c>
      <c r="U726" s="35"/>
      <c r="V726" s="35"/>
      <c r="W726" s="35"/>
      <c r="X726" s="35"/>
      <c r="Y726" s="35"/>
      <c r="Z726" s="35"/>
      <c r="AA726" s="35"/>
      <c r="AB726" s="35"/>
      <c r="AC726" s="35"/>
      <c r="AD726" s="35"/>
      <c r="AE726" s="35"/>
      <c r="AR726" s="192" t="s">
        <v>98</v>
      </c>
      <c r="AT726" s="192" t="s">
        <v>204</v>
      </c>
      <c r="AU726" s="192" t="s">
        <v>89</v>
      </c>
      <c r="AY726" s="18" t="s">
        <v>203</v>
      </c>
      <c r="BE726" s="193">
        <f>IF(N726="základní",J726,0)</f>
        <v>0</v>
      </c>
      <c r="BF726" s="193">
        <f>IF(N726="snížená",J726,0)</f>
        <v>0</v>
      </c>
      <c r="BG726" s="193">
        <f>IF(N726="zákl. přenesená",J726,0)</f>
        <v>0</v>
      </c>
      <c r="BH726" s="193">
        <f>IF(N726="sníž. přenesená",J726,0)</f>
        <v>0</v>
      </c>
      <c r="BI726" s="193">
        <f>IF(N726="nulová",J726,0)</f>
        <v>0</v>
      </c>
      <c r="BJ726" s="18" t="s">
        <v>85</v>
      </c>
      <c r="BK726" s="193">
        <f>ROUND(I726*H726,2)</f>
        <v>0</v>
      </c>
      <c r="BL726" s="18" t="s">
        <v>98</v>
      </c>
      <c r="BM726" s="192" t="s">
        <v>1904</v>
      </c>
    </row>
    <row r="727" spans="1:65" s="2" customFormat="1" ht="33" customHeight="1">
      <c r="A727" s="35"/>
      <c r="B727" s="36"/>
      <c r="C727" s="180" t="s">
        <v>1905</v>
      </c>
      <c r="D727" s="180" t="s">
        <v>204</v>
      </c>
      <c r="E727" s="181" t="s">
        <v>1906</v>
      </c>
      <c r="F727" s="182" t="s">
        <v>1907</v>
      </c>
      <c r="G727" s="183" t="s">
        <v>621</v>
      </c>
      <c r="H727" s="184">
        <v>1</v>
      </c>
      <c r="I727" s="185"/>
      <c r="J727" s="186">
        <f>ROUND(I727*H727,2)</f>
        <v>0</v>
      </c>
      <c r="K727" s="187"/>
      <c r="L727" s="40"/>
      <c r="M727" s="188" t="s">
        <v>1</v>
      </c>
      <c r="N727" s="189" t="s">
        <v>45</v>
      </c>
      <c r="O727" s="72"/>
      <c r="P727" s="190">
        <f>O727*H727</f>
        <v>0</v>
      </c>
      <c r="Q727" s="190">
        <v>0</v>
      </c>
      <c r="R727" s="190">
        <f>Q727*H727</f>
        <v>0</v>
      </c>
      <c r="S727" s="190">
        <v>0</v>
      </c>
      <c r="T727" s="191">
        <f>S727*H727</f>
        <v>0</v>
      </c>
      <c r="U727" s="35"/>
      <c r="V727" s="35"/>
      <c r="W727" s="35"/>
      <c r="X727" s="35"/>
      <c r="Y727" s="35"/>
      <c r="Z727" s="35"/>
      <c r="AA727" s="35"/>
      <c r="AB727" s="35"/>
      <c r="AC727" s="35"/>
      <c r="AD727" s="35"/>
      <c r="AE727" s="35"/>
      <c r="AR727" s="192" t="s">
        <v>98</v>
      </c>
      <c r="AT727" s="192" t="s">
        <v>204</v>
      </c>
      <c r="AU727" s="192" t="s">
        <v>89</v>
      </c>
      <c r="AY727" s="18" t="s">
        <v>203</v>
      </c>
      <c r="BE727" s="193">
        <f>IF(N727="základní",J727,0)</f>
        <v>0</v>
      </c>
      <c r="BF727" s="193">
        <f>IF(N727="snížená",J727,0)</f>
        <v>0</v>
      </c>
      <c r="BG727" s="193">
        <f>IF(N727="zákl. přenesená",J727,0)</f>
        <v>0</v>
      </c>
      <c r="BH727" s="193">
        <f>IF(N727="sníž. přenesená",J727,0)</f>
        <v>0</v>
      </c>
      <c r="BI727" s="193">
        <f>IF(N727="nulová",J727,0)</f>
        <v>0</v>
      </c>
      <c r="BJ727" s="18" t="s">
        <v>85</v>
      </c>
      <c r="BK727" s="193">
        <f>ROUND(I727*H727,2)</f>
        <v>0</v>
      </c>
      <c r="BL727" s="18" t="s">
        <v>98</v>
      </c>
      <c r="BM727" s="192" t="s">
        <v>1908</v>
      </c>
    </row>
    <row r="728" spans="2:51" s="12" customFormat="1" ht="12">
      <c r="B728" s="194"/>
      <c r="C728" s="195"/>
      <c r="D728" s="196" t="s">
        <v>209</v>
      </c>
      <c r="E728" s="197" t="s">
        <v>1</v>
      </c>
      <c r="F728" s="198" t="s">
        <v>1909</v>
      </c>
      <c r="G728" s="195"/>
      <c r="H728" s="199">
        <v>1</v>
      </c>
      <c r="I728" s="200"/>
      <c r="J728" s="195"/>
      <c r="K728" s="195"/>
      <c r="L728" s="201"/>
      <c r="M728" s="202"/>
      <c r="N728" s="203"/>
      <c r="O728" s="203"/>
      <c r="P728" s="203"/>
      <c r="Q728" s="203"/>
      <c r="R728" s="203"/>
      <c r="S728" s="203"/>
      <c r="T728" s="204"/>
      <c r="AT728" s="205" t="s">
        <v>209</v>
      </c>
      <c r="AU728" s="205" t="s">
        <v>89</v>
      </c>
      <c r="AV728" s="12" t="s">
        <v>89</v>
      </c>
      <c r="AW728" s="12" t="s">
        <v>36</v>
      </c>
      <c r="AX728" s="12" t="s">
        <v>80</v>
      </c>
      <c r="AY728" s="205" t="s">
        <v>203</v>
      </c>
    </row>
    <row r="729" spans="2:51" s="13" customFormat="1" ht="12">
      <c r="B729" s="206"/>
      <c r="C729" s="207"/>
      <c r="D729" s="196" t="s">
        <v>209</v>
      </c>
      <c r="E729" s="208" t="s">
        <v>1</v>
      </c>
      <c r="F729" s="209" t="s">
        <v>211</v>
      </c>
      <c r="G729" s="207"/>
      <c r="H729" s="210">
        <v>1</v>
      </c>
      <c r="I729" s="211"/>
      <c r="J729" s="207"/>
      <c r="K729" s="207"/>
      <c r="L729" s="212"/>
      <c r="M729" s="213"/>
      <c r="N729" s="214"/>
      <c r="O729" s="214"/>
      <c r="P729" s="214"/>
      <c r="Q729" s="214"/>
      <c r="R729" s="214"/>
      <c r="S729" s="214"/>
      <c r="T729" s="215"/>
      <c r="AT729" s="216" t="s">
        <v>209</v>
      </c>
      <c r="AU729" s="216" t="s">
        <v>89</v>
      </c>
      <c r="AV729" s="13" t="s">
        <v>98</v>
      </c>
      <c r="AW729" s="13" t="s">
        <v>36</v>
      </c>
      <c r="AX729" s="13" t="s">
        <v>85</v>
      </c>
      <c r="AY729" s="216" t="s">
        <v>203</v>
      </c>
    </row>
    <row r="730" spans="1:65" s="2" customFormat="1" ht="37.9" customHeight="1">
      <c r="A730" s="35"/>
      <c r="B730" s="36"/>
      <c r="C730" s="180" t="s">
        <v>1910</v>
      </c>
      <c r="D730" s="180" t="s">
        <v>204</v>
      </c>
      <c r="E730" s="181" t="s">
        <v>1911</v>
      </c>
      <c r="F730" s="182" t="s">
        <v>1912</v>
      </c>
      <c r="G730" s="183" t="s">
        <v>621</v>
      </c>
      <c r="H730" s="184">
        <v>4</v>
      </c>
      <c r="I730" s="185"/>
      <c r="J730" s="186">
        <f>ROUND(I730*H730,2)</f>
        <v>0</v>
      </c>
      <c r="K730" s="187"/>
      <c r="L730" s="40"/>
      <c r="M730" s="188" t="s">
        <v>1</v>
      </c>
      <c r="N730" s="189" t="s">
        <v>45</v>
      </c>
      <c r="O730" s="72"/>
      <c r="P730" s="190">
        <f>O730*H730</f>
        <v>0</v>
      </c>
      <c r="Q730" s="190">
        <v>0</v>
      </c>
      <c r="R730" s="190">
        <f>Q730*H730</f>
        <v>0</v>
      </c>
      <c r="S730" s="190">
        <v>0</v>
      </c>
      <c r="T730" s="191">
        <f>S730*H730</f>
        <v>0</v>
      </c>
      <c r="U730" s="35"/>
      <c r="V730" s="35"/>
      <c r="W730" s="35"/>
      <c r="X730" s="35"/>
      <c r="Y730" s="35"/>
      <c r="Z730" s="35"/>
      <c r="AA730" s="35"/>
      <c r="AB730" s="35"/>
      <c r="AC730" s="35"/>
      <c r="AD730" s="35"/>
      <c r="AE730" s="35"/>
      <c r="AR730" s="192" t="s">
        <v>98</v>
      </c>
      <c r="AT730" s="192" t="s">
        <v>204</v>
      </c>
      <c r="AU730" s="192" t="s">
        <v>89</v>
      </c>
      <c r="AY730" s="18" t="s">
        <v>203</v>
      </c>
      <c r="BE730" s="193">
        <f>IF(N730="základní",J730,0)</f>
        <v>0</v>
      </c>
      <c r="BF730" s="193">
        <f>IF(N730="snížená",J730,0)</f>
        <v>0</v>
      </c>
      <c r="BG730" s="193">
        <f>IF(N730="zákl. přenesená",J730,0)</f>
        <v>0</v>
      </c>
      <c r="BH730" s="193">
        <f>IF(N730="sníž. přenesená",J730,0)</f>
        <v>0</v>
      </c>
      <c r="BI730" s="193">
        <f>IF(N730="nulová",J730,0)</f>
        <v>0</v>
      </c>
      <c r="BJ730" s="18" t="s">
        <v>85</v>
      </c>
      <c r="BK730" s="193">
        <f>ROUND(I730*H730,2)</f>
        <v>0</v>
      </c>
      <c r="BL730" s="18" t="s">
        <v>98</v>
      </c>
      <c r="BM730" s="192" t="s">
        <v>1913</v>
      </c>
    </row>
    <row r="731" spans="2:51" s="12" customFormat="1" ht="12">
      <c r="B731" s="194"/>
      <c r="C731" s="195"/>
      <c r="D731" s="196" t="s">
        <v>209</v>
      </c>
      <c r="E731" s="197" t="s">
        <v>1</v>
      </c>
      <c r="F731" s="198" t="s">
        <v>1914</v>
      </c>
      <c r="G731" s="195"/>
      <c r="H731" s="199">
        <v>2</v>
      </c>
      <c r="I731" s="200"/>
      <c r="J731" s="195"/>
      <c r="K731" s="195"/>
      <c r="L731" s="201"/>
      <c r="M731" s="202"/>
      <c r="N731" s="203"/>
      <c r="O731" s="203"/>
      <c r="P731" s="203"/>
      <c r="Q731" s="203"/>
      <c r="R731" s="203"/>
      <c r="S731" s="203"/>
      <c r="T731" s="204"/>
      <c r="AT731" s="205" t="s">
        <v>209</v>
      </c>
      <c r="AU731" s="205" t="s">
        <v>89</v>
      </c>
      <c r="AV731" s="12" t="s">
        <v>89</v>
      </c>
      <c r="AW731" s="12" t="s">
        <v>36</v>
      </c>
      <c r="AX731" s="12" t="s">
        <v>80</v>
      </c>
      <c r="AY731" s="205" t="s">
        <v>203</v>
      </c>
    </row>
    <row r="732" spans="2:51" s="12" customFormat="1" ht="12">
      <c r="B732" s="194"/>
      <c r="C732" s="195"/>
      <c r="D732" s="196" t="s">
        <v>209</v>
      </c>
      <c r="E732" s="197" t="s">
        <v>1</v>
      </c>
      <c r="F732" s="198" t="s">
        <v>1915</v>
      </c>
      <c r="G732" s="195"/>
      <c r="H732" s="199">
        <v>2</v>
      </c>
      <c r="I732" s="200"/>
      <c r="J732" s="195"/>
      <c r="K732" s="195"/>
      <c r="L732" s="201"/>
      <c r="M732" s="202"/>
      <c r="N732" s="203"/>
      <c r="O732" s="203"/>
      <c r="P732" s="203"/>
      <c r="Q732" s="203"/>
      <c r="R732" s="203"/>
      <c r="S732" s="203"/>
      <c r="T732" s="204"/>
      <c r="AT732" s="205" t="s">
        <v>209</v>
      </c>
      <c r="AU732" s="205" t="s">
        <v>89</v>
      </c>
      <c r="AV732" s="12" t="s">
        <v>89</v>
      </c>
      <c r="AW732" s="12" t="s">
        <v>36</v>
      </c>
      <c r="AX732" s="12" t="s">
        <v>80</v>
      </c>
      <c r="AY732" s="205" t="s">
        <v>203</v>
      </c>
    </row>
    <row r="733" spans="2:51" s="13" customFormat="1" ht="12">
      <c r="B733" s="206"/>
      <c r="C733" s="207"/>
      <c r="D733" s="196" t="s">
        <v>209</v>
      </c>
      <c r="E733" s="208" t="s">
        <v>1</v>
      </c>
      <c r="F733" s="209" t="s">
        <v>211</v>
      </c>
      <c r="G733" s="207"/>
      <c r="H733" s="210">
        <v>4</v>
      </c>
      <c r="I733" s="211"/>
      <c r="J733" s="207"/>
      <c r="K733" s="207"/>
      <c r="L733" s="212"/>
      <c r="M733" s="213"/>
      <c r="N733" s="214"/>
      <c r="O733" s="214"/>
      <c r="P733" s="214"/>
      <c r="Q733" s="214"/>
      <c r="R733" s="214"/>
      <c r="S733" s="214"/>
      <c r="T733" s="215"/>
      <c r="AT733" s="216" t="s">
        <v>209</v>
      </c>
      <c r="AU733" s="216" t="s">
        <v>89</v>
      </c>
      <c r="AV733" s="13" t="s">
        <v>98</v>
      </c>
      <c r="AW733" s="13" t="s">
        <v>36</v>
      </c>
      <c r="AX733" s="13" t="s">
        <v>85</v>
      </c>
      <c r="AY733" s="216" t="s">
        <v>203</v>
      </c>
    </row>
    <row r="734" spans="1:65" s="2" customFormat="1" ht="37.9" customHeight="1">
      <c r="A734" s="35"/>
      <c r="B734" s="36"/>
      <c r="C734" s="180" t="s">
        <v>1916</v>
      </c>
      <c r="D734" s="180" t="s">
        <v>204</v>
      </c>
      <c r="E734" s="181" t="s">
        <v>1917</v>
      </c>
      <c r="F734" s="182" t="s">
        <v>1918</v>
      </c>
      <c r="G734" s="183" t="s">
        <v>621</v>
      </c>
      <c r="H734" s="184">
        <v>2</v>
      </c>
      <c r="I734" s="185"/>
      <c r="J734" s="186">
        <f>ROUND(I734*H734,2)</f>
        <v>0</v>
      </c>
      <c r="K734" s="187"/>
      <c r="L734" s="40"/>
      <c r="M734" s="188" t="s">
        <v>1</v>
      </c>
      <c r="N734" s="189" t="s">
        <v>45</v>
      </c>
      <c r="O734" s="72"/>
      <c r="P734" s="190">
        <f>O734*H734</f>
        <v>0</v>
      </c>
      <c r="Q734" s="190">
        <v>0</v>
      </c>
      <c r="R734" s="190">
        <f>Q734*H734</f>
        <v>0</v>
      </c>
      <c r="S734" s="190">
        <v>0</v>
      </c>
      <c r="T734" s="191">
        <f>S734*H734</f>
        <v>0</v>
      </c>
      <c r="U734" s="35"/>
      <c r="V734" s="35"/>
      <c r="W734" s="35"/>
      <c r="X734" s="35"/>
      <c r="Y734" s="35"/>
      <c r="Z734" s="35"/>
      <c r="AA734" s="35"/>
      <c r="AB734" s="35"/>
      <c r="AC734" s="35"/>
      <c r="AD734" s="35"/>
      <c r="AE734" s="35"/>
      <c r="AR734" s="192" t="s">
        <v>98</v>
      </c>
      <c r="AT734" s="192" t="s">
        <v>204</v>
      </c>
      <c r="AU734" s="192" t="s">
        <v>89</v>
      </c>
      <c r="AY734" s="18" t="s">
        <v>203</v>
      </c>
      <c r="BE734" s="193">
        <f>IF(N734="základní",J734,0)</f>
        <v>0</v>
      </c>
      <c r="BF734" s="193">
        <f>IF(N734="snížená",J734,0)</f>
        <v>0</v>
      </c>
      <c r="BG734" s="193">
        <f>IF(N734="zákl. přenesená",J734,0)</f>
        <v>0</v>
      </c>
      <c r="BH734" s="193">
        <f>IF(N734="sníž. přenesená",J734,0)</f>
        <v>0</v>
      </c>
      <c r="BI734" s="193">
        <f>IF(N734="nulová",J734,0)</f>
        <v>0</v>
      </c>
      <c r="BJ734" s="18" t="s">
        <v>85</v>
      </c>
      <c r="BK734" s="193">
        <f>ROUND(I734*H734,2)</f>
        <v>0</v>
      </c>
      <c r="BL734" s="18" t="s">
        <v>98</v>
      </c>
      <c r="BM734" s="192" t="s">
        <v>1919</v>
      </c>
    </row>
    <row r="735" spans="2:51" s="12" customFormat="1" ht="12">
      <c r="B735" s="194"/>
      <c r="C735" s="195"/>
      <c r="D735" s="196" t="s">
        <v>209</v>
      </c>
      <c r="E735" s="197" t="s">
        <v>1</v>
      </c>
      <c r="F735" s="198" t="s">
        <v>1914</v>
      </c>
      <c r="G735" s="195"/>
      <c r="H735" s="199">
        <v>2</v>
      </c>
      <c r="I735" s="200"/>
      <c r="J735" s="195"/>
      <c r="K735" s="195"/>
      <c r="L735" s="201"/>
      <c r="M735" s="202"/>
      <c r="N735" s="203"/>
      <c r="O735" s="203"/>
      <c r="P735" s="203"/>
      <c r="Q735" s="203"/>
      <c r="R735" s="203"/>
      <c r="S735" s="203"/>
      <c r="T735" s="204"/>
      <c r="AT735" s="205" t="s">
        <v>209</v>
      </c>
      <c r="AU735" s="205" t="s">
        <v>89</v>
      </c>
      <c r="AV735" s="12" t="s">
        <v>89</v>
      </c>
      <c r="AW735" s="12" t="s">
        <v>36</v>
      </c>
      <c r="AX735" s="12" t="s">
        <v>80</v>
      </c>
      <c r="AY735" s="205" t="s">
        <v>203</v>
      </c>
    </row>
    <row r="736" spans="2:51" s="13" customFormat="1" ht="12">
      <c r="B736" s="206"/>
      <c r="C736" s="207"/>
      <c r="D736" s="196" t="s">
        <v>209</v>
      </c>
      <c r="E736" s="208" t="s">
        <v>1</v>
      </c>
      <c r="F736" s="209" t="s">
        <v>211</v>
      </c>
      <c r="G736" s="207"/>
      <c r="H736" s="210">
        <v>2</v>
      </c>
      <c r="I736" s="211"/>
      <c r="J736" s="207"/>
      <c r="K736" s="207"/>
      <c r="L736" s="212"/>
      <c r="M736" s="213"/>
      <c r="N736" s="214"/>
      <c r="O736" s="214"/>
      <c r="P736" s="214"/>
      <c r="Q736" s="214"/>
      <c r="R736" s="214"/>
      <c r="S736" s="214"/>
      <c r="T736" s="215"/>
      <c r="AT736" s="216" t="s">
        <v>209</v>
      </c>
      <c r="AU736" s="216" t="s">
        <v>89</v>
      </c>
      <c r="AV736" s="13" t="s">
        <v>98</v>
      </c>
      <c r="AW736" s="13" t="s">
        <v>36</v>
      </c>
      <c r="AX736" s="13" t="s">
        <v>85</v>
      </c>
      <c r="AY736" s="216" t="s">
        <v>203</v>
      </c>
    </row>
    <row r="737" spans="1:65" s="2" customFormat="1" ht="44.25" customHeight="1">
      <c r="A737" s="35"/>
      <c r="B737" s="36"/>
      <c r="C737" s="180" t="s">
        <v>1920</v>
      </c>
      <c r="D737" s="180" t="s">
        <v>204</v>
      </c>
      <c r="E737" s="181" t="s">
        <v>1921</v>
      </c>
      <c r="F737" s="182" t="s">
        <v>1922</v>
      </c>
      <c r="G737" s="183" t="s">
        <v>621</v>
      </c>
      <c r="H737" s="184">
        <v>140</v>
      </c>
      <c r="I737" s="185"/>
      <c r="J737" s="186">
        <f>ROUND(I737*H737,2)</f>
        <v>0</v>
      </c>
      <c r="K737" s="187"/>
      <c r="L737" s="40"/>
      <c r="M737" s="188" t="s">
        <v>1</v>
      </c>
      <c r="N737" s="189" t="s">
        <v>45</v>
      </c>
      <c r="O737" s="72"/>
      <c r="P737" s="190">
        <f>O737*H737</f>
        <v>0</v>
      </c>
      <c r="Q737" s="190">
        <v>0</v>
      </c>
      <c r="R737" s="190">
        <f>Q737*H737</f>
        <v>0</v>
      </c>
      <c r="S737" s="190">
        <v>0</v>
      </c>
      <c r="T737" s="191">
        <f>S737*H737</f>
        <v>0</v>
      </c>
      <c r="U737" s="35"/>
      <c r="V737" s="35"/>
      <c r="W737" s="35"/>
      <c r="X737" s="35"/>
      <c r="Y737" s="35"/>
      <c r="Z737" s="35"/>
      <c r="AA737" s="35"/>
      <c r="AB737" s="35"/>
      <c r="AC737" s="35"/>
      <c r="AD737" s="35"/>
      <c r="AE737" s="35"/>
      <c r="AR737" s="192" t="s">
        <v>98</v>
      </c>
      <c r="AT737" s="192" t="s">
        <v>204</v>
      </c>
      <c r="AU737" s="192" t="s">
        <v>89</v>
      </c>
      <c r="AY737" s="18" t="s">
        <v>203</v>
      </c>
      <c r="BE737" s="193">
        <f>IF(N737="základní",J737,0)</f>
        <v>0</v>
      </c>
      <c r="BF737" s="193">
        <f>IF(N737="snížená",J737,0)</f>
        <v>0</v>
      </c>
      <c r="BG737" s="193">
        <f>IF(N737="zákl. přenesená",J737,0)</f>
        <v>0</v>
      </c>
      <c r="BH737" s="193">
        <f>IF(N737="sníž. přenesená",J737,0)</f>
        <v>0</v>
      </c>
      <c r="BI737" s="193">
        <f>IF(N737="nulová",J737,0)</f>
        <v>0</v>
      </c>
      <c r="BJ737" s="18" t="s">
        <v>85</v>
      </c>
      <c r="BK737" s="193">
        <f>ROUND(I737*H737,2)</f>
        <v>0</v>
      </c>
      <c r="BL737" s="18" t="s">
        <v>98</v>
      </c>
      <c r="BM737" s="192" t="s">
        <v>1923</v>
      </c>
    </row>
    <row r="738" spans="2:51" s="12" customFormat="1" ht="12">
      <c r="B738" s="194"/>
      <c r="C738" s="195"/>
      <c r="D738" s="196" t="s">
        <v>209</v>
      </c>
      <c r="E738" s="197" t="s">
        <v>1</v>
      </c>
      <c r="F738" s="198" t="s">
        <v>1924</v>
      </c>
      <c r="G738" s="195"/>
      <c r="H738" s="199">
        <v>140</v>
      </c>
      <c r="I738" s="200"/>
      <c r="J738" s="195"/>
      <c r="K738" s="195"/>
      <c r="L738" s="201"/>
      <c r="M738" s="202"/>
      <c r="N738" s="203"/>
      <c r="O738" s="203"/>
      <c r="P738" s="203"/>
      <c r="Q738" s="203"/>
      <c r="R738" s="203"/>
      <c r="S738" s="203"/>
      <c r="T738" s="204"/>
      <c r="AT738" s="205" t="s">
        <v>209</v>
      </c>
      <c r="AU738" s="205" t="s">
        <v>89</v>
      </c>
      <c r="AV738" s="12" t="s">
        <v>89</v>
      </c>
      <c r="AW738" s="12" t="s">
        <v>36</v>
      </c>
      <c r="AX738" s="12" t="s">
        <v>80</v>
      </c>
      <c r="AY738" s="205" t="s">
        <v>203</v>
      </c>
    </row>
    <row r="739" spans="2:51" s="13" customFormat="1" ht="12">
      <c r="B739" s="206"/>
      <c r="C739" s="207"/>
      <c r="D739" s="196" t="s">
        <v>209</v>
      </c>
      <c r="E739" s="208" t="s">
        <v>1</v>
      </c>
      <c r="F739" s="209" t="s">
        <v>211</v>
      </c>
      <c r="G739" s="207"/>
      <c r="H739" s="210">
        <v>140</v>
      </c>
      <c r="I739" s="211"/>
      <c r="J739" s="207"/>
      <c r="K739" s="207"/>
      <c r="L739" s="212"/>
      <c r="M739" s="213"/>
      <c r="N739" s="214"/>
      <c r="O739" s="214"/>
      <c r="P739" s="214"/>
      <c r="Q739" s="214"/>
      <c r="R739" s="214"/>
      <c r="S739" s="214"/>
      <c r="T739" s="215"/>
      <c r="AT739" s="216" t="s">
        <v>209</v>
      </c>
      <c r="AU739" s="216" t="s">
        <v>89</v>
      </c>
      <c r="AV739" s="13" t="s">
        <v>98</v>
      </c>
      <c r="AW739" s="13" t="s">
        <v>36</v>
      </c>
      <c r="AX739" s="13" t="s">
        <v>85</v>
      </c>
      <c r="AY739" s="216" t="s">
        <v>203</v>
      </c>
    </row>
    <row r="740" spans="1:65" s="2" customFormat="1" ht="33" customHeight="1">
      <c r="A740" s="35"/>
      <c r="B740" s="36"/>
      <c r="C740" s="180" t="s">
        <v>1925</v>
      </c>
      <c r="D740" s="180" t="s">
        <v>204</v>
      </c>
      <c r="E740" s="181" t="s">
        <v>1926</v>
      </c>
      <c r="F740" s="182" t="s">
        <v>1927</v>
      </c>
      <c r="G740" s="183" t="s">
        <v>621</v>
      </c>
      <c r="H740" s="184">
        <v>14</v>
      </c>
      <c r="I740" s="185"/>
      <c r="J740" s="186">
        <f>ROUND(I740*H740,2)</f>
        <v>0</v>
      </c>
      <c r="K740" s="187"/>
      <c r="L740" s="40"/>
      <c r="M740" s="188" t="s">
        <v>1</v>
      </c>
      <c r="N740" s="189" t="s">
        <v>45</v>
      </c>
      <c r="O740" s="72"/>
      <c r="P740" s="190">
        <f>O740*H740</f>
        <v>0</v>
      </c>
      <c r="Q740" s="190">
        <v>0</v>
      </c>
      <c r="R740" s="190">
        <f>Q740*H740</f>
        <v>0</v>
      </c>
      <c r="S740" s="190">
        <v>0</v>
      </c>
      <c r="T740" s="191">
        <f>S740*H740</f>
        <v>0</v>
      </c>
      <c r="U740" s="35"/>
      <c r="V740" s="35"/>
      <c r="W740" s="35"/>
      <c r="X740" s="35"/>
      <c r="Y740" s="35"/>
      <c r="Z740" s="35"/>
      <c r="AA740" s="35"/>
      <c r="AB740" s="35"/>
      <c r="AC740" s="35"/>
      <c r="AD740" s="35"/>
      <c r="AE740" s="35"/>
      <c r="AR740" s="192" t="s">
        <v>98</v>
      </c>
      <c r="AT740" s="192" t="s">
        <v>204</v>
      </c>
      <c r="AU740" s="192" t="s">
        <v>89</v>
      </c>
      <c r="AY740" s="18" t="s">
        <v>203</v>
      </c>
      <c r="BE740" s="193">
        <f>IF(N740="základní",J740,0)</f>
        <v>0</v>
      </c>
      <c r="BF740" s="193">
        <f>IF(N740="snížená",J740,0)</f>
        <v>0</v>
      </c>
      <c r="BG740" s="193">
        <f>IF(N740="zákl. přenesená",J740,0)</f>
        <v>0</v>
      </c>
      <c r="BH740" s="193">
        <f>IF(N740="sníž. přenesená",J740,0)</f>
        <v>0</v>
      </c>
      <c r="BI740" s="193">
        <f>IF(N740="nulová",J740,0)</f>
        <v>0</v>
      </c>
      <c r="BJ740" s="18" t="s">
        <v>85</v>
      </c>
      <c r="BK740" s="193">
        <f>ROUND(I740*H740,2)</f>
        <v>0</v>
      </c>
      <c r="BL740" s="18" t="s">
        <v>98</v>
      </c>
      <c r="BM740" s="192" t="s">
        <v>1928</v>
      </c>
    </row>
    <row r="741" spans="2:51" s="12" customFormat="1" ht="12">
      <c r="B741" s="194"/>
      <c r="C741" s="195"/>
      <c r="D741" s="196" t="s">
        <v>209</v>
      </c>
      <c r="E741" s="197" t="s">
        <v>1</v>
      </c>
      <c r="F741" s="198" t="s">
        <v>1929</v>
      </c>
      <c r="G741" s="195"/>
      <c r="H741" s="199">
        <v>14</v>
      </c>
      <c r="I741" s="200"/>
      <c r="J741" s="195"/>
      <c r="K741" s="195"/>
      <c r="L741" s="201"/>
      <c r="M741" s="202"/>
      <c r="N741" s="203"/>
      <c r="O741" s="203"/>
      <c r="P741" s="203"/>
      <c r="Q741" s="203"/>
      <c r="R741" s="203"/>
      <c r="S741" s="203"/>
      <c r="T741" s="204"/>
      <c r="AT741" s="205" t="s">
        <v>209</v>
      </c>
      <c r="AU741" s="205" t="s">
        <v>89</v>
      </c>
      <c r="AV741" s="12" t="s">
        <v>89</v>
      </c>
      <c r="AW741" s="12" t="s">
        <v>36</v>
      </c>
      <c r="AX741" s="12" t="s">
        <v>80</v>
      </c>
      <c r="AY741" s="205" t="s">
        <v>203</v>
      </c>
    </row>
    <row r="742" spans="2:51" s="13" customFormat="1" ht="12">
      <c r="B742" s="206"/>
      <c r="C742" s="207"/>
      <c r="D742" s="196" t="s">
        <v>209</v>
      </c>
      <c r="E742" s="208" t="s">
        <v>1</v>
      </c>
      <c r="F742" s="209" t="s">
        <v>211</v>
      </c>
      <c r="G742" s="207"/>
      <c r="H742" s="210">
        <v>14</v>
      </c>
      <c r="I742" s="211"/>
      <c r="J742" s="207"/>
      <c r="K742" s="207"/>
      <c r="L742" s="212"/>
      <c r="M742" s="213"/>
      <c r="N742" s="214"/>
      <c r="O742" s="214"/>
      <c r="P742" s="214"/>
      <c r="Q742" s="214"/>
      <c r="R742" s="214"/>
      <c r="S742" s="214"/>
      <c r="T742" s="215"/>
      <c r="AT742" s="216" t="s">
        <v>209</v>
      </c>
      <c r="AU742" s="216" t="s">
        <v>89</v>
      </c>
      <c r="AV742" s="13" t="s">
        <v>98</v>
      </c>
      <c r="AW742" s="13" t="s">
        <v>36</v>
      </c>
      <c r="AX742" s="13" t="s">
        <v>85</v>
      </c>
      <c r="AY742" s="216" t="s">
        <v>203</v>
      </c>
    </row>
    <row r="743" spans="1:65" s="2" customFormat="1" ht="33" customHeight="1">
      <c r="A743" s="35"/>
      <c r="B743" s="36"/>
      <c r="C743" s="180" t="s">
        <v>1930</v>
      </c>
      <c r="D743" s="180" t="s">
        <v>204</v>
      </c>
      <c r="E743" s="181" t="s">
        <v>1931</v>
      </c>
      <c r="F743" s="182" t="s">
        <v>1932</v>
      </c>
      <c r="G743" s="183" t="s">
        <v>621</v>
      </c>
      <c r="H743" s="184">
        <v>111</v>
      </c>
      <c r="I743" s="185"/>
      <c r="J743" s="186">
        <f>ROUND(I743*H743,2)</f>
        <v>0</v>
      </c>
      <c r="K743" s="187"/>
      <c r="L743" s="40"/>
      <c r="M743" s="188" t="s">
        <v>1</v>
      </c>
      <c r="N743" s="189" t="s">
        <v>45</v>
      </c>
      <c r="O743" s="72"/>
      <c r="P743" s="190">
        <f>O743*H743</f>
        <v>0</v>
      </c>
      <c r="Q743" s="190">
        <v>0</v>
      </c>
      <c r="R743" s="190">
        <f>Q743*H743</f>
        <v>0</v>
      </c>
      <c r="S743" s="190">
        <v>0</v>
      </c>
      <c r="T743" s="191">
        <f>S743*H743</f>
        <v>0</v>
      </c>
      <c r="U743" s="35"/>
      <c r="V743" s="35"/>
      <c r="W743" s="35"/>
      <c r="X743" s="35"/>
      <c r="Y743" s="35"/>
      <c r="Z743" s="35"/>
      <c r="AA743" s="35"/>
      <c r="AB743" s="35"/>
      <c r="AC743" s="35"/>
      <c r="AD743" s="35"/>
      <c r="AE743" s="35"/>
      <c r="AR743" s="192" t="s">
        <v>98</v>
      </c>
      <c r="AT743" s="192" t="s">
        <v>204</v>
      </c>
      <c r="AU743" s="192" t="s">
        <v>89</v>
      </c>
      <c r="AY743" s="18" t="s">
        <v>203</v>
      </c>
      <c r="BE743" s="193">
        <f>IF(N743="základní",J743,0)</f>
        <v>0</v>
      </c>
      <c r="BF743" s="193">
        <f>IF(N743="snížená",J743,0)</f>
        <v>0</v>
      </c>
      <c r="BG743" s="193">
        <f>IF(N743="zákl. přenesená",J743,0)</f>
        <v>0</v>
      </c>
      <c r="BH743" s="193">
        <f>IF(N743="sníž. přenesená",J743,0)</f>
        <v>0</v>
      </c>
      <c r="BI743" s="193">
        <f>IF(N743="nulová",J743,0)</f>
        <v>0</v>
      </c>
      <c r="BJ743" s="18" t="s">
        <v>85</v>
      </c>
      <c r="BK743" s="193">
        <f>ROUND(I743*H743,2)</f>
        <v>0</v>
      </c>
      <c r="BL743" s="18" t="s">
        <v>98</v>
      </c>
      <c r="BM743" s="192" t="s">
        <v>1933</v>
      </c>
    </row>
    <row r="744" spans="2:51" s="12" customFormat="1" ht="12">
      <c r="B744" s="194"/>
      <c r="C744" s="195"/>
      <c r="D744" s="196" t="s">
        <v>209</v>
      </c>
      <c r="E744" s="197" t="s">
        <v>1</v>
      </c>
      <c r="F744" s="198" t="s">
        <v>1934</v>
      </c>
      <c r="G744" s="195"/>
      <c r="H744" s="199">
        <v>111</v>
      </c>
      <c r="I744" s="200"/>
      <c r="J744" s="195"/>
      <c r="K744" s="195"/>
      <c r="L744" s="201"/>
      <c r="M744" s="202"/>
      <c r="N744" s="203"/>
      <c r="O744" s="203"/>
      <c r="P744" s="203"/>
      <c r="Q744" s="203"/>
      <c r="R744" s="203"/>
      <c r="S744" s="203"/>
      <c r="T744" s="204"/>
      <c r="AT744" s="205" t="s">
        <v>209</v>
      </c>
      <c r="AU744" s="205" t="s">
        <v>89</v>
      </c>
      <c r="AV744" s="12" t="s">
        <v>89</v>
      </c>
      <c r="AW744" s="12" t="s">
        <v>36</v>
      </c>
      <c r="AX744" s="12" t="s">
        <v>80</v>
      </c>
      <c r="AY744" s="205" t="s">
        <v>203</v>
      </c>
    </row>
    <row r="745" spans="2:51" s="13" customFormat="1" ht="12">
      <c r="B745" s="206"/>
      <c r="C745" s="207"/>
      <c r="D745" s="196" t="s">
        <v>209</v>
      </c>
      <c r="E745" s="208" t="s">
        <v>1</v>
      </c>
      <c r="F745" s="209" t="s">
        <v>211</v>
      </c>
      <c r="G745" s="207"/>
      <c r="H745" s="210">
        <v>111</v>
      </c>
      <c r="I745" s="211"/>
      <c r="J745" s="207"/>
      <c r="K745" s="207"/>
      <c r="L745" s="212"/>
      <c r="M745" s="213"/>
      <c r="N745" s="214"/>
      <c r="O745" s="214"/>
      <c r="P745" s="214"/>
      <c r="Q745" s="214"/>
      <c r="R745" s="214"/>
      <c r="S745" s="214"/>
      <c r="T745" s="215"/>
      <c r="AT745" s="216" t="s">
        <v>209</v>
      </c>
      <c r="AU745" s="216" t="s">
        <v>89</v>
      </c>
      <c r="AV745" s="13" t="s">
        <v>98</v>
      </c>
      <c r="AW745" s="13" t="s">
        <v>36</v>
      </c>
      <c r="AX745" s="13" t="s">
        <v>85</v>
      </c>
      <c r="AY745" s="216" t="s">
        <v>203</v>
      </c>
    </row>
    <row r="746" spans="1:65" s="2" customFormat="1" ht="33" customHeight="1">
      <c r="A746" s="35"/>
      <c r="B746" s="36"/>
      <c r="C746" s="180" t="s">
        <v>1935</v>
      </c>
      <c r="D746" s="180" t="s">
        <v>204</v>
      </c>
      <c r="E746" s="181" t="s">
        <v>1936</v>
      </c>
      <c r="F746" s="182" t="s">
        <v>1937</v>
      </c>
      <c r="G746" s="183" t="s">
        <v>621</v>
      </c>
      <c r="H746" s="184">
        <v>181</v>
      </c>
      <c r="I746" s="185"/>
      <c r="J746" s="186">
        <f>ROUND(I746*H746,2)</f>
        <v>0</v>
      </c>
      <c r="K746" s="187"/>
      <c r="L746" s="40"/>
      <c r="M746" s="188" t="s">
        <v>1</v>
      </c>
      <c r="N746" s="189" t="s">
        <v>45</v>
      </c>
      <c r="O746" s="72"/>
      <c r="P746" s="190">
        <f>O746*H746</f>
        <v>0</v>
      </c>
      <c r="Q746" s="190">
        <v>0</v>
      </c>
      <c r="R746" s="190">
        <f>Q746*H746</f>
        <v>0</v>
      </c>
      <c r="S746" s="190">
        <v>0</v>
      </c>
      <c r="T746" s="191">
        <f>S746*H746</f>
        <v>0</v>
      </c>
      <c r="U746" s="35"/>
      <c r="V746" s="35"/>
      <c r="W746" s="35"/>
      <c r="X746" s="35"/>
      <c r="Y746" s="35"/>
      <c r="Z746" s="35"/>
      <c r="AA746" s="35"/>
      <c r="AB746" s="35"/>
      <c r="AC746" s="35"/>
      <c r="AD746" s="35"/>
      <c r="AE746" s="35"/>
      <c r="AR746" s="192" t="s">
        <v>98</v>
      </c>
      <c r="AT746" s="192" t="s">
        <v>204</v>
      </c>
      <c r="AU746" s="192" t="s">
        <v>89</v>
      </c>
      <c r="AY746" s="18" t="s">
        <v>203</v>
      </c>
      <c r="BE746" s="193">
        <f>IF(N746="základní",J746,0)</f>
        <v>0</v>
      </c>
      <c r="BF746" s="193">
        <f>IF(N746="snížená",J746,0)</f>
        <v>0</v>
      </c>
      <c r="BG746" s="193">
        <f>IF(N746="zákl. přenesená",J746,0)</f>
        <v>0</v>
      </c>
      <c r="BH746" s="193">
        <f>IF(N746="sníž. přenesená",J746,0)</f>
        <v>0</v>
      </c>
      <c r="BI746" s="193">
        <f>IF(N746="nulová",J746,0)</f>
        <v>0</v>
      </c>
      <c r="BJ746" s="18" t="s">
        <v>85</v>
      </c>
      <c r="BK746" s="193">
        <f>ROUND(I746*H746,2)</f>
        <v>0</v>
      </c>
      <c r="BL746" s="18" t="s">
        <v>98</v>
      </c>
      <c r="BM746" s="192" t="s">
        <v>1938</v>
      </c>
    </row>
    <row r="747" spans="2:51" s="12" customFormat="1" ht="12">
      <c r="B747" s="194"/>
      <c r="C747" s="195"/>
      <c r="D747" s="196" t="s">
        <v>209</v>
      </c>
      <c r="E747" s="197" t="s">
        <v>1</v>
      </c>
      <c r="F747" s="198" t="s">
        <v>1939</v>
      </c>
      <c r="G747" s="195"/>
      <c r="H747" s="199">
        <v>181</v>
      </c>
      <c r="I747" s="200"/>
      <c r="J747" s="195"/>
      <c r="K747" s="195"/>
      <c r="L747" s="201"/>
      <c r="M747" s="202"/>
      <c r="N747" s="203"/>
      <c r="O747" s="203"/>
      <c r="P747" s="203"/>
      <c r="Q747" s="203"/>
      <c r="R747" s="203"/>
      <c r="S747" s="203"/>
      <c r="T747" s="204"/>
      <c r="AT747" s="205" t="s">
        <v>209</v>
      </c>
      <c r="AU747" s="205" t="s">
        <v>89</v>
      </c>
      <c r="AV747" s="12" t="s">
        <v>89</v>
      </c>
      <c r="AW747" s="12" t="s">
        <v>36</v>
      </c>
      <c r="AX747" s="12" t="s">
        <v>80</v>
      </c>
      <c r="AY747" s="205" t="s">
        <v>203</v>
      </c>
    </row>
    <row r="748" spans="2:51" s="13" customFormat="1" ht="12">
      <c r="B748" s="206"/>
      <c r="C748" s="207"/>
      <c r="D748" s="196" t="s">
        <v>209</v>
      </c>
      <c r="E748" s="208" t="s">
        <v>1</v>
      </c>
      <c r="F748" s="209" t="s">
        <v>211</v>
      </c>
      <c r="G748" s="207"/>
      <c r="H748" s="210">
        <v>181</v>
      </c>
      <c r="I748" s="211"/>
      <c r="J748" s="207"/>
      <c r="K748" s="207"/>
      <c r="L748" s="212"/>
      <c r="M748" s="213"/>
      <c r="N748" s="214"/>
      <c r="O748" s="214"/>
      <c r="P748" s="214"/>
      <c r="Q748" s="214"/>
      <c r="R748" s="214"/>
      <c r="S748" s="214"/>
      <c r="T748" s="215"/>
      <c r="AT748" s="216" t="s">
        <v>209</v>
      </c>
      <c r="AU748" s="216" t="s">
        <v>89</v>
      </c>
      <c r="AV748" s="13" t="s">
        <v>98</v>
      </c>
      <c r="AW748" s="13" t="s">
        <v>36</v>
      </c>
      <c r="AX748" s="13" t="s">
        <v>85</v>
      </c>
      <c r="AY748" s="216" t="s">
        <v>203</v>
      </c>
    </row>
    <row r="749" spans="1:65" s="2" customFormat="1" ht="37.9" customHeight="1">
      <c r="A749" s="35"/>
      <c r="B749" s="36"/>
      <c r="C749" s="180" t="s">
        <v>1940</v>
      </c>
      <c r="D749" s="180" t="s">
        <v>204</v>
      </c>
      <c r="E749" s="181" t="s">
        <v>1941</v>
      </c>
      <c r="F749" s="182" t="s">
        <v>1942</v>
      </c>
      <c r="G749" s="183" t="s">
        <v>621</v>
      </c>
      <c r="H749" s="184">
        <v>2</v>
      </c>
      <c r="I749" s="185"/>
      <c r="J749" s="186">
        <f>ROUND(I749*H749,2)</f>
        <v>0</v>
      </c>
      <c r="K749" s="187"/>
      <c r="L749" s="40"/>
      <c r="M749" s="188" t="s">
        <v>1</v>
      </c>
      <c r="N749" s="189" t="s">
        <v>45</v>
      </c>
      <c r="O749" s="72"/>
      <c r="P749" s="190">
        <f>O749*H749</f>
        <v>0</v>
      </c>
      <c r="Q749" s="190">
        <v>0</v>
      </c>
      <c r="R749" s="190">
        <f>Q749*H749</f>
        <v>0</v>
      </c>
      <c r="S749" s="190">
        <v>0</v>
      </c>
      <c r="T749" s="191">
        <f>S749*H749</f>
        <v>0</v>
      </c>
      <c r="U749" s="35"/>
      <c r="V749" s="35"/>
      <c r="W749" s="35"/>
      <c r="X749" s="35"/>
      <c r="Y749" s="35"/>
      <c r="Z749" s="35"/>
      <c r="AA749" s="35"/>
      <c r="AB749" s="35"/>
      <c r="AC749" s="35"/>
      <c r="AD749" s="35"/>
      <c r="AE749" s="35"/>
      <c r="AR749" s="192" t="s">
        <v>98</v>
      </c>
      <c r="AT749" s="192" t="s">
        <v>204</v>
      </c>
      <c r="AU749" s="192" t="s">
        <v>89</v>
      </c>
      <c r="AY749" s="18" t="s">
        <v>203</v>
      </c>
      <c r="BE749" s="193">
        <f>IF(N749="základní",J749,0)</f>
        <v>0</v>
      </c>
      <c r="BF749" s="193">
        <f>IF(N749="snížená",J749,0)</f>
        <v>0</v>
      </c>
      <c r="BG749" s="193">
        <f>IF(N749="zákl. přenesená",J749,0)</f>
        <v>0</v>
      </c>
      <c r="BH749" s="193">
        <f>IF(N749="sníž. přenesená",J749,0)</f>
        <v>0</v>
      </c>
      <c r="BI749" s="193">
        <f>IF(N749="nulová",J749,0)</f>
        <v>0</v>
      </c>
      <c r="BJ749" s="18" t="s">
        <v>85</v>
      </c>
      <c r="BK749" s="193">
        <f>ROUND(I749*H749,2)</f>
        <v>0</v>
      </c>
      <c r="BL749" s="18" t="s">
        <v>98</v>
      </c>
      <c r="BM749" s="192" t="s">
        <v>1943</v>
      </c>
    </row>
    <row r="750" spans="2:51" s="12" customFormat="1" ht="12">
      <c r="B750" s="194"/>
      <c r="C750" s="195"/>
      <c r="D750" s="196" t="s">
        <v>209</v>
      </c>
      <c r="E750" s="197" t="s">
        <v>1</v>
      </c>
      <c r="F750" s="198" t="s">
        <v>1944</v>
      </c>
      <c r="G750" s="195"/>
      <c r="H750" s="199">
        <v>2</v>
      </c>
      <c r="I750" s="200"/>
      <c r="J750" s="195"/>
      <c r="K750" s="195"/>
      <c r="L750" s="201"/>
      <c r="M750" s="202"/>
      <c r="N750" s="203"/>
      <c r="O750" s="203"/>
      <c r="P750" s="203"/>
      <c r="Q750" s="203"/>
      <c r="R750" s="203"/>
      <c r="S750" s="203"/>
      <c r="T750" s="204"/>
      <c r="AT750" s="205" t="s">
        <v>209</v>
      </c>
      <c r="AU750" s="205" t="s">
        <v>89</v>
      </c>
      <c r="AV750" s="12" t="s">
        <v>89</v>
      </c>
      <c r="AW750" s="12" t="s">
        <v>36</v>
      </c>
      <c r="AX750" s="12" t="s">
        <v>80</v>
      </c>
      <c r="AY750" s="205" t="s">
        <v>203</v>
      </c>
    </row>
    <row r="751" spans="2:51" s="13" customFormat="1" ht="12">
      <c r="B751" s="206"/>
      <c r="C751" s="207"/>
      <c r="D751" s="196" t="s">
        <v>209</v>
      </c>
      <c r="E751" s="208" t="s">
        <v>1</v>
      </c>
      <c r="F751" s="209" t="s">
        <v>211</v>
      </c>
      <c r="G751" s="207"/>
      <c r="H751" s="210">
        <v>2</v>
      </c>
      <c r="I751" s="211"/>
      <c r="J751" s="207"/>
      <c r="K751" s="207"/>
      <c r="L751" s="212"/>
      <c r="M751" s="213"/>
      <c r="N751" s="214"/>
      <c r="O751" s="214"/>
      <c r="P751" s="214"/>
      <c r="Q751" s="214"/>
      <c r="R751" s="214"/>
      <c r="S751" s="214"/>
      <c r="T751" s="215"/>
      <c r="AT751" s="216" t="s">
        <v>209</v>
      </c>
      <c r="AU751" s="216" t="s">
        <v>89</v>
      </c>
      <c r="AV751" s="13" t="s">
        <v>98</v>
      </c>
      <c r="AW751" s="13" t="s">
        <v>36</v>
      </c>
      <c r="AX751" s="13" t="s">
        <v>85</v>
      </c>
      <c r="AY751" s="216" t="s">
        <v>203</v>
      </c>
    </row>
    <row r="752" spans="1:65" s="2" customFormat="1" ht="24.2" customHeight="1">
      <c r="A752" s="35"/>
      <c r="B752" s="36"/>
      <c r="C752" s="180" t="s">
        <v>1945</v>
      </c>
      <c r="D752" s="180" t="s">
        <v>204</v>
      </c>
      <c r="E752" s="181" t="s">
        <v>1946</v>
      </c>
      <c r="F752" s="182" t="s">
        <v>1947</v>
      </c>
      <c r="G752" s="183" t="s">
        <v>221</v>
      </c>
      <c r="H752" s="184">
        <v>445</v>
      </c>
      <c r="I752" s="185"/>
      <c r="J752" s="186">
        <f>ROUND(I752*H752,2)</f>
        <v>0</v>
      </c>
      <c r="K752" s="187"/>
      <c r="L752" s="40"/>
      <c r="M752" s="188" t="s">
        <v>1</v>
      </c>
      <c r="N752" s="189" t="s">
        <v>45</v>
      </c>
      <c r="O752" s="72"/>
      <c r="P752" s="190">
        <f>O752*H752</f>
        <v>0</v>
      </c>
      <c r="Q752" s="190">
        <v>0</v>
      </c>
      <c r="R752" s="190">
        <f>Q752*H752</f>
        <v>0</v>
      </c>
      <c r="S752" s="190">
        <v>0</v>
      </c>
      <c r="T752" s="191">
        <f>S752*H752</f>
        <v>0</v>
      </c>
      <c r="U752" s="35"/>
      <c r="V752" s="35"/>
      <c r="W752" s="35"/>
      <c r="X752" s="35"/>
      <c r="Y752" s="35"/>
      <c r="Z752" s="35"/>
      <c r="AA752" s="35"/>
      <c r="AB752" s="35"/>
      <c r="AC752" s="35"/>
      <c r="AD752" s="35"/>
      <c r="AE752" s="35"/>
      <c r="AR752" s="192" t="s">
        <v>98</v>
      </c>
      <c r="AT752" s="192" t="s">
        <v>204</v>
      </c>
      <c r="AU752" s="192" t="s">
        <v>89</v>
      </c>
      <c r="AY752" s="18" t="s">
        <v>203</v>
      </c>
      <c r="BE752" s="193">
        <f>IF(N752="základní",J752,0)</f>
        <v>0</v>
      </c>
      <c r="BF752" s="193">
        <f>IF(N752="snížená",J752,0)</f>
        <v>0</v>
      </c>
      <c r="BG752" s="193">
        <f>IF(N752="zákl. přenesená",J752,0)</f>
        <v>0</v>
      </c>
      <c r="BH752" s="193">
        <f>IF(N752="sníž. přenesená",J752,0)</f>
        <v>0</v>
      </c>
      <c r="BI752" s="193">
        <f>IF(N752="nulová",J752,0)</f>
        <v>0</v>
      </c>
      <c r="BJ752" s="18" t="s">
        <v>85</v>
      </c>
      <c r="BK752" s="193">
        <f>ROUND(I752*H752,2)</f>
        <v>0</v>
      </c>
      <c r="BL752" s="18" t="s">
        <v>98</v>
      </c>
      <c r="BM752" s="192" t="s">
        <v>1948</v>
      </c>
    </row>
    <row r="753" spans="1:65" s="2" customFormat="1" ht="24.2" customHeight="1">
      <c r="A753" s="35"/>
      <c r="B753" s="36"/>
      <c r="C753" s="238" t="s">
        <v>1949</v>
      </c>
      <c r="D753" s="238" t="s">
        <v>1363</v>
      </c>
      <c r="E753" s="239" t="s">
        <v>1950</v>
      </c>
      <c r="F753" s="240" t="s">
        <v>1951</v>
      </c>
      <c r="G753" s="241" t="s">
        <v>253</v>
      </c>
      <c r="H753" s="242">
        <v>194</v>
      </c>
      <c r="I753" s="243"/>
      <c r="J753" s="244">
        <f>ROUND(I753*H753,2)</f>
        <v>0</v>
      </c>
      <c r="K753" s="245"/>
      <c r="L753" s="246"/>
      <c r="M753" s="247" t="s">
        <v>1</v>
      </c>
      <c r="N753" s="248" t="s">
        <v>45</v>
      </c>
      <c r="O753" s="72"/>
      <c r="P753" s="190">
        <f>O753*H753</f>
        <v>0</v>
      </c>
      <c r="Q753" s="190">
        <v>0</v>
      </c>
      <c r="R753" s="190">
        <f>Q753*H753</f>
        <v>0</v>
      </c>
      <c r="S753" s="190">
        <v>0</v>
      </c>
      <c r="T753" s="191">
        <f>S753*H753</f>
        <v>0</v>
      </c>
      <c r="U753" s="35"/>
      <c r="V753" s="35"/>
      <c r="W753" s="35"/>
      <c r="X753" s="35"/>
      <c r="Y753" s="35"/>
      <c r="Z753" s="35"/>
      <c r="AA753" s="35"/>
      <c r="AB753" s="35"/>
      <c r="AC753" s="35"/>
      <c r="AD753" s="35"/>
      <c r="AE753" s="35"/>
      <c r="AR753" s="192" t="s">
        <v>122</v>
      </c>
      <c r="AT753" s="192" t="s">
        <v>1363</v>
      </c>
      <c r="AU753" s="192" t="s">
        <v>89</v>
      </c>
      <c r="AY753" s="18" t="s">
        <v>203</v>
      </c>
      <c r="BE753" s="193">
        <f>IF(N753="základní",J753,0)</f>
        <v>0</v>
      </c>
      <c r="BF753" s="193">
        <f>IF(N753="snížená",J753,0)</f>
        <v>0</v>
      </c>
      <c r="BG753" s="193">
        <f>IF(N753="zákl. přenesená",J753,0)</f>
        <v>0</v>
      </c>
      <c r="BH753" s="193">
        <f>IF(N753="sníž. přenesená",J753,0)</f>
        <v>0</v>
      </c>
      <c r="BI753" s="193">
        <f>IF(N753="nulová",J753,0)</f>
        <v>0</v>
      </c>
      <c r="BJ753" s="18" t="s">
        <v>85</v>
      </c>
      <c r="BK753" s="193">
        <f>ROUND(I753*H753,2)</f>
        <v>0</v>
      </c>
      <c r="BL753" s="18" t="s">
        <v>98</v>
      </c>
      <c r="BM753" s="192" t="s">
        <v>1952</v>
      </c>
    </row>
    <row r="754" spans="2:51" s="12" customFormat="1" ht="12">
      <c r="B754" s="194"/>
      <c r="C754" s="195"/>
      <c r="D754" s="196" t="s">
        <v>209</v>
      </c>
      <c r="E754" s="197" t="s">
        <v>1</v>
      </c>
      <c r="F754" s="198" t="s">
        <v>1732</v>
      </c>
      <c r="G754" s="195"/>
      <c r="H754" s="199">
        <v>194</v>
      </c>
      <c r="I754" s="200"/>
      <c r="J754" s="195"/>
      <c r="K754" s="195"/>
      <c r="L754" s="201"/>
      <c r="M754" s="202"/>
      <c r="N754" s="203"/>
      <c r="O754" s="203"/>
      <c r="P754" s="203"/>
      <c r="Q754" s="203"/>
      <c r="R754" s="203"/>
      <c r="S754" s="203"/>
      <c r="T754" s="204"/>
      <c r="AT754" s="205" t="s">
        <v>209</v>
      </c>
      <c r="AU754" s="205" t="s">
        <v>89</v>
      </c>
      <c r="AV754" s="12" t="s">
        <v>89</v>
      </c>
      <c r="AW754" s="12" t="s">
        <v>36</v>
      </c>
      <c r="AX754" s="12" t="s">
        <v>80</v>
      </c>
      <c r="AY754" s="205" t="s">
        <v>203</v>
      </c>
    </row>
    <row r="755" spans="2:51" s="13" customFormat="1" ht="12">
      <c r="B755" s="206"/>
      <c r="C755" s="207"/>
      <c r="D755" s="196" t="s">
        <v>209</v>
      </c>
      <c r="E755" s="208" t="s">
        <v>1</v>
      </c>
      <c r="F755" s="209" t="s">
        <v>211</v>
      </c>
      <c r="G755" s="207"/>
      <c r="H755" s="210">
        <v>194</v>
      </c>
      <c r="I755" s="211"/>
      <c r="J755" s="207"/>
      <c r="K755" s="207"/>
      <c r="L755" s="212"/>
      <c r="M755" s="213"/>
      <c r="N755" s="214"/>
      <c r="O755" s="214"/>
      <c r="P755" s="214"/>
      <c r="Q755" s="214"/>
      <c r="R755" s="214"/>
      <c r="S755" s="214"/>
      <c r="T755" s="215"/>
      <c r="AT755" s="216" t="s">
        <v>209</v>
      </c>
      <c r="AU755" s="216" t="s">
        <v>89</v>
      </c>
      <c r="AV755" s="13" t="s">
        <v>98</v>
      </c>
      <c r="AW755" s="13" t="s">
        <v>36</v>
      </c>
      <c r="AX755" s="13" t="s">
        <v>85</v>
      </c>
      <c r="AY755" s="216" t="s">
        <v>203</v>
      </c>
    </row>
    <row r="756" spans="1:65" s="2" customFormat="1" ht="16.5" customHeight="1">
      <c r="A756" s="35"/>
      <c r="B756" s="36"/>
      <c r="C756" s="238" t="s">
        <v>1953</v>
      </c>
      <c r="D756" s="238" t="s">
        <v>1363</v>
      </c>
      <c r="E756" s="239" t="s">
        <v>1954</v>
      </c>
      <c r="F756" s="240" t="s">
        <v>1955</v>
      </c>
      <c r="G756" s="241" t="s">
        <v>253</v>
      </c>
      <c r="H756" s="242">
        <v>251</v>
      </c>
      <c r="I756" s="243"/>
      <c r="J756" s="244">
        <f>ROUND(I756*H756,2)</f>
        <v>0</v>
      </c>
      <c r="K756" s="245"/>
      <c r="L756" s="246"/>
      <c r="M756" s="247" t="s">
        <v>1</v>
      </c>
      <c r="N756" s="248" t="s">
        <v>45</v>
      </c>
      <c r="O756" s="72"/>
      <c r="P756" s="190">
        <f>O756*H756</f>
        <v>0</v>
      </c>
      <c r="Q756" s="190">
        <v>0</v>
      </c>
      <c r="R756" s="190">
        <f>Q756*H756</f>
        <v>0</v>
      </c>
      <c r="S756" s="190">
        <v>0</v>
      </c>
      <c r="T756" s="191">
        <f>S756*H756</f>
        <v>0</v>
      </c>
      <c r="U756" s="35"/>
      <c r="V756" s="35"/>
      <c r="W756" s="35"/>
      <c r="X756" s="35"/>
      <c r="Y756" s="35"/>
      <c r="Z756" s="35"/>
      <c r="AA756" s="35"/>
      <c r="AB756" s="35"/>
      <c r="AC756" s="35"/>
      <c r="AD756" s="35"/>
      <c r="AE756" s="35"/>
      <c r="AR756" s="192" t="s">
        <v>122</v>
      </c>
      <c r="AT756" s="192" t="s">
        <v>1363</v>
      </c>
      <c r="AU756" s="192" t="s">
        <v>89</v>
      </c>
      <c r="AY756" s="18" t="s">
        <v>203</v>
      </c>
      <c r="BE756" s="193">
        <f>IF(N756="základní",J756,0)</f>
        <v>0</v>
      </c>
      <c r="BF756" s="193">
        <f>IF(N756="snížená",J756,0)</f>
        <v>0</v>
      </c>
      <c r="BG756" s="193">
        <f>IF(N756="zákl. přenesená",J756,0)</f>
        <v>0</v>
      </c>
      <c r="BH756" s="193">
        <f>IF(N756="sníž. přenesená",J756,0)</f>
        <v>0</v>
      </c>
      <c r="BI756" s="193">
        <f>IF(N756="nulová",J756,0)</f>
        <v>0</v>
      </c>
      <c r="BJ756" s="18" t="s">
        <v>85</v>
      </c>
      <c r="BK756" s="193">
        <f>ROUND(I756*H756,2)</f>
        <v>0</v>
      </c>
      <c r="BL756" s="18" t="s">
        <v>98</v>
      </c>
      <c r="BM756" s="192" t="s">
        <v>1956</v>
      </c>
    </row>
    <row r="757" spans="2:51" s="12" customFormat="1" ht="12">
      <c r="B757" s="194"/>
      <c r="C757" s="195"/>
      <c r="D757" s="196" t="s">
        <v>209</v>
      </c>
      <c r="E757" s="197" t="s">
        <v>1</v>
      </c>
      <c r="F757" s="198" t="s">
        <v>1712</v>
      </c>
      <c r="G757" s="195"/>
      <c r="H757" s="199">
        <v>140</v>
      </c>
      <c r="I757" s="200"/>
      <c r="J757" s="195"/>
      <c r="K757" s="195"/>
      <c r="L757" s="201"/>
      <c r="M757" s="202"/>
      <c r="N757" s="203"/>
      <c r="O757" s="203"/>
      <c r="P757" s="203"/>
      <c r="Q757" s="203"/>
      <c r="R757" s="203"/>
      <c r="S757" s="203"/>
      <c r="T757" s="204"/>
      <c r="AT757" s="205" t="s">
        <v>209</v>
      </c>
      <c r="AU757" s="205" t="s">
        <v>89</v>
      </c>
      <c r="AV757" s="12" t="s">
        <v>89</v>
      </c>
      <c r="AW757" s="12" t="s">
        <v>36</v>
      </c>
      <c r="AX757" s="12" t="s">
        <v>80</v>
      </c>
      <c r="AY757" s="205" t="s">
        <v>203</v>
      </c>
    </row>
    <row r="758" spans="2:51" s="12" customFormat="1" ht="12">
      <c r="B758" s="194"/>
      <c r="C758" s="195"/>
      <c r="D758" s="196" t="s">
        <v>209</v>
      </c>
      <c r="E758" s="197" t="s">
        <v>1</v>
      </c>
      <c r="F758" s="198" t="s">
        <v>1720</v>
      </c>
      <c r="G758" s="195"/>
      <c r="H758" s="199">
        <v>111</v>
      </c>
      <c r="I758" s="200"/>
      <c r="J758" s="195"/>
      <c r="K758" s="195"/>
      <c r="L758" s="201"/>
      <c r="M758" s="202"/>
      <c r="N758" s="203"/>
      <c r="O758" s="203"/>
      <c r="P758" s="203"/>
      <c r="Q758" s="203"/>
      <c r="R758" s="203"/>
      <c r="S758" s="203"/>
      <c r="T758" s="204"/>
      <c r="AT758" s="205" t="s">
        <v>209</v>
      </c>
      <c r="AU758" s="205" t="s">
        <v>89</v>
      </c>
      <c r="AV758" s="12" t="s">
        <v>89</v>
      </c>
      <c r="AW758" s="12" t="s">
        <v>36</v>
      </c>
      <c r="AX758" s="12" t="s">
        <v>80</v>
      </c>
      <c r="AY758" s="205" t="s">
        <v>203</v>
      </c>
    </row>
    <row r="759" spans="2:51" s="13" customFormat="1" ht="12">
      <c r="B759" s="206"/>
      <c r="C759" s="207"/>
      <c r="D759" s="196" t="s">
        <v>209</v>
      </c>
      <c r="E759" s="208" t="s">
        <v>1</v>
      </c>
      <c r="F759" s="209" t="s">
        <v>211</v>
      </c>
      <c r="G759" s="207"/>
      <c r="H759" s="210">
        <v>251</v>
      </c>
      <c r="I759" s="211"/>
      <c r="J759" s="207"/>
      <c r="K759" s="207"/>
      <c r="L759" s="212"/>
      <c r="M759" s="213"/>
      <c r="N759" s="214"/>
      <c r="O759" s="214"/>
      <c r="P759" s="214"/>
      <c r="Q759" s="214"/>
      <c r="R759" s="214"/>
      <c r="S759" s="214"/>
      <c r="T759" s="215"/>
      <c r="AT759" s="216" t="s">
        <v>209</v>
      </c>
      <c r="AU759" s="216" t="s">
        <v>89</v>
      </c>
      <c r="AV759" s="13" t="s">
        <v>98</v>
      </c>
      <c r="AW759" s="13" t="s">
        <v>36</v>
      </c>
      <c r="AX759" s="13" t="s">
        <v>85</v>
      </c>
      <c r="AY759" s="216" t="s">
        <v>203</v>
      </c>
    </row>
    <row r="760" spans="1:65" s="2" customFormat="1" ht="24.2" customHeight="1">
      <c r="A760" s="35"/>
      <c r="B760" s="36"/>
      <c r="C760" s="180" t="s">
        <v>1957</v>
      </c>
      <c r="D760" s="180" t="s">
        <v>204</v>
      </c>
      <c r="E760" s="181" t="s">
        <v>1958</v>
      </c>
      <c r="F760" s="182" t="s">
        <v>1959</v>
      </c>
      <c r="G760" s="183" t="s">
        <v>621</v>
      </c>
      <c r="H760" s="184">
        <v>1</v>
      </c>
      <c r="I760" s="185"/>
      <c r="J760" s="186">
        <f>ROUND(I760*H760,2)</f>
        <v>0</v>
      </c>
      <c r="K760" s="187"/>
      <c r="L760" s="40"/>
      <c r="M760" s="188" t="s">
        <v>1</v>
      </c>
      <c r="N760" s="189" t="s">
        <v>45</v>
      </c>
      <c r="O760" s="72"/>
      <c r="P760" s="190">
        <f>O760*H760</f>
        <v>0</v>
      </c>
      <c r="Q760" s="190">
        <v>0</v>
      </c>
      <c r="R760" s="190">
        <f>Q760*H760</f>
        <v>0</v>
      </c>
      <c r="S760" s="190">
        <v>0</v>
      </c>
      <c r="T760" s="191">
        <f>S760*H760</f>
        <v>0</v>
      </c>
      <c r="U760" s="35"/>
      <c r="V760" s="35"/>
      <c r="W760" s="35"/>
      <c r="X760" s="35"/>
      <c r="Y760" s="35"/>
      <c r="Z760" s="35"/>
      <c r="AA760" s="35"/>
      <c r="AB760" s="35"/>
      <c r="AC760" s="35"/>
      <c r="AD760" s="35"/>
      <c r="AE760" s="35"/>
      <c r="AR760" s="192" t="s">
        <v>98</v>
      </c>
      <c r="AT760" s="192" t="s">
        <v>204</v>
      </c>
      <c r="AU760" s="192" t="s">
        <v>89</v>
      </c>
      <c r="AY760" s="18" t="s">
        <v>203</v>
      </c>
      <c r="BE760" s="193">
        <f>IF(N760="základní",J760,0)</f>
        <v>0</v>
      </c>
      <c r="BF760" s="193">
        <f>IF(N760="snížená",J760,0)</f>
        <v>0</v>
      </c>
      <c r="BG760" s="193">
        <f>IF(N760="zákl. přenesená",J760,0)</f>
        <v>0</v>
      </c>
      <c r="BH760" s="193">
        <f>IF(N760="sníž. přenesená",J760,0)</f>
        <v>0</v>
      </c>
      <c r="BI760" s="193">
        <f>IF(N760="nulová",J760,0)</f>
        <v>0</v>
      </c>
      <c r="BJ760" s="18" t="s">
        <v>85</v>
      </c>
      <c r="BK760" s="193">
        <f>ROUND(I760*H760,2)</f>
        <v>0</v>
      </c>
      <c r="BL760" s="18" t="s">
        <v>98</v>
      </c>
      <c r="BM760" s="192" t="s">
        <v>1960</v>
      </c>
    </row>
    <row r="761" spans="1:65" s="2" customFormat="1" ht="24.2" customHeight="1">
      <c r="A761" s="35"/>
      <c r="B761" s="36"/>
      <c r="C761" s="180" t="s">
        <v>1961</v>
      </c>
      <c r="D761" s="180" t="s">
        <v>204</v>
      </c>
      <c r="E761" s="181" t="s">
        <v>1962</v>
      </c>
      <c r="F761" s="182" t="s">
        <v>1963</v>
      </c>
      <c r="G761" s="183" t="s">
        <v>621</v>
      </c>
      <c r="H761" s="184">
        <v>6</v>
      </c>
      <c r="I761" s="185"/>
      <c r="J761" s="186">
        <f>ROUND(I761*H761,2)</f>
        <v>0</v>
      </c>
      <c r="K761" s="187"/>
      <c r="L761" s="40"/>
      <c r="M761" s="188" t="s">
        <v>1</v>
      </c>
      <c r="N761" s="189" t="s">
        <v>45</v>
      </c>
      <c r="O761" s="72"/>
      <c r="P761" s="190">
        <f>O761*H761</f>
        <v>0</v>
      </c>
      <c r="Q761" s="190">
        <v>0</v>
      </c>
      <c r="R761" s="190">
        <f>Q761*H761</f>
        <v>0</v>
      </c>
      <c r="S761" s="190">
        <v>0</v>
      </c>
      <c r="T761" s="191">
        <f>S761*H761</f>
        <v>0</v>
      </c>
      <c r="U761" s="35"/>
      <c r="V761" s="35"/>
      <c r="W761" s="35"/>
      <c r="X761" s="35"/>
      <c r="Y761" s="35"/>
      <c r="Z761" s="35"/>
      <c r="AA761" s="35"/>
      <c r="AB761" s="35"/>
      <c r="AC761" s="35"/>
      <c r="AD761" s="35"/>
      <c r="AE761" s="35"/>
      <c r="AR761" s="192" t="s">
        <v>98</v>
      </c>
      <c r="AT761" s="192" t="s">
        <v>204</v>
      </c>
      <c r="AU761" s="192" t="s">
        <v>89</v>
      </c>
      <c r="AY761" s="18" t="s">
        <v>203</v>
      </c>
      <c r="BE761" s="193">
        <f>IF(N761="základní",J761,0)</f>
        <v>0</v>
      </c>
      <c r="BF761" s="193">
        <f>IF(N761="snížená",J761,0)</f>
        <v>0</v>
      </c>
      <c r="BG761" s="193">
        <f>IF(N761="zákl. přenesená",J761,0)</f>
        <v>0</v>
      </c>
      <c r="BH761" s="193">
        <f>IF(N761="sníž. přenesená",J761,0)</f>
        <v>0</v>
      </c>
      <c r="BI761" s="193">
        <f>IF(N761="nulová",J761,0)</f>
        <v>0</v>
      </c>
      <c r="BJ761" s="18" t="s">
        <v>85</v>
      </c>
      <c r="BK761" s="193">
        <f>ROUND(I761*H761,2)</f>
        <v>0</v>
      </c>
      <c r="BL761" s="18" t="s">
        <v>98</v>
      </c>
      <c r="BM761" s="192" t="s">
        <v>1964</v>
      </c>
    </row>
    <row r="762" spans="1:65" s="2" customFormat="1" ht="24.2" customHeight="1">
      <c r="A762" s="35"/>
      <c r="B762" s="36"/>
      <c r="C762" s="180" t="s">
        <v>1965</v>
      </c>
      <c r="D762" s="180" t="s">
        <v>204</v>
      </c>
      <c r="E762" s="181" t="s">
        <v>1966</v>
      </c>
      <c r="F762" s="182" t="s">
        <v>1967</v>
      </c>
      <c r="G762" s="183" t="s">
        <v>621</v>
      </c>
      <c r="H762" s="184">
        <v>6</v>
      </c>
      <c r="I762" s="185"/>
      <c r="J762" s="186">
        <f>ROUND(I762*H762,2)</f>
        <v>0</v>
      </c>
      <c r="K762" s="187"/>
      <c r="L762" s="40"/>
      <c r="M762" s="188" t="s">
        <v>1</v>
      </c>
      <c r="N762" s="189" t="s">
        <v>45</v>
      </c>
      <c r="O762" s="72"/>
      <c r="P762" s="190">
        <f>O762*H762</f>
        <v>0</v>
      </c>
      <c r="Q762" s="190">
        <v>0</v>
      </c>
      <c r="R762" s="190">
        <f>Q762*H762</f>
        <v>0</v>
      </c>
      <c r="S762" s="190">
        <v>0</v>
      </c>
      <c r="T762" s="191">
        <f>S762*H762</f>
        <v>0</v>
      </c>
      <c r="U762" s="35"/>
      <c r="V762" s="35"/>
      <c r="W762" s="35"/>
      <c r="X762" s="35"/>
      <c r="Y762" s="35"/>
      <c r="Z762" s="35"/>
      <c r="AA762" s="35"/>
      <c r="AB762" s="35"/>
      <c r="AC762" s="35"/>
      <c r="AD762" s="35"/>
      <c r="AE762" s="35"/>
      <c r="AR762" s="192" t="s">
        <v>98</v>
      </c>
      <c r="AT762" s="192" t="s">
        <v>204</v>
      </c>
      <c r="AU762" s="192" t="s">
        <v>89</v>
      </c>
      <c r="AY762" s="18" t="s">
        <v>203</v>
      </c>
      <c r="BE762" s="193">
        <f>IF(N762="základní",J762,0)</f>
        <v>0</v>
      </c>
      <c r="BF762" s="193">
        <f>IF(N762="snížená",J762,0)</f>
        <v>0</v>
      </c>
      <c r="BG762" s="193">
        <f>IF(N762="zákl. přenesená",J762,0)</f>
        <v>0</v>
      </c>
      <c r="BH762" s="193">
        <f>IF(N762="sníž. přenesená",J762,0)</f>
        <v>0</v>
      </c>
      <c r="BI762" s="193">
        <f>IF(N762="nulová",J762,0)</f>
        <v>0</v>
      </c>
      <c r="BJ762" s="18" t="s">
        <v>85</v>
      </c>
      <c r="BK762" s="193">
        <f>ROUND(I762*H762,2)</f>
        <v>0</v>
      </c>
      <c r="BL762" s="18" t="s">
        <v>98</v>
      </c>
      <c r="BM762" s="192" t="s">
        <v>1968</v>
      </c>
    </row>
    <row r="763" spans="1:65" s="2" customFormat="1" ht="33" customHeight="1">
      <c r="A763" s="35"/>
      <c r="B763" s="36"/>
      <c r="C763" s="180" t="s">
        <v>1969</v>
      </c>
      <c r="D763" s="180" t="s">
        <v>204</v>
      </c>
      <c r="E763" s="181" t="s">
        <v>1970</v>
      </c>
      <c r="F763" s="182" t="s">
        <v>1971</v>
      </c>
      <c r="G763" s="183" t="s">
        <v>621</v>
      </c>
      <c r="H763" s="184">
        <v>640</v>
      </c>
      <c r="I763" s="185"/>
      <c r="J763" s="186">
        <f>ROUND(I763*H763,2)</f>
        <v>0</v>
      </c>
      <c r="K763" s="187"/>
      <c r="L763" s="40"/>
      <c r="M763" s="188" t="s">
        <v>1</v>
      </c>
      <c r="N763" s="189" t="s">
        <v>45</v>
      </c>
      <c r="O763" s="72"/>
      <c r="P763" s="190">
        <f>O763*H763</f>
        <v>0</v>
      </c>
      <c r="Q763" s="190">
        <v>0</v>
      </c>
      <c r="R763" s="190">
        <f>Q763*H763</f>
        <v>0</v>
      </c>
      <c r="S763" s="190">
        <v>0</v>
      </c>
      <c r="T763" s="191">
        <f>S763*H763</f>
        <v>0</v>
      </c>
      <c r="U763" s="35"/>
      <c r="V763" s="35"/>
      <c r="W763" s="35"/>
      <c r="X763" s="35"/>
      <c r="Y763" s="35"/>
      <c r="Z763" s="35"/>
      <c r="AA763" s="35"/>
      <c r="AB763" s="35"/>
      <c r="AC763" s="35"/>
      <c r="AD763" s="35"/>
      <c r="AE763" s="35"/>
      <c r="AR763" s="192" t="s">
        <v>98</v>
      </c>
      <c r="AT763" s="192" t="s">
        <v>204</v>
      </c>
      <c r="AU763" s="192" t="s">
        <v>89</v>
      </c>
      <c r="AY763" s="18" t="s">
        <v>203</v>
      </c>
      <c r="BE763" s="193">
        <f>IF(N763="základní",J763,0)</f>
        <v>0</v>
      </c>
      <c r="BF763" s="193">
        <f>IF(N763="snížená",J763,0)</f>
        <v>0</v>
      </c>
      <c r="BG763" s="193">
        <f>IF(N763="zákl. přenesená",J763,0)</f>
        <v>0</v>
      </c>
      <c r="BH763" s="193">
        <f>IF(N763="sníž. přenesená",J763,0)</f>
        <v>0</v>
      </c>
      <c r="BI763" s="193">
        <f>IF(N763="nulová",J763,0)</f>
        <v>0</v>
      </c>
      <c r="BJ763" s="18" t="s">
        <v>85</v>
      </c>
      <c r="BK763" s="193">
        <f>ROUND(I763*H763,2)</f>
        <v>0</v>
      </c>
      <c r="BL763" s="18" t="s">
        <v>98</v>
      </c>
      <c r="BM763" s="192" t="s">
        <v>1972</v>
      </c>
    </row>
    <row r="764" spans="1:65" s="2" customFormat="1" ht="24.2" customHeight="1">
      <c r="A764" s="35"/>
      <c r="B764" s="36"/>
      <c r="C764" s="180" t="s">
        <v>1973</v>
      </c>
      <c r="D764" s="180" t="s">
        <v>204</v>
      </c>
      <c r="E764" s="181" t="s">
        <v>1974</v>
      </c>
      <c r="F764" s="182" t="s">
        <v>1975</v>
      </c>
      <c r="G764" s="183" t="s">
        <v>621</v>
      </c>
      <c r="H764" s="184">
        <v>334</v>
      </c>
      <c r="I764" s="185"/>
      <c r="J764" s="186">
        <f>ROUND(I764*H764,2)</f>
        <v>0</v>
      </c>
      <c r="K764" s="187"/>
      <c r="L764" s="40"/>
      <c r="M764" s="188" t="s">
        <v>1</v>
      </c>
      <c r="N764" s="189" t="s">
        <v>45</v>
      </c>
      <c r="O764" s="72"/>
      <c r="P764" s="190">
        <f>O764*H764</f>
        <v>0</v>
      </c>
      <c r="Q764" s="190">
        <v>0</v>
      </c>
      <c r="R764" s="190">
        <f>Q764*H764</f>
        <v>0</v>
      </c>
      <c r="S764" s="190">
        <v>0</v>
      </c>
      <c r="T764" s="191">
        <f>S764*H764</f>
        <v>0</v>
      </c>
      <c r="U764" s="35"/>
      <c r="V764" s="35"/>
      <c r="W764" s="35"/>
      <c r="X764" s="35"/>
      <c r="Y764" s="35"/>
      <c r="Z764" s="35"/>
      <c r="AA764" s="35"/>
      <c r="AB764" s="35"/>
      <c r="AC764" s="35"/>
      <c r="AD764" s="35"/>
      <c r="AE764" s="35"/>
      <c r="AR764" s="192" t="s">
        <v>98</v>
      </c>
      <c r="AT764" s="192" t="s">
        <v>204</v>
      </c>
      <c r="AU764" s="192" t="s">
        <v>89</v>
      </c>
      <c r="AY764" s="18" t="s">
        <v>203</v>
      </c>
      <c r="BE764" s="193">
        <f>IF(N764="základní",J764,0)</f>
        <v>0</v>
      </c>
      <c r="BF764" s="193">
        <f>IF(N764="snížená",J764,0)</f>
        <v>0</v>
      </c>
      <c r="BG764" s="193">
        <f>IF(N764="zákl. přenesená",J764,0)</f>
        <v>0</v>
      </c>
      <c r="BH764" s="193">
        <f>IF(N764="sníž. přenesená",J764,0)</f>
        <v>0</v>
      </c>
      <c r="BI764" s="193">
        <f>IF(N764="nulová",J764,0)</f>
        <v>0</v>
      </c>
      <c r="BJ764" s="18" t="s">
        <v>85</v>
      </c>
      <c r="BK764" s="193">
        <f>ROUND(I764*H764,2)</f>
        <v>0</v>
      </c>
      <c r="BL764" s="18" t="s">
        <v>98</v>
      </c>
      <c r="BM764" s="192" t="s">
        <v>1976</v>
      </c>
    </row>
    <row r="765" spans="2:51" s="12" customFormat="1" ht="12">
      <c r="B765" s="194"/>
      <c r="C765" s="195"/>
      <c r="D765" s="196" t="s">
        <v>209</v>
      </c>
      <c r="E765" s="197" t="s">
        <v>1</v>
      </c>
      <c r="F765" s="198" t="s">
        <v>1977</v>
      </c>
      <c r="G765" s="195"/>
      <c r="H765" s="199">
        <v>334</v>
      </c>
      <c r="I765" s="200"/>
      <c r="J765" s="195"/>
      <c r="K765" s="195"/>
      <c r="L765" s="201"/>
      <c r="M765" s="202"/>
      <c r="N765" s="203"/>
      <c r="O765" s="203"/>
      <c r="P765" s="203"/>
      <c r="Q765" s="203"/>
      <c r="R765" s="203"/>
      <c r="S765" s="203"/>
      <c r="T765" s="204"/>
      <c r="AT765" s="205" t="s">
        <v>209</v>
      </c>
      <c r="AU765" s="205" t="s">
        <v>89</v>
      </c>
      <c r="AV765" s="12" t="s">
        <v>89</v>
      </c>
      <c r="AW765" s="12" t="s">
        <v>36</v>
      </c>
      <c r="AX765" s="12" t="s">
        <v>80</v>
      </c>
      <c r="AY765" s="205" t="s">
        <v>203</v>
      </c>
    </row>
    <row r="766" spans="2:51" s="13" customFormat="1" ht="12">
      <c r="B766" s="206"/>
      <c r="C766" s="207"/>
      <c r="D766" s="196" t="s">
        <v>209</v>
      </c>
      <c r="E766" s="208" t="s">
        <v>1</v>
      </c>
      <c r="F766" s="209" t="s">
        <v>211</v>
      </c>
      <c r="G766" s="207"/>
      <c r="H766" s="210">
        <v>334</v>
      </c>
      <c r="I766" s="211"/>
      <c r="J766" s="207"/>
      <c r="K766" s="207"/>
      <c r="L766" s="212"/>
      <c r="M766" s="213"/>
      <c r="N766" s="214"/>
      <c r="O766" s="214"/>
      <c r="P766" s="214"/>
      <c r="Q766" s="214"/>
      <c r="R766" s="214"/>
      <c r="S766" s="214"/>
      <c r="T766" s="215"/>
      <c r="AT766" s="216" t="s">
        <v>209</v>
      </c>
      <c r="AU766" s="216" t="s">
        <v>89</v>
      </c>
      <c r="AV766" s="13" t="s">
        <v>98</v>
      </c>
      <c r="AW766" s="13" t="s">
        <v>36</v>
      </c>
      <c r="AX766" s="13" t="s">
        <v>85</v>
      </c>
      <c r="AY766" s="216" t="s">
        <v>203</v>
      </c>
    </row>
    <row r="767" spans="1:65" s="2" customFormat="1" ht="24.2" customHeight="1">
      <c r="A767" s="35"/>
      <c r="B767" s="36"/>
      <c r="C767" s="180" t="s">
        <v>1978</v>
      </c>
      <c r="D767" s="180" t="s">
        <v>204</v>
      </c>
      <c r="E767" s="181" t="s">
        <v>1979</v>
      </c>
      <c r="F767" s="182" t="s">
        <v>1980</v>
      </c>
      <c r="G767" s="183" t="s">
        <v>621</v>
      </c>
      <c r="H767" s="184">
        <v>4</v>
      </c>
      <c r="I767" s="185"/>
      <c r="J767" s="186">
        <f>ROUND(I767*H767,2)</f>
        <v>0</v>
      </c>
      <c r="K767" s="187"/>
      <c r="L767" s="40"/>
      <c r="M767" s="188" t="s">
        <v>1</v>
      </c>
      <c r="N767" s="189" t="s">
        <v>45</v>
      </c>
      <c r="O767" s="72"/>
      <c r="P767" s="190">
        <f>O767*H767</f>
        <v>0</v>
      </c>
      <c r="Q767" s="190">
        <v>0</v>
      </c>
      <c r="R767" s="190">
        <f>Q767*H767</f>
        <v>0</v>
      </c>
      <c r="S767" s="190">
        <v>0</v>
      </c>
      <c r="T767" s="191">
        <f>S767*H767</f>
        <v>0</v>
      </c>
      <c r="U767" s="35"/>
      <c r="V767" s="35"/>
      <c r="W767" s="35"/>
      <c r="X767" s="35"/>
      <c r="Y767" s="35"/>
      <c r="Z767" s="35"/>
      <c r="AA767" s="35"/>
      <c r="AB767" s="35"/>
      <c r="AC767" s="35"/>
      <c r="AD767" s="35"/>
      <c r="AE767" s="35"/>
      <c r="AR767" s="192" t="s">
        <v>98</v>
      </c>
      <c r="AT767" s="192" t="s">
        <v>204</v>
      </c>
      <c r="AU767" s="192" t="s">
        <v>89</v>
      </c>
      <c r="AY767" s="18" t="s">
        <v>203</v>
      </c>
      <c r="BE767" s="193">
        <f>IF(N767="základní",J767,0)</f>
        <v>0</v>
      </c>
      <c r="BF767" s="193">
        <f>IF(N767="snížená",J767,0)</f>
        <v>0</v>
      </c>
      <c r="BG767" s="193">
        <f>IF(N767="zákl. přenesená",J767,0)</f>
        <v>0</v>
      </c>
      <c r="BH767" s="193">
        <f>IF(N767="sníž. přenesená",J767,0)</f>
        <v>0</v>
      </c>
      <c r="BI767" s="193">
        <f>IF(N767="nulová",J767,0)</f>
        <v>0</v>
      </c>
      <c r="BJ767" s="18" t="s">
        <v>85</v>
      </c>
      <c r="BK767" s="193">
        <f>ROUND(I767*H767,2)</f>
        <v>0</v>
      </c>
      <c r="BL767" s="18" t="s">
        <v>98</v>
      </c>
      <c r="BM767" s="192" t="s">
        <v>1981</v>
      </c>
    </row>
    <row r="768" spans="2:51" s="12" customFormat="1" ht="12">
      <c r="B768" s="194"/>
      <c r="C768" s="195"/>
      <c r="D768" s="196" t="s">
        <v>209</v>
      </c>
      <c r="E768" s="197" t="s">
        <v>1</v>
      </c>
      <c r="F768" s="198" t="s">
        <v>98</v>
      </c>
      <c r="G768" s="195"/>
      <c r="H768" s="199">
        <v>4</v>
      </c>
      <c r="I768" s="200"/>
      <c r="J768" s="195"/>
      <c r="K768" s="195"/>
      <c r="L768" s="201"/>
      <c r="M768" s="202"/>
      <c r="N768" s="203"/>
      <c r="O768" s="203"/>
      <c r="P768" s="203"/>
      <c r="Q768" s="203"/>
      <c r="R768" s="203"/>
      <c r="S768" s="203"/>
      <c r="T768" s="204"/>
      <c r="AT768" s="205" t="s">
        <v>209</v>
      </c>
      <c r="AU768" s="205" t="s">
        <v>89</v>
      </c>
      <c r="AV768" s="12" t="s">
        <v>89</v>
      </c>
      <c r="AW768" s="12" t="s">
        <v>36</v>
      </c>
      <c r="AX768" s="12" t="s">
        <v>80</v>
      </c>
      <c r="AY768" s="205" t="s">
        <v>203</v>
      </c>
    </row>
    <row r="769" spans="2:51" s="13" customFormat="1" ht="12">
      <c r="B769" s="206"/>
      <c r="C769" s="207"/>
      <c r="D769" s="196" t="s">
        <v>209</v>
      </c>
      <c r="E769" s="208" t="s">
        <v>1</v>
      </c>
      <c r="F769" s="209" t="s">
        <v>211</v>
      </c>
      <c r="G769" s="207"/>
      <c r="H769" s="210">
        <v>4</v>
      </c>
      <c r="I769" s="211"/>
      <c r="J769" s="207"/>
      <c r="K769" s="207"/>
      <c r="L769" s="212"/>
      <c r="M769" s="213"/>
      <c r="N769" s="214"/>
      <c r="O769" s="214"/>
      <c r="P769" s="214"/>
      <c r="Q769" s="214"/>
      <c r="R769" s="214"/>
      <c r="S769" s="214"/>
      <c r="T769" s="215"/>
      <c r="AT769" s="216" t="s">
        <v>209</v>
      </c>
      <c r="AU769" s="216" t="s">
        <v>89</v>
      </c>
      <c r="AV769" s="13" t="s">
        <v>98</v>
      </c>
      <c r="AW769" s="13" t="s">
        <v>36</v>
      </c>
      <c r="AX769" s="13" t="s">
        <v>85</v>
      </c>
      <c r="AY769" s="216" t="s">
        <v>203</v>
      </c>
    </row>
    <row r="770" spans="1:65" s="2" customFormat="1" ht="16.5" customHeight="1">
      <c r="A770" s="35"/>
      <c r="B770" s="36"/>
      <c r="C770" s="180" t="s">
        <v>1982</v>
      </c>
      <c r="D770" s="180" t="s">
        <v>204</v>
      </c>
      <c r="E770" s="181" t="s">
        <v>1983</v>
      </c>
      <c r="F770" s="182" t="s">
        <v>1984</v>
      </c>
      <c r="G770" s="183" t="s">
        <v>621</v>
      </c>
      <c r="H770" s="184">
        <v>7</v>
      </c>
      <c r="I770" s="185"/>
      <c r="J770" s="186">
        <f>ROUND(I770*H770,2)</f>
        <v>0</v>
      </c>
      <c r="K770" s="187"/>
      <c r="L770" s="40"/>
      <c r="M770" s="188" t="s">
        <v>1</v>
      </c>
      <c r="N770" s="189" t="s">
        <v>45</v>
      </c>
      <c r="O770" s="72"/>
      <c r="P770" s="190">
        <f>O770*H770</f>
        <v>0</v>
      </c>
      <c r="Q770" s="190">
        <v>0</v>
      </c>
      <c r="R770" s="190">
        <f>Q770*H770</f>
        <v>0</v>
      </c>
      <c r="S770" s="190">
        <v>0</v>
      </c>
      <c r="T770" s="191">
        <f>S770*H770</f>
        <v>0</v>
      </c>
      <c r="U770" s="35"/>
      <c r="V770" s="35"/>
      <c r="W770" s="35"/>
      <c r="X770" s="35"/>
      <c r="Y770" s="35"/>
      <c r="Z770" s="35"/>
      <c r="AA770" s="35"/>
      <c r="AB770" s="35"/>
      <c r="AC770" s="35"/>
      <c r="AD770" s="35"/>
      <c r="AE770" s="35"/>
      <c r="AR770" s="192" t="s">
        <v>98</v>
      </c>
      <c r="AT770" s="192" t="s">
        <v>204</v>
      </c>
      <c r="AU770" s="192" t="s">
        <v>89</v>
      </c>
      <c r="AY770" s="18" t="s">
        <v>203</v>
      </c>
      <c r="BE770" s="193">
        <f>IF(N770="základní",J770,0)</f>
        <v>0</v>
      </c>
      <c r="BF770" s="193">
        <f>IF(N770="snížená",J770,0)</f>
        <v>0</v>
      </c>
      <c r="BG770" s="193">
        <f>IF(N770="zákl. přenesená",J770,0)</f>
        <v>0</v>
      </c>
      <c r="BH770" s="193">
        <f>IF(N770="sníž. přenesená",J770,0)</f>
        <v>0</v>
      </c>
      <c r="BI770" s="193">
        <f>IF(N770="nulová",J770,0)</f>
        <v>0</v>
      </c>
      <c r="BJ770" s="18" t="s">
        <v>85</v>
      </c>
      <c r="BK770" s="193">
        <f>ROUND(I770*H770,2)</f>
        <v>0</v>
      </c>
      <c r="BL770" s="18" t="s">
        <v>98</v>
      </c>
      <c r="BM770" s="192" t="s">
        <v>1985</v>
      </c>
    </row>
    <row r="771" spans="2:51" s="12" customFormat="1" ht="12">
      <c r="B771" s="194"/>
      <c r="C771" s="195"/>
      <c r="D771" s="196" t="s">
        <v>209</v>
      </c>
      <c r="E771" s="197" t="s">
        <v>1</v>
      </c>
      <c r="F771" s="198" t="s">
        <v>1986</v>
      </c>
      <c r="G771" s="195"/>
      <c r="H771" s="199">
        <v>7</v>
      </c>
      <c r="I771" s="200"/>
      <c r="J771" s="195"/>
      <c r="K771" s="195"/>
      <c r="L771" s="201"/>
      <c r="M771" s="202"/>
      <c r="N771" s="203"/>
      <c r="O771" s="203"/>
      <c r="P771" s="203"/>
      <c r="Q771" s="203"/>
      <c r="R771" s="203"/>
      <c r="S771" s="203"/>
      <c r="T771" s="204"/>
      <c r="AT771" s="205" t="s">
        <v>209</v>
      </c>
      <c r="AU771" s="205" t="s">
        <v>89</v>
      </c>
      <c r="AV771" s="12" t="s">
        <v>89</v>
      </c>
      <c r="AW771" s="12" t="s">
        <v>36</v>
      </c>
      <c r="AX771" s="12" t="s">
        <v>80</v>
      </c>
      <c r="AY771" s="205" t="s">
        <v>203</v>
      </c>
    </row>
    <row r="772" spans="2:51" s="13" customFormat="1" ht="12">
      <c r="B772" s="206"/>
      <c r="C772" s="207"/>
      <c r="D772" s="196" t="s">
        <v>209</v>
      </c>
      <c r="E772" s="208" t="s">
        <v>1</v>
      </c>
      <c r="F772" s="209" t="s">
        <v>211</v>
      </c>
      <c r="G772" s="207"/>
      <c r="H772" s="210">
        <v>7</v>
      </c>
      <c r="I772" s="211"/>
      <c r="J772" s="207"/>
      <c r="K772" s="207"/>
      <c r="L772" s="212"/>
      <c r="M772" s="213"/>
      <c r="N772" s="214"/>
      <c r="O772" s="214"/>
      <c r="P772" s="214"/>
      <c r="Q772" s="214"/>
      <c r="R772" s="214"/>
      <c r="S772" s="214"/>
      <c r="T772" s="215"/>
      <c r="AT772" s="216" t="s">
        <v>209</v>
      </c>
      <c r="AU772" s="216" t="s">
        <v>89</v>
      </c>
      <c r="AV772" s="13" t="s">
        <v>98</v>
      </c>
      <c r="AW772" s="13" t="s">
        <v>36</v>
      </c>
      <c r="AX772" s="13" t="s">
        <v>85</v>
      </c>
      <c r="AY772" s="216" t="s">
        <v>203</v>
      </c>
    </row>
    <row r="773" spans="2:63" s="11" customFormat="1" ht="22.9" customHeight="1">
      <c r="B773" s="166"/>
      <c r="C773" s="167"/>
      <c r="D773" s="168" t="s">
        <v>79</v>
      </c>
      <c r="E773" s="226" t="s">
        <v>1987</v>
      </c>
      <c r="F773" s="226" t="s">
        <v>1988</v>
      </c>
      <c r="G773" s="167"/>
      <c r="H773" s="167"/>
      <c r="I773" s="170"/>
      <c r="J773" s="227">
        <f>BK773</f>
        <v>0</v>
      </c>
      <c r="K773" s="167"/>
      <c r="L773" s="172"/>
      <c r="M773" s="173"/>
      <c r="N773" s="174"/>
      <c r="O773" s="174"/>
      <c r="P773" s="175">
        <f>SUM(P774:P807)</f>
        <v>0</v>
      </c>
      <c r="Q773" s="174"/>
      <c r="R773" s="175">
        <f>SUM(R774:R807)</f>
        <v>0</v>
      </c>
      <c r="S773" s="174"/>
      <c r="T773" s="176">
        <f>SUM(T774:T807)</f>
        <v>0</v>
      </c>
      <c r="AR773" s="177" t="s">
        <v>85</v>
      </c>
      <c r="AT773" s="178" t="s">
        <v>79</v>
      </c>
      <c r="AU773" s="178" t="s">
        <v>85</v>
      </c>
      <c r="AY773" s="177" t="s">
        <v>203</v>
      </c>
      <c r="BK773" s="179">
        <f>SUM(BK774:BK807)</f>
        <v>0</v>
      </c>
    </row>
    <row r="774" spans="1:65" s="2" customFormat="1" ht="37.9" customHeight="1">
      <c r="A774" s="35"/>
      <c r="B774" s="36"/>
      <c r="C774" s="180" t="s">
        <v>1989</v>
      </c>
      <c r="D774" s="180" t="s">
        <v>204</v>
      </c>
      <c r="E774" s="181" t="s">
        <v>1990</v>
      </c>
      <c r="F774" s="182" t="s">
        <v>1991</v>
      </c>
      <c r="G774" s="183" t="s">
        <v>621</v>
      </c>
      <c r="H774" s="184">
        <v>1</v>
      </c>
      <c r="I774" s="185"/>
      <c r="J774" s="186">
        <f>ROUND(I774*H774,2)</f>
        <v>0</v>
      </c>
      <c r="K774" s="187"/>
      <c r="L774" s="40"/>
      <c r="M774" s="188" t="s">
        <v>1</v>
      </c>
      <c r="N774" s="189" t="s">
        <v>45</v>
      </c>
      <c r="O774" s="72"/>
      <c r="P774" s="190">
        <f>O774*H774</f>
        <v>0</v>
      </c>
      <c r="Q774" s="190">
        <v>0</v>
      </c>
      <c r="R774" s="190">
        <f>Q774*H774</f>
        <v>0</v>
      </c>
      <c r="S774" s="190">
        <v>0</v>
      </c>
      <c r="T774" s="191">
        <f>S774*H774</f>
        <v>0</v>
      </c>
      <c r="U774" s="35"/>
      <c r="V774" s="35"/>
      <c r="W774" s="35"/>
      <c r="X774" s="35"/>
      <c r="Y774" s="35"/>
      <c r="Z774" s="35"/>
      <c r="AA774" s="35"/>
      <c r="AB774" s="35"/>
      <c r="AC774" s="35"/>
      <c r="AD774" s="35"/>
      <c r="AE774" s="35"/>
      <c r="AR774" s="192" t="s">
        <v>98</v>
      </c>
      <c r="AT774" s="192" t="s">
        <v>204</v>
      </c>
      <c r="AU774" s="192" t="s">
        <v>89</v>
      </c>
      <c r="AY774" s="18" t="s">
        <v>203</v>
      </c>
      <c r="BE774" s="193">
        <f>IF(N774="základní",J774,0)</f>
        <v>0</v>
      </c>
      <c r="BF774" s="193">
        <f>IF(N774="snížená",J774,0)</f>
        <v>0</v>
      </c>
      <c r="BG774" s="193">
        <f>IF(N774="zákl. přenesená",J774,0)</f>
        <v>0</v>
      </c>
      <c r="BH774" s="193">
        <f>IF(N774="sníž. přenesená",J774,0)</f>
        <v>0</v>
      </c>
      <c r="BI774" s="193">
        <f>IF(N774="nulová",J774,0)</f>
        <v>0</v>
      </c>
      <c r="BJ774" s="18" t="s">
        <v>85</v>
      </c>
      <c r="BK774" s="193">
        <f>ROUND(I774*H774,2)</f>
        <v>0</v>
      </c>
      <c r="BL774" s="18" t="s">
        <v>98</v>
      </c>
      <c r="BM774" s="192" t="s">
        <v>1992</v>
      </c>
    </row>
    <row r="775" spans="1:65" s="2" customFormat="1" ht="24.2" customHeight="1">
      <c r="A775" s="35"/>
      <c r="B775" s="36"/>
      <c r="C775" s="180" t="s">
        <v>1993</v>
      </c>
      <c r="D775" s="180" t="s">
        <v>204</v>
      </c>
      <c r="E775" s="181" t="s">
        <v>1994</v>
      </c>
      <c r="F775" s="182" t="s">
        <v>1995</v>
      </c>
      <c r="G775" s="183" t="s">
        <v>621</v>
      </c>
      <c r="H775" s="184">
        <v>2</v>
      </c>
      <c r="I775" s="185"/>
      <c r="J775" s="186">
        <f>ROUND(I775*H775,2)</f>
        <v>0</v>
      </c>
      <c r="K775" s="187"/>
      <c r="L775" s="40"/>
      <c r="M775" s="188" t="s">
        <v>1</v>
      </c>
      <c r="N775" s="189" t="s">
        <v>45</v>
      </c>
      <c r="O775" s="72"/>
      <c r="P775" s="190">
        <f>O775*H775</f>
        <v>0</v>
      </c>
      <c r="Q775" s="190">
        <v>0</v>
      </c>
      <c r="R775" s="190">
        <f>Q775*H775</f>
        <v>0</v>
      </c>
      <c r="S775" s="190">
        <v>0</v>
      </c>
      <c r="T775" s="191">
        <f>S775*H775</f>
        <v>0</v>
      </c>
      <c r="U775" s="35"/>
      <c r="V775" s="35"/>
      <c r="W775" s="35"/>
      <c r="X775" s="35"/>
      <c r="Y775" s="35"/>
      <c r="Z775" s="35"/>
      <c r="AA775" s="35"/>
      <c r="AB775" s="35"/>
      <c r="AC775" s="35"/>
      <c r="AD775" s="35"/>
      <c r="AE775" s="35"/>
      <c r="AR775" s="192" t="s">
        <v>98</v>
      </c>
      <c r="AT775" s="192" t="s">
        <v>204</v>
      </c>
      <c r="AU775" s="192" t="s">
        <v>89</v>
      </c>
      <c r="AY775" s="18" t="s">
        <v>203</v>
      </c>
      <c r="BE775" s="193">
        <f>IF(N775="základní",J775,0)</f>
        <v>0</v>
      </c>
      <c r="BF775" s="193">
        <f>IF(N775="snížená",J775,0)</f>
        <v>0</v>
      </c>
      <c r="BG775" s="193">
        <f>IF(N775="zákl. přenesená",J775,0)</f>
        <v>0</v>
      </c>
      <c r="BH775" s="193">
        <f>IF(N775="sníž. přenesená",J775,0)</f>
        <v>0</v>
      </c>
      <c r="BI775" s="193">
        <f>IF(N775="nulová",J775,0)</f>
        <v>0</v>
      </c>
      <c r="BJ775" s="18" t="s">
        <v>85</v>
      </c>
      <c r="BK775" s="193">
        <f>ROUND(I775*H775,2)</f>
        <v>0</v>
      </c>
      <c r="BL775" s="18" t="s">
        <v>98</v>
      </c>
      <c r="BM775" s="192" t="s">
        <v>1996</v>
      </c>
    </row>
    <row r="776" spans="2:51" s="12" customFormat="1" ht="12">
      <c r="B776" s="194"/>
      <c r="C776" s="195"/>
      <c r="D776" s="196" t="s">
        <v>209</v>
      </c>
      <c r="E776" s="197" t="s">
        <v>1</v>
      </c>
      <c r="F776" s="198" t="s">
        <v>1944</v>
      </c>
      <c r="G776" s="195"/>
      <c r="H776" s="199">
        <v>2</v>
      </c>
      <c r="I776" s="200"/>
      <c r="J776" s="195"/>
      <c r="K776" s="195"/>
      <c r="L776" s="201"/>
      <c r="M776" s="202"/>
      <c r="N776" s="203"/>
      <c r="O776" s="203"/>
      <c r="P776" s="203"/>
      <c r="Q776" s="203"/>
      <c r="R776" s="203"/>
      <c r="S776" s="203"/>
      <c r="T776" s="204"/>
      <c r="AT776" s="205" t="s">
        <v>209</v>
      </c>
      <c r="AU776" s="205" t="s">
        <v>89</v>
      </c>
      <c r="AV776" s="12" t="s">
        <v>89</v>
      </c>
      <c r="AW776" s="12" t="s">
        <v>36</v>
      </c>
      <c r="AX776" s="12" t="s">
        <v>80</v>
      </c>
      <c r="AY776" s="205" t="s">
        <v>203</v>
      </c>
    </row>
    <row r="777" spans="2:51" s="13" customFormat="1" ht="12">
      <c r="B777" s="206"/>
      <c r="C777" s="207"/>
      <c r="D777" s="196" t="s">
        <v>209</v>
      </c>
      <c r="E777" s="208" t="s">
        <v>1</v>
      </c>
      <c r="F777" s="209" t="s">
        <v>211</v>
      </c>
      <c r="G777" s="207"/>
      <c r="H777" s="210">
        <v>2</v>
      </c>
      <c r="I777" s="211"/>
      <c r="J777" s="207"/>
      <c r="K777" s="207"/>
      <c r="L777" s="212"/>
      <c r="M777" s="213"/>
      <c r="N777" s="214"/>
      <c r="O777" s="214"/>
      <c r="P777" s="214"/>
      <c r="Q777" s="214"/>
      <c r="R777" s="214"/>
      <c r="S777" s="214"/>
      <c r="T777" s="215"/>
      <c r="AT777" s="216" t="s">
        <v>209</v>
      </c>
      <c r="AU777" s="216" t="s">
        <v>89</v>
      </c>
      <c r="AV777" s="13" t="s">
        <v>98</v>
      </c>
      <c r="AW777" s="13" t="s">
        <v>36</v>
      </c>
      <c r="AX777" s="13" t="s">
        <v>85</v>
      </c>
      <c r="AY777" s="216" t="s">
        <v>203</v>
      </c>
    </row>
    <row r="778" spans="1:65" s="2" customFormat="1" ht="33" customHeight="1">
      <c r="A778" s="35"/>
      <c r="B778" s="36"/>
      <c r="C778" s="180" t="s">
        <v>1997</v>
      </c>
      <c r="D778" s="180" t="s">
        <v>204</v>
      </c>
      <c r="E778" s="181" t="s">
        <v>1998</v>
      </c>
      <c r="F778" s="182" t="s">
        <v>1999</v>
      </c>
      <c r="G778" s="183" t="s">
        <v>621</v>
      </c>
      <c r="H778" s="184">
        <v>297</v>
      </c>
      <c r="I778" s="185"/>
      <c r="J778" s="186">
        <f>ROUND(I778*H778,2)</f>
        <v>0</v>
      </c>
      <c r="K778" s="187"/>
      <c r="L778" s="40"/>
      <c r="M778" s="188" t="s">
        <v>1</v>
      </c>
      <c r="N778" s="189" t="s">
        <v>45</v>
      </c>
      <c r="O778" s="72"/>
      <c r="P778" s="190">
        <f>O778*H778</f>
        <v>0</v>
      </c>
      <c r="Q778" s="190">
        <v>0</v>
      </c>
      <c r="R778" s="190">
        <f>Q778*H778</f>
        <v>0</v>
      </c>
      <c r="S778" s="190">
        <v>0</v>
      </c>
      <c r="T778" s="191">
        <f>S778*H778</f>
        <v>0</v>
      </c>
      <c r="U778" s="35"/>
      <c r="V778" s="35"/>
      <c r="W778" s="35"/>
      <c r="X778" s="35"/>
      <c r="Y778" s="35"/>
      <c r="Z778" s="35"/>
      <c r="AA778" s="35"/>
      <c r="AB778" s="35"/>
      <c r="AC778" s="35"/>
      <c r="AD778" s="35"/>
      <c r="AE778" s="35"/>
      <c r="AR778" s="192" t="s">
        <v>98</v>
      </c>
      <c r="AT778" s="192" t="s">
        <v>204</v>
      </c>
      <c r="AU778" s="192" t="s">
        <v>89</v>
      </c>
      <c r="AY778" s="18" t="s">
        <v>203</v>
      </c>
      <c r="BE778" s="193">
        <f>IF(N778="základní",J778,0)</f>
        <v>0</v>
      </c>
      <c r="BF778" s="193">
        <f>IF(N778="snížená",J778,0)</f>
        <v>0</v>
      </c>
      <c r="BG778" s="193">
        <f>IF(N778="zákl. přenesená",J778,0)</f>
        <v>0</v>
      </c>
      <c r="BH778" s="193">
        <f>IF(N778="sníž. přenesená",J778,0)</f>
        <v>0</v>
      </c>
      <c r="BI778" s="193">
        <f>IF(N778="nulová",J778,0)</f>
        <v>0</v>
      </c>
      <c r="BJ778" s="18" t="s">
        <v>85</v>
      </c>
      <c r="BK778" s="193">
        <f>ROUND(I778*H778,2)</f>
        <v>0</v>
      </c>
      <c r="BL778" s="18" t="s">
        <v>98</v>
      </c>
      <c r="BM778" s="192" t="s">
        <v>2000</v>
      </c>
    </row>
    <row r="779" spans="2:51" s="12" customFormat="1" ht="12">
      <c r="B779" s="194"/>
      <c r="C779" s="195"/>
      <c r="D779" s="196" t="s">
        <v>209</v>
      </c>
      <c r="E779" s="197" t="s">
        <v>1</v>
      </c>
      <c r="F779" s="198" t="s">
        <v>2001</v>
      </c>
      <c r="G779" s="195"/>
      <c r="H779" s="199">
        <v>299</v>
      </c>
      <c r="I779" s="200"/>
      <c r="J779" s="195"/>
      <c r="K779" s="195"/>
      <c r="L779" s="201"/>
      <c r="M779" s="202"/>
      <c r="N779" s="203"/>
      <c r="O779" s="203"/>
      <c r="P779" s="203"/>
      <c r="Q779" s="203"/>
      <c r="R779" s="203"/>
      <c r="S779" s="203"/>
      <c r="T779" s="204"/>
      <c r="AT779" s="205" t="s">
        <v>209</v>
      </c>
      <c r="AU779" s="205" t="s">
        <v>89</v>
      </c>
      <c r="AV779" s="12" t="s">
        <v>89</v>
      </c>
      <c r="AW779" s="12" t="s">
        <v>36</v>
      </c>
      <c r="AX779" s="12" t="s">
        <v>80</v>
      </c>
      <c r="AY779" s="205" t="s">
        <v>203</v>
      </c>
    </row>
    <row r="780" spans="2:51" s="12" customFormat="1" ht="12">
      <c r="B780" s="194"/>
      <c r="C780" s="195"/>
      <c r="D780" s="196" t="s">
        <v>209</v>
      </c>
      <c r="E780" s="197" t="s">
        <v>1</v>
      </c>
      <c r="F780" s="198" t="s">
        <v>2002</v>
      </c>
      <c r="G780" s="195"/>
      <c r="H780" s="199">
        <v>-2</v>
      </c>
      <c r="I780" s="200"/>
      <c r="J780" s="195"/>
      <c r="K780" s="195"/>
      <c r="L780" s="201"/>
      <c r="M780" s="202"/>
      <c r="N780" s="203"/>
      <c r="O780" s="203"/>
      <c r="P780" s="203"/>
      <c r="Q780" s="203"/>
      <c r="R780" s="203"/>
      <c r="S780" s="203"/>
      <c r="T780" s="204"/>
      <c r="AT780" s="205" t="s">
        <v>209</v>
      </c>
      <c r="AU780" s="205" t="s">
        <v>89</v>
      </c>
      <c r="AV780" s="12" t="s">
        <v>89</v>
      </c>
      <c r="AW780" s="12" t="s">
        <v>36</v>
      </c>
      <c r="AX780" s="12" t="s">
        <v>80</v>
      </c>
      <c r="AY780" s="205" t="s">
        <v>203</v>
      </c>
    </row>
    <row r="781" spans="2:51" s="13" customFormat="1" ht="12">
      <c r="B781" s="206"/>
      <c r="C781" s="207"/>
      <c r="D781" s="196" t="s">
        <v>209</v>
      </c>
      <c r="E781" s="208" t="s">
        <v>1</v>
      </c>
      <c r="F781" s="209" t="s">
        <v>211</v>
      </c>
      <c r="G781" s="207"/>
      <c r="H781" s="210">
        <v>297</v>
      </c>
      <c r="I781" s="211"/>
      <c r="J781" s="207"/>
      <c r="K781" s="207"/>
      <c r="L781" s="212"/>
      <c r="M781" s="213"/>
      <c r="N781" s="214"/>
      <c r="O781" s="214"/>
      <c r="P781" s="214"/>
      <c r="Q781" s="214"/>
      <c r="R781" s="214"/>
      <c r="S781" s="214"/>
      <c r="T781" s="215"/>
      <c r="AT781" s="216" t="s">
        <v>209</v>
      </c>
      <c r="AU781" s="216" t="s">
        <v>89</v>
      </c>
      <c r="AV781" s="13" t="s">
        <v>98</v>
      </c>
      <c r="AW781" s="13" t="s">
        <v>36</v>
      </c>
      <c r="AX781" s="13" t="s">
        <v>85</v>
      </c>
      <c r="AY781" s="216" t="s">
        <v>203</v>
      </c>
    </row>
    <row r="782" spans="1:65" s="2" customFormat="1" ht="37.9" customHeight="1">
      <c r="A782" s="35"/>
      <c r="B782" s="36"/>
      <c r="C782" s="180" t="s">
        <v>2003</v>
      </c>
      <c r="D782" s="180" t="s">
        <v>204</v>
      </c>
      <c r="E782" s="181" t="s">
        <v>2004</v>
      </c>
      <c r="F782" s="182" t="s">
        <v>2005</v>
      </c>
      <c r="G782" s="183" t="s">
        <v>621</v>
      </c>
      <c r="H782" s="184">
        <v>2</v>
      </c>
      <c r="I782" s="185"/>
      <c r="J782" s="186">
        <f>ROUND(I782*H782,2)</f>
        <v>0</v>
      </c>
      <c r="K782" s="187"/>
      <c r="L782" s="40"/>
      <c r="M782" s="188" t="s">
        <v>1</v>
      </c>
      <c r="N782" s="189" t="s">
        <v>45</v>
      </c>
      <c r="O782" s="72"/>
      <c r="P782" s="190">
        <f>O782*H782</f>
        <v>0</v>
      </c>
      <c r="Q782" s="190">
        <v>0</v>
      </c>
      <c r="R782" s="190">
        <f>Q782*H782</f>
        <v>0</v>
      </c>
      <c r="S782" s="190">
        <v>0</v>
      </c>
      <c r="T782" s="191">
        <f>S782*H782</f>
        <v>0</v>
      </c>
      <c r="U782" s="35"/>
      <c r="V782" s="35"/>
      <c r="W782" s="35"/>
      <c r="X782" s="35"/>
      <c r="Y782" s="35"/>
      <c r="Z782" s="35"/>
      <c r="AA782" s="35"/>
      <c r="AB782" s="35"/>
      <c r="AC782" s="35"/>
      <c r="AD782" s="35"/>
      <c r="AE782" s="35"/>
      <c r="AR782" s="192" t="s">
        <v>98</v>
      </c>
      <c r="AT782" s="192" t="s">
        <v>204</v>
      </c>
      <c r="AU782" s="192" t="s">
        <v>89</v>
      </c>
      <c r="AY782" s="18" t="s">
        <v>203</v>
      </c>
      <c r="BE782" s="193">
        <f>IF(N782="základní",J782,0)</f>
        <v>0</v>
      </c>
      <c r="BF782" s="193">
        <f>IF(N782="snížená",J782,0)</f>
        <v>0</v>
      </c>
      <c r="BG782" s="193">
        <f>IF(N782="zákl. přenesená",J782,0)</f>
        <v>0</v>
      </c>
      <c r="BH782" s="193">
        <f>IF(N782="sníž. přenesená",J782,0)</f>
        <v>0</v>
      </c>
      <c r="BI782" s="193">
        <f>IF(N782="nulová",J782,0)</f>
        <v>0</v>
      </c>
      <c r="BJ782" s="18" t="s">
        <v>85</v>
      </c>
      <c r="BK782" s="193">
        <f>ROUND(I782*H782,2)</f>
        <v>0</v>
      </c>
      <c r="BL782" s="18" t="s">
        <v>98</v>
      </c>
      <c r="BM782" s="192" t="s">
        <v>2006</v>
      </c>
    </row>
    <row r="783" spans="2:51" s="12" customFormat="1" ht="12">
      <c r="B783" s="194"/>
      <c r="C783" s="195"/>
      <c r="D783" s="196" t="s">
        <v>209</v>
      </c>
      <c r="E783" s="197" t="s">
        <v>1</v>
      </c>
      <c r="F783" s="198" t="s">
        <v>89</v>
      </c>
      <c r="G783" s="195"/>
      <c r="H783" s="199">
        <v>2</v>
      </c>
      <c r="I783" s="200"/>
      <c r="J783" s="195"/>
      <c r="K783" s="195"/>
      <c r="L783" s="201"/>
      <c r="M783" s="202"/>
      <c r="N783" s="203"/>
      <c r="O783" s="203"/>
      <c r="P783" s="203"/>
      <c r="Q783" s="203"/>
      <c r="R783" s="203"/>
      <c r="S783" s="203"/>
      <c r="T783" s="204"/>
      <c r="AT783" s="205" t="s">
        <v>209</v>
      </c>
      <c r="AU783" s="205" t="s">
        <v>89</v>
      </c>
      <c r="AV783" s="12" t="s">
        <v>89</v>
      </c>
      <c r="AW783" s="12" t="s">
        <v>36</v>
      </c>
      <c r="AX783" s="12" t="s">
        <v>80</v>
      </c>
      <c r="AY783" s="205" t="s">
        <v>203</v>
      </c>
    </row>
    <row r="784" spans="2:51" s="13" customFormat="1" ht="12">
      <c r="B784" s="206"/>
      <c r="C784" s="207"/>
      <c r="D784" s="196" t="s">
        <v>209</v>
      </c>
      <c r="E784" s="208" t="s">
        <v>1</v>
      </c>
      <c r="F784" s="209" t="s">
        <v>211</v>
      </c>
      <c r="G784" s="207"/>
      <c r="H784" s="210">
        <v>2</v>
      </c>
      <c r="I784" s="211"/>
      <c r="J784" s="207"/>
      <c r="K784" s="207"/>
      <c r="L784" s="212"/>
      <c r="M784" s="213"/>
      <c r="N784" s="214"/>
      <c r="O784" s="214"/>
      <c r="P784" s="214"/>
      <c r="Q784" s="214"/>
      <c r="R784" s="214"/>
      <c r="S784" s="214"/>
      <c r="T784" s="215"/>
      <c r="AT784" s="216" t="s">
        <v>209</v>
      </c>
      <c r="AU784" s="216" t="s">
        <v>89</v>
      </c>
      <c r="AV784" s="13" t="s">
        <v>98</v>
      </c>
      <c r="AW784" s="13" t="s">
        <v>36</v>
      </c>
      <c r="AX784" s="13" t="s">
        <v>85</v>
      </c>
      <c r="AY784" s="216" t="s">
        <v>203</v>
      </c>
    </row>
    <row r="785" spans="1:65" s="2" customFormat="1" ht="37.9" customHeight="1">
      <c r="A785" s="35"/>
      <c r="B785" s="36"/>
      <c r="C785" s="180" t="s">
        <v>2007</v>
      </c>
      <c r="D785" s="180" t="s">
        <v>204</v>
      </c>
      <c r="E785" s="181" t="s">
        <v>2008</v>
      </c>
      <c r="F785" s="182" t="s">
        <v>2009</v>
      </c>
      <c r="G785" s="183" t="s">
        <v>621</v>
      </c>
      <c r="H785" s="184">
        <v>14</v>
      </c>
      <c r="I785" s="185"/>
      <c r="J785" s="186">
        <f>ROUND(I785*H785,2)</f>
        <v>0</v>
      </c>
      <c r="K785" s="187"/>
      <c r="L785" s="40"/>
      <c r="M785" s="188" t="s">
        <v>1</v>
      </c>
      <c r="N785" s="189" t="s">
        <v>45</v>
      </c>
      <c r="O785" s="72"/>
      <c r="P785" s="190">
        <f>O785*H785</f>
        <v>0</v>
      </c>
      <c r="Q785" s="190">
        <v>0</v>
      </c>
      <c r="R785" s="190">
        <f>Q785*H785</f>
        <v>0</v>
      </c>
      <c r="S785" s="190">
        <v>0</v>
      </c>
      <c r="T785" s="191">
        <f>S785*H785</f>
        <v>0</v>
      </c>
      <c r="U785" s="35"/>
      <c r="V785" s="35"/>
      <c r="W785" s="35"/>
      <c r="X785" s="35"/>
      <c r="Y785" s="35"/>
      <c r="Z785" s="35"/>
      <c r="AA785" s="35"/>
      <c r="AB785" s="35"/>
      <c r="AC785" s="35"/>
      <c r="AD785" s="35"/>
      <c r="AE785" s="35"/>
      <c r="AR785" s="192" t="s">
        <v>98</v>
      </c>
      <c r="AT785" s="192" t="s">
        <v>204</v>
      </c>
      <c r="AU785" s="192" t="s">
        <v>89</v>
      </c>
      <c r="AY785" s="18" t="s">
        <v>203</v>
      </c>
      <c r="BE785" s="193">
        <f>IF(N785="základní",J785,0)</f>
        <v>0</v>
      </c>
      <c r="BF785" s="193">
        <f>IF(N785="snížená",J785,0)</f>
        <v>0</v>
      </c>
      <c r="BG785" s="193">
        <f>IF(N785="zákl. přenesená",J785,0)</f>
        <v>0</v>
      </c>
      <c r="BH785" s="193">
        <f>IF(N785="sníž. přenesená",J785,0)</f>
        <v>0</v>
      </c>
      <c r="BI785" s="193">
        <f>IF(N785="nulová",J785,0)</f>
        <v>0</v>
      </c>
      <c r="BJ785" s="18" t="s">
        <v>85</v>
      </c>
      <c r="BK785" s="193">
        <f>ROUND(I785*H785,2)</f>
        <v>0</v>
      </c>
      <c r="BL785" s="18" t="s">
        <v>98</v>
      </c>
      <c r="BM785" s="192" t="s">
        <v>2010</v>
      </c>
    </row>
    <row r="786" spans="1:65" s="2" customFormat="1" ht="33" customHeight="1">
      <c r="A786" s="35"/>
      <c r="B786" s="36"/>
      <c r="C786" s="180" t="s">
        <v>2011</v>
      </c>
      <c r="D786" s="180" t="s">
        <v>204</v>
      </c>
      <c r="E786" s="181" t="s">
        <v>2012</v>
      </c>
      <c r="F786" s="182" t="s">
        <v>2013</v>
      </c>
      <c r="G786" s="183" t="s">
        <v>621</v>
      </c>
      <c r="H786" s="184">
        <v>2</v>
      </c>
      <c r="I786" s="185"/>
      <c r="J786" s="186">
        <f>ROUND(I786*H786,2)</f>
        <v>0</v>
      </c>
      <c r="K786" s="187"/>
      <c r="L786" s="40"/>
      <c r="M786" s="188" t="s">
        <v>1</v>
      </c>
      <c r="N786" s="189" t="s">
        <v>45</v>
      </c>
      <c r="O786" s="72"/>
      <c r="P786" s="190">
        <f>O786*H786</f>
        <v>0</v>
      </c>
      <c r="Q786" s="190">
        <v>0</v>
      </c>
      <c r="R786" s="190">
        <f>Q786*H786</f>
        <v>0</v>
      </c>
      <c r="S786" s="190">
        <v>0</v>
      </c>
      <c r="T786" s="191">
        <f>S786*H786</f>
        <v>0</v>
      </c>
      <c r="U786" s="35"/>
      <c r="V786" s="35"/>
      <c r="W786" s="35"/>
      <c r="X786" s="35"/>
      <c r="Y786" s="35"/>
      <c r="Z786" s="35"/>
      <c r="AA786" s="35"/>
      <c r="AB786" s="35"/>
      <c r="AC786" s="35"/>
      <c r="AD786" s="35"/>
      <c r="AE786" s="35"/>
      <c r="AR786" s="192" t="s">
        <v>98</v>
      </c>
      <c r="AT786" s="192" t="s">
        <v>204</v>
      </c>
      <c r="AU786" s="192" t="s">
        <v>89</v>
      </c>
      <c r="AY786" s="18" t="s">
        <v>203</v>
      </c>
      <c r="BE786" s="193">
        <f>IF(N786="základní",J786,0)</f>
        <v>0</v>
      </c>
      <c r="BF786" s="193">
        <f>IF(N786="snížená",J786,0)</f>
        <v>0</v>
      </c>
      <c r="BG786" s="193">
        <f>IF(N786="zákl. přenesená",J786,0)</f>
        <v>0</v>
      </c>
      <c r="BH786" s="193">
        <f>IF(N786="sníž. přenesená",J786,0)</f>
        <v>0</v>
      </c>
      <c r="BI786" s="193">
        <f>IF(N786="nulová",J786,0)</f>
        <v>0</v>
      </c>
      <c r="BJ786" s="18" t="s">
        <v>85</v>
      </c>
      <c r="BK786" s="193">
        <f>ROUND(I786*H786,2)</f>
        <v>0</v>
      </c>
      <c r="BL786" s="18" t="s">
        <v>98</v>
      </c>
      <c r="BM786" s="192" t="s">
        <v>2014</v>
      </c>
    </row>
    <row r="787" spans="1:65" s="2" customFormat="1" ht="33" customHeight="1">
      <c r="A787" s="35"/>
      <c r="B787" s="36"/>
      <c r="C787" s="180" t="s">
        <v>2015</v>
      </c>
      <c r="D787" s="180" t="s">
        <v>204</v>
      </c>
      <c r="E787" s="181" t="s">
        <v>2016</v>
      </c>
      <c r="F787" s="182" t="s">
        <v>2017</v>
      </c>
      <c r="G787" s="183" t="s">
        <v>621</v>
      </c>
      <c r="H787" s="184">
        <v>2</v>
      </c>
      <c r="I787" s="185"/>
      <c r="J787" s="186">
        <f>ROUND(I787*H787,2)</f>
        <v>0</v>
      </c>
      <c r="K787" s="187"/>
      <c r="L787" s="40"/>
      <c r="M787" s="188" t="s">
        <v>1</v>
      </c>
      <c r="N787" s="189" t="s">
        <v>45</v>
      </c>
      <c r="O787" s="72"/>
      <c r="P787" s="190">
        <f>O787*H787</f>
        <v>0</v>
      </c>
      <c r="Q787" s="190">
        <v>0</v>
      </c>
      <c r="R787" s="190">
        <f>Q787*H787</f>
        <v>0</v>
      </c>
      <c r="S787" s="190">
        <v>0</v>
      </c>
      <c r="T787" s="191">
        <f>S787*H787</f>
        <v>0</v>
      </c>
      <c r="U787" s="35"/>
      <c r="V787" s="35"/>
      <c r="W787" s="35"/>
      <c r="X787" s="35"/>
      <c r="Y787" s="35"/>
      <c r="Z787" s="35"/>
      <c r="AA787" s="35"/>
      <c r="AB787" s="35"/>
      <c r="AC787" s="35"/>
      <c r="AD787" s="35"/>
      <c r="AE787" s="35"/>
      <c r="AR787" s="192" t="s">
        <v>98</v>
      </c>
      <c r="AT787" s="192" t="s">
        <v>204</v>
      </c>
      <c r="AU787" s="192" t="s">
        <v>89</v>
      </c>
      <c r="AY787" s="18" t="s">
        <v>203</v>
      </c>
      <c r="BE787" s="193">
        <f>IF(N787="základní",J787,0)</f>
        <v>0</v>
      </c>
      <c r="BF787" s="193">
        <f>IF(N787="snížená",J787,0)</f>
        <v>0</v>
      </c>
      <c r="BG787" s="193">
        <f>IF(N787="zákl. přenesená",J787,0)</f>
        <v>0</v>
      </c>
      <c r="BH787" s="193">
        <f>IF(N787="sníž. přenesená",J787,0)</f>
        <v>0</v>
      </c>
      <c r="BI787" s="193">
        <f>IF(N787="nulová",J787,0)</f>
        <v>0</v>
      </c>
      <c r="BJ787" s="18" t="s">
        <v>85</v>
      </c>
      <c r="BK787" s="193">
        <f>ROUND(I787*H787,2)</f>
        <v>0</v>
      </c>
      <c r="BL787" s="18" t="s">
        <v>98</v>
      </c>
      <c r="BM787" s="192" t="s">
        <v>2018</v>
      </c>
    </row>
    <row r="788" spans="1:65" s="2" customFormat="1" ht="33" customHeight="1">
      <c r="A788" s="35"/>
      <c r="B788" s="36"/>
      <c r="C788" s="180" t="s">
        <v>2019</v>
      </c>
      <c r="D788" s="180" t="s">
        <v>204</v>
      </c>
      <c r="E788" s="181" t="s">
        <v>2020</v>
      </c>
      <c r="F788" s="182" t="s">
        <v>2021</v>
      </c>
      <c r="G788" s="183" t="s">
        <v>621</v>
      </c>
      <c r="H788" s="184">
        <v>12</v>
      </c>
      <c r="I788" s="185"/>
      <c r="J788" s="186">
        <f>ROUND(I788*H788,2)</f>
        <v>0</v>
      </c>
      <c r="K788" s="187"/>
      <c r="L788" s="40"/>
      <c r="M788" s="188" t="s">
        <v>1</v>
      </c>
      <c r="N788" s="189" t="s">
        <v>45</v>
      </c>
      <c r="O788" s="72"/>
      <c r="P788" s="190">
        <f>O788*H788</f>
        <v>0</v>
      </c>
      <c r="Q788" s="190">
        <v>0</v>
      </c>
      <c r="R788" s="190">
        <f>Q788*H788</f>
        <v>0</v>
      </c>
      <c r="S788" s="190">
        <v>0</v>
      </c>
      <c r="T788" s="191">
        <f>S788*H788</f>
        <v>0</v>
      </c>
      <c r="U788" s="35"/>
      <c r="V788" s="35"/>
      <c r="W788" s="35"/>
      <c r="X788" s="35"/>
      <c r="Y788" s="35"/>
      <c r="Z788" s="35"/>
      <c r="AA788" s="35"/>
      <c r="AB788" s="35"/>
      <c r="AC788" s="35"/>
      <c r="AD788" s="35"/>
      <c r="AE788" s="35"/>
      <c r="AR788" s="192" t="s">
        <v>98</v>
      </c>
      <c r="AT788" s="192" t="s">
        <v>204</v>
      </c>
      <c r="AU788" s="192" t="s">
        <v>89</v>
      </c>
      <c r="AY788" s="18" t="s">
        <v>203</v>
      </c>
      <c r="BE788" s="193">
        <f>IF(N788="základní",J788,0)</f>
        <v>0</v>
      </c>
      <c r="BF788" s="193">
        <f>IF(N788="snížená",J788,0)</f>
        <v>0</v>
      </c>
      <c r="BG788" s="193">
        <f>IF(N788="zákl. přenesená",J788,0)</f>
        <v>0</v>
      </c>
      <c r="BH788" s="193">
        <f>IF(N788="sníž. přenesená",J788,0)</f>
        <v>0</v>
      </c>
      <c r="BI788" s="193">
        <f>IF(N788="nulová",J788,0)</f>
        <v>0</v>
      </c>
      <c r="BJ788" s="18" t="s">
        <v>85</v>
      </c>
      <c r="BK788" s="193">
        <f>ROUND(I788*H788,2)</f>
        <v>0</v>
      </c>
      <c r="BL788" s="18" t="s">
        <v>98</v>
      </c>
      <c r="BM788" s="192" t="s">
        <v>2022</v>
      </c>
    </row>
    <row r="789" spans="2:51" s="12" customFormat="1" ht="12">
      <c r="B789" s="194"/>
      <c r="C789" s="195"/>
      <c r="D789" s="196" t="s">
        <v>209</v>
      </c>
      <c r="E789" s="197" t="s">
        <v>1</v>
      </c>
      <c r="F789" s="198" t="s">
        <v>2023</v>
      </c>
      <c r="G789" s="195"/>
      <c r="H789" s="199">
        <v>12</v>
      </c>
      <c r="I789" s="200"/>
      <c r="J789" s="195"/>
      <c r="K789" s="195"/>
      <c r="L789" s="201"/>
      <c r="M789" s="202"/>
      <c r="N789" s="203"/>
      <c r="O789" s="203"/>
      <c r="P789" s="203"/>
      <c r="Q789" s="203"/>
      <c r="R789" s="203"/>
      <c r="S789" s="203"/>
      <c r="T789" s="204"/>
      <c r="AT789" s="205" t="s">
        <v>209</v>
      </c>
      <c r="AU789" s="205" t="s">
        <v>89</v>
      </c>
      <c r="AV789" s="12" t="s">
        <v>89</v>
      </c>
      <c r="AW789" s="12" t="s">
        <v>36</v>
      </c>
      <c r="AX789" s="12" t="s">
        <v>80</v>
      </c>
      <c r="AY789" s="205" t="s">
        <v>203</v>
      </c>
    </row>
    <row r="790" spans="2:51" s="13" customFormat="1" ht="12">
      <c r="B790" s="206"/>
      <c r="C790" s="207"/>
      <c r="D790" s="196" t="s">
        <v>209</v>
      </c>
      <c r="E790" s="208" t="s">
        <v>1</v>
      </c>
      <c r="F790" s="209" t="s">
        <v>211</v>
      </c>
      <c r="G790" s="207"/>
      <c r="H790" s="210">
        <v>12</v>
      </c>
      <c r="I790" s="211"/>
      <c r="J790" s="207"/>
      <c r="K790" s="207"/>
      <c r="L790" s="212"/>
      <c r="M790" s="213"/>
      <c r="N790" s="214"/>
      <c r="O790" s="214"/>
      <c r="P790" s="214"/>
      <c r="Q790" s="214"/>
      <c r="R790" s="214"/>
      <c r="S790" s="214"/>
      <c r="T790" s="215"/>
      <c r="AT790" s="216" t="s">
        <v>209</v>
      </c>
      <c r="AU790" s="216" t="s">
        <v>89</v>
      </c>
      <c r="AV790" s="13" t="s">
        <v>98</v>
      </c>
      <c r="AW790" s="13" t="s">
        <v>36</v>
      </c>
      <c r="AX790" s="13" t="s">
        <v>85</v>
      </c>
      <c r="AY790" s="216" t="s">
        <v>203</v>
      </c>
    </row>
    <row r="791" spans="1:65" s="2" customFormat="1" ht="37.9" customHeight="1">
      <c r="A791" s="35"/>
      <c r="B791" s="36"/>
      <c r="C791" s="180" t="s">
        <v>2024</v>
      </c>
      <c r="D791" s="180" t="s">
        <v>204</v>
      </c>
      <c r="E791" s="181" t="s">
        <v>2025</v>
      </c>
      <c r="F791" s="182" t="s">
        <v>2026</v>
      </c>
      <c r="G791" s="183" t="s">
        <v>621</v>
      </c>
      <c r="H791" s="184">
        <v>4</v>
      </c>
      <c r="I791" s="185"/>
      <c r="J791" s="186">
        <f>ROUND(I791*H791,2)</f>
        <v>0</v>
      </c>
      <c r="K791" s="187"/>
      <c r="L791" s="40"/>
      <c r="M791" s="188" t="s">
        <v>1</v>
      </c>
      <c r="N791" s="189" t="s">
        <v>45</v>
      </c>
      <c r="O791" s="72"/>
      <c r="P791" s="190">
        <f>O791*H791</f>
        <v>0</v>
      </c>
      <c r="Q791" s="190">
        <v>0</v>
      </c>
      <c r="R791" s="190">
        <f>Q791*H791</f>
        <v>0</v>
      </c>
      <c r="S791" s="190">
        <v>0</v>
      </c>
      <c r="T791" s="191">
        <f>S791*H791</f>
        <v>0</v>
      </c>
      <c r="U791" s="35"/>
      <c r="V791" s="35"/>
      <c r="W791" s="35"/>
      <c r="X791" s="35"/>
      <c r="Y791" s="35"/>
      <c r="Z791" s="35"/>
      <c r="AA791" s="35"/>
      <c r="AB791" s="35"/>
      <c r="AC791" s="35"/>
      <c r="AD791" s="35"/>
      <c r="AE791" s="35"/>
      <c r="AR791" s="192" t="s">
        <v>98</v>
      </c>
      <c r="AT791" s="192" t="s">
        <v>204</v>
      </c>
      <c r="AU791" s="192" t="s">
        <v>89</v>
      </c>
      <c r="AY791" s="18" t="s">
        <v>203</v>
      </c>
      <c r="BE791" s="193">
        <f>IF(N791="základní",J791,0)</f>
        <v>0</v>
      </c>
      <c r="BF791" s="193">
        <f>IF(N791="snížená",J791,0)</f>
        <v>0</v>
      </c>
      <c r="BG791" s="193">
        <f>IF(N791="zákl. přenesená",J791,0)</f>
        <v>0</v>
      </c>
      <c r="BH791" s="193">
        <f>IF(N791="sníž. přenesená",J791,0)</f>
        <v>0</v>
      </c>
      <c r="BI791" s="193">
        <f>IF(N791="nulová",J791,0)</f>
        <v>0</v>
      </c>
      <c r="BJ791" s="18" t="s">
        <v>85</v>
      </c>
      <c r="BK791" s="193">
        <f>ROUND(I791*H791,2)</f>
        <v>0</v>
      </c>
      <c r="BL791" s="18" t="s">
        <v>98</v>
      </c>
      <c r="BM791" s="192" t="s">
        <v>2027</v>
      </c>
    </row>
    <row r="792" spans="2:51" s="12" customFormat="1" ht="12">
      <c r="B792" s="194"/>
      <c r="C792" s="195"/>
      <c r="D792" s="196" t="s">
        <v>209</v>
      </c>
      <c r="E792" s="197" t="s">
        <v>1</v>
      </c>
      <c r="F792" s="198" t="s">
        <v>2028</v>
      </c>
      <c r="G792" s="195"/>
      <c r="H792" s="199">
        <v>4</v>
      </c>
      <c r="I792" s="200"/>
      <c r="J792" s="195"/>
      <c r="K792" s="195"/>
      <c r="L792" s="201"/>
      <c r="M792" s="202"/>
      <c r="N792" s="203"/>
      <c r="O792" s="203"/>
      <c r="P792" s="203"/>
      <c r="Q792" s="203"/>
      <c r="R792" s="203"/>
      <c r="S792" s="203"/>
      <c r="T792" s="204"/>
      <c r="AT792" s="205" t="s">
        <v>209</v>
      </c>
      <c r="AU792" s="205" t="s">
        <v>89</v>
      </c>
      <c r="AV792" s="12" t="s">
        <v>89</v>
      </c>
      <c r="AW792" s="12" t="s">
        <v>36</v>
      </c>
      <c r="AX792" s="12" t="s">
        <v>80</v>
      </c>
      <c r="AY792" s="205" t="s">
        <v>203</v>
      </c>
    </row>
    <row r="793" spans="2:51" s="13" customFormat="1" ht="12">
      <c r="B793" s="206"/>
      <c r="C793" s="207"/>
      <c r="D793" s="196" t="s">
        <v>209</v>
      </c>
      <c r="E793" s="208" t="s">
        <v>1</v>
      </c>
      <c r="F793" s="209" t="s">
        <v>211</v>
      </c>
      <c r="G793" s="207"/>
      <c r="H793" s="210">
        <v>4</v>
      </c>
      <c r="I793" s="211"/>
      <c r="J793" s="207"/>
      <c r="K793" s="207"/>
      <c r="L793" s="212"/>
      <c r="M793" s="213"/>
      <c r="N793" s="214"/>
      <c r="O793" s="214"/>
      <c r="P793" s="214"/>
      <c r="Q793" s="214"/>
      <c r="R793" s="214"/>
      <c r="S793" s="214"/>
      <c r="T793" s="215"/>
      <c r="AT793" s="216" t="s">
        <v>209</v>
      </c>
      <c r="AU793" s="216" t="s">
        <v>89</v>
      </c>
      <c r="AV793" s="13" t="s">
        <v>98</v>
      </c>
      <c r="AW793" s="13" t="s">
        <v>36</v>
      </c>
      <c r="AX793" s="13" t="s">
        <v>85</v>
      </c>
      <c r="AY793" s="216" t="s">
        <v>203</v>
      </c>
    </row>
    <row r="794" spans="1:65" s="2" customFormat="1" ht="37.9" customHeight="1">
      <c r="A794" s="35"/>
      <c r="B794" s="36"/>
      <c r="C794" s="180" t="s">
        <v>2029</v>
      </c>
      <c r="D794" s="180" t="s">
        <v>204</v>
      </c>
      <c r="E794" s="181" t="s">
        <v>2030</v>
      </c>
      <c r="F794" s="182" t="s">
        <v>2031</v>
      </c>
      <c r="G794" s="183" t="s">
        <v>621</v>
      </c>
      <c r="H794" s="184">
        <v>1</v>
      </c>
      <c r="I794" s="185"/>
      <c r="J794" s="186">
        <f aca="true" t="shared" si="20" ref="J794:J807">ROUND(I794*H794,2)</f>
        <v>0</v>
      </c>
      <c r="K794" s="187"/>
      <c r="L794" s="40"/>
      <c r="M794" s="188" t="s">
        <v>1</v>
      </c>
      <c r="N794" s="189" t="s">
        <v>45</v>
      </c>
      <c r="O794" s="72"/>
      <c r="P794" s="190">
        <f aca="true" t="shared" si="21" ref="P794:P807">O794*H794</f>
        <v>0</v>
      </c>
      <c r="Q794" s="190">
        <v>0</v>
      </c>
      <c r="R794" s="190">
        <f aca="true" t="shared" si="22" ref="R794:R807">Q794*H794</f>
        <v>0</v>
      </c>
      <c r="S794" s="190">
        <v>0</v>
      </c>
      <c r="T794" s="191">
        <f aca="true" t="shared" si="23" ref="T794:T807">S794*H794</f>
        <v>0</v>
      </c>
      <c r="U794" s="35"/>
      <c r="V794" s="35"/>
      <c r="W794" s="35"/>
      <c r="X794" s="35"/>
      <c r="Y794" s="35"/>
      <c r="Z794" s="35"/>
      <c r="AA794" s="35"/>
      <c r="AB794" s="35"/>
      <c r="AC794" s="35"/>
      <c r="AD794" s="35"/>
      <c r="AE794" s="35"/>
      <c r="AR794" s="192" t="s">
        <v>98</v>
      </c>
      <c r="AT794" s="192" t="s">
        <v>204</v>
      </c>
      <c r="AU794" s="192" t="s">
        <v>89</v>
      </c>
      <c r="AY794" s="18" t="s">
        <v>203</v>
      </c>
      <c r="BE794" s="193">
        <f aca="true" t="shared" si="24" ref="BE794:BE807">IF(N794="základní",J794,0)</f>
        <v>0</v>
      </c>
      <c r="BF794" s="193">
        <f aca="true" t="shared" si="25" ref="BF794:BF807">IF(N794="snížená",J794,0)</f>
        <v>0</v>
      </c>
      <c r="BG794" s="193">
        <f aca="true" t="shared" si="26" ref="BG794:BG807">IF(N794="zákl. přenesená",J794,0)</f>
        <v>0</v>
      </c>
      <c r="BH794" s="193">
        <f aca="true" t="shared" si="27" ref="BH794:BH807">IF(N794="sníž. přenesená",J794,0)</f>
        <v>0</v>
      </c>
      <c r="BI794" s="193">
        <f aca="true" t="shared" si="28" ref="BI794:BI807">IF(N794="nulová",J794,0)</f>
        <v>0</v>
      </c>
      <c r="BJ794" s="18" t="s">
        <v>85</v>
      </c>
      <c r="BK794" s="193">
        <f aca="true" t="shared" si="29" ref="BK794:BK807">ROUND(I794*H794,2)</f>
        <v>0</v>
      </c>
      <c r="BL794" s="18" t="s">
        <v>98</v>
      </c>
      <c r="BM794" s="192" t="s">
        <v>2032</v>
      </c>
    </row>
    <row r="795" spans="1:65" s="2" customFormat="1" ht="33" customHeight="1">
      <c r="A795" s="35"/>
      <c r="B795" s="36"/>
      <c r="C795" s="180" t="s">
        <v>2033</v>
      </c>
      <c r="D795" s="180" t="s">
        <v>204</v>
      </c>
      <c r="E795" s="181" t="s">
        <v>2034</v>
      </c>
      <c r="F795" s="182" t="s">
        <v>2035</v>
      </c>
      <c r="G795" s="183" t="s">
        <v>621</v>
      </c>
      <c r="H795" s="184">
        <v>1</v>
      </c>
      <c r="I795" s="185"/>
      <c r="J795" s="186">
        <f t="shared" si="20"/>
        <v>0</v>
      </c>
      <c r="K795" s="187"/>
      <c r="L795" s="40"/>
      <c r="M795" s="188" t="s">
        <v>1</v>
      </c>
      <c r="N795" s="189" t="s">
        <v>45</v>
      </c>
      <c r="O795" s="72"/>
      <c r="P795" s="190">
        <f t="shared" si="21"/>
        <v>0</v>
      </c>
      <c r="Q795" s="190">
        <v>0</v>
      </c>
      <c r="R795" s="190">
        <f t="shared" si="22"/>
        <v>0</v>
      </c>
      <c r="S795" s="190">
        <v>0</v>
      </c>
      <c r="T795" s="191">
        <f t="shared" si="23"/>
        <v>0</v>
      </c>
      <c r="U795" s="35"/>
      <c r="V795" s="35"/>
      <c r="W795" s="35"/>
      <c r="X795" s="35"/>
      <c r="Y795" s="35"/>
      <c r="Z795" s="35"/>
      <c r="AA795" s="35"/>
      <c r="AB795" s="35"/>
      <c r="AC795" s="35"/>
      <c r="AD795" s="35"/>
      <c r="AE795" s="35"/>
      <c r="AR795" s="192" t="s">
        <v>98</v>
      </c>
      <c r="AT795" s="192" t="s">
        <v>204</v>
      </c>
      <c r="AU795" s="192" t="s">
        <v>89</v>
      </c>
      <c r="AY795" s="18" t="s">
        <v>203</v>
      </c>
      <c r="BE795" s="193">
        <f t="shared" si="24"/>
        <v>0</v>
      </c>
      <c r="BF795" s="193">
        <f t="shared" si="25"/>
        <v>0</v>
      </c>
      <c r="BG795" s="193">
        <f t="shared" si="26"/>
        <v>0</v>
      </c>
      <c r="BH795" s="193">
        <f t="shared" si="27"/>
        <v>0</v>
      </c>
      <c r="BI795" s="193">
        <f t="shared" si="28"/>
        <v>0</v>
      </c>
      <c r="BJ795" s="18" t="s">
        <v>85</v>
      </c>
      <c r="BK795" s="193">
        <f t="shared" si="29"/>
        <v>0</v>
      </c>
      <c r="BL795" s="18" t="s">
        <v>98</v>
      </c>
      <c r="BM795" s="192" t="s">
        <v>2036</v>
      </c>
    </row>
    <row r="796" spans="1:65" s="2" customFormat="1" ht="37.9" customHeight="1">
      <c r="A796" s="35"/>
      <c r="B796" s="36"/>
      <c r="C796" s="180" t="s">
        <v>2037</v>
      </c>
      <c r="D796" s="180" t="s">
        <v>204</v>
      </c>
      <c r="E796" s="181" t="s">
        <v>2038</v>
      </c>
      <c r="F796" s="182" t="s">
        <v>2039</v>
      </c>
      <c r="G796" s="183" t="s">
        <v>621</v>
      </c>
      <c r="H796" s="184">
        <v>1</v>
      </c>
      <c r="I796" s="185"/>
      <c r="J796" s="186">
        <f t="shared" si="20"/>
        <v>0</v>
      </c>
      <c r="K796" s="187"/>
      <c r="L796" s="40"/>
      <c r="M796" s="188" t="s">
        <v>1</v>
      </c>
      <c r="N796" s="189" t="s">
        <v>45</v>
      </c>
      <c r="O796" s="72"/>
      <c r="P796" s="190">
        <f t="shared" si="21"/>
        <v>0</v>
      </c>
      <c r="Q796" s="190">
        <v>0</v>
      </c>
      <c r="R796" s="190">
        <f t="shared" si="22"/>
        <v>0</v>
      </c>
      <c r="S796" s="190">
        <v>0</v>
      </c>
      <c r="T796" s="191">
        <f t="shared" si="23"/>
        <v>0</v>
      </c>
      <c r="U796" s="35"/>
      <c r="V796" s="35"/>
      <c r="W796" s="35"/>
      <c r="X796" s="35"/>
      <c r="Y796" s="35"/>
      <c r="Z796" s="35"/>
      <c r="AA796" s="35"/>
      <c r="AB796" s="35"/>
      <c r="AC796" s="35"/>
      <c r="AD796" s="35"/>
      <c r="AE796" s="35"/>
      <c r="AR796" s="192" t="s">
        <v>98</v>
      </c>
      <c r="AT796" s="192" t="s">
        <v>204</v>
      </c>
      <c r="AU796" s="192" t="s">
        <v>89</v>
      </c>
      <c r="AY796" s="18" t="s">
        <v>203</v>
      </c>
      <c r="BE796" s="193">
        <f t="shared" si="24"/>
        <v>0</v>
      </c>
      <c r="BF796" s="193">
        <f t="shared" si="25"/>
        <v>0</v>
      </c>
      <c r="BG796" s="193">
        <f t="shared" si="26"/>
        <v>0</v>
      </c>
      <c r="BH796" s="193">
        <f t="shared" si="27"/>
        <v>0</v>
      </c>
      <c r="BI796" s="193">
        <f t="shared" si="28"/>
        <v>0</v>
      </c>
      <c r="BJ796" s="18" t="s">
        <v>85</v>
      </c>
      <c r="BK796" s="193">
        <f t="shared" si="29"/>
        <v>0</v>
      </c>
      <c r="BL796" s="18" t="s">
        <v>98</v>
      </c>
      <c r="BM796" s="192" t="s">
        <v>2040</v>
      </c>
    </row>
    <row r="797" spans="1:65" s="2" customFormat="1" ht="33" customHeight="1">
      <c r="A797" s="35"/>
      <c r="B797" s="36"/>
      <c r="C797" s="180" t="s">
        <v>2041</v>
      </c>
      <c r="D797" s="180" t="s">
        <v>204</v>
      </c>
      <c r="E797" s="181" t="s">
        <v>2042</v>
      </c>
      <c r="F797" s="182" t="s">
        <v>2043</v>
      </c>
      <c r="G797" s="183" t="s">
        <v>621</v>
      </c>
      <c r="H797" s="184">
        <v>1</v>
      </c>
      <c r="I797" s="185"/>
      <c r="J797" s="186">
        <f t="shared" si="20"/>
        <v>0</v>
      </c>
      <c r="K797" s="187"/>
      <c r="L797" s="40"/>
      <c r="M797" s="188" t="s">
        <v>1</v>
      </c>
      <c r="N797" s="189" t="s">
        <v>45</v>
      </c>
      <c r="O797" s="72"/>
      <c r="P797" s="190">
        <f t="shared" si="21"/>
        <v>0</v>
      </c>
      <c r="Q797" s="190">
        <v>0</v>
      </c>
      <c r="R797" s="190">
        <f t="shared" si="22"/>
        <v>0</v>
      </c>
      <c r="S797" s="190">
        <v>0</v>
      </c>
      <c r="T797" s="191">
        <f t="shared" si="23"/>
        <v>0</v>
      </c>
      <c r="U797" s="35"/>
      <c r="V797" s="35"/>
      <c r="W797" s="35"/>
      <c r="X797" s="35"/>
      <c r="Y797" s="35"/>
      <c r="Z797" s="35"/>
      <c r="AA797" s="35"/>
      <c r="AB797" s="35"/>
      <c r="AC797" s="35"/>
      <c r="AD797" s="35"/>
      <c r="AE797" s="35"/>
      <c r="AR797" s="192" t="s">
        <v>98</v>
      </c>
      <c r="AT797" s="192" t="s">
        <v>204</v>
      </c>
      <c r="AU797" s="192" t="s">
        <v>89</v>
      </c>
      <c r="AY797" s="18" t="s">
        <v>203</v>
      </c>
      <c r="BE797" s="193">
        <f t="shared" si="24"/>
        <v>0</v>
      </c>
      <c r="BF797" s="193">
        <f t="shared" si="25"/>
        <v>0</v>
      </c>
      <c r="BG797" s="193">
        <f t="shared" si="26"/>
        <v>0</v>
      </c>
      <c r="BH797" s="193">
        <f t="shared" si="27"/>
        <v>0</v>
      </c>
      <c r="BI797" s="193">
        <f t="shared" si="28"/>
        <v>0</v>
      </c>
      <c r="BJ797" s="18" t="s">
        <v>85</v>
      </c>
      <c r="BK797" s="193">
        <f t="shared" si="29"/>
        <v>0</v>
      </c>
      <c r="BL797" s="18" t="s">
        <v>98</v>
      </c>
      <c r="BM797" s="192" t="s">
        <v>2044</v>
      </c>
    </row>
    <row r="798" spans="1:65" s="2" customFormat="1" ht="33" customHeight="1">
      <c r="A798" s="35"/>
      <c r="B798" s="36"/>
      <c r="C798" s="180" t="s">
        <v>2045</v>
      </c>
      <c r="D798" s="180" t="s">
        <v>204</v>
      </c>
      <c r="E798" s="181" t="s">
        <v>2046</v>
      </c>
      <c r="F798" s="182" t="s">
        <v>2047</v>
      </c>
      <c r="G798" s="183" t="s">
        <v>621</v>
      </c>
      <c r="H798" s="184">
        <v>1</v>
      </c>
      <c r="I798" s="185"/>
      <c r="J798" s="186">
        <f t="shared" si="20"/>
        <v>0</v>
      </c>
      <c r="K798" s="187"/>
      <c r="L798" s="40"/>
      <c r="M798" s="188" t="s">
        <v>1</v>
      </c>
      <c r="N798" s="189" t="s">
        <v>45</v>
      </c>
      <c r="O798" s="72"/>
      <c r="P798" s="190">
        <f t="shared" si="21"/>
        <v>0</v>
      </c>
      <c r="Q798" s="190">
        <v>0</v>
      </c>
      <c r="R798" s="190">
        <f t="shared" si="22"/>
        <v>0</v>
      </c>
      <c r="S798" s="190">
        <v>0</v>
      </c>
      <c r="T798" s="191">
        <f t="shared" si="23"/>
        <v>0</v>
      </c>
      <c r="U798" s="35"/>
      <c r="V798" s="35"/>
      <c r="W798" s="35"/>
      <c r="X798" s="35"/>
      <c r="Y798" s="35"/>
      <c r="Z798" s="35"/>
      <c r="AA798" s="35"/>
      <c r="AB798" s="35"/>
      <c r="AC798" s="35"/>
      <c r="AD798" s="35"/>
      <c r="AE798" s="35"/>
      <c r="AR798" s="192" t="s">
        <v>98</v>
      </c>
      <c r="AT798" s="192" t="s">
        <v>204</v>
      </c>
      <c r="AU798" s="192" t="s">
        <v>89</v>
      </c>
      <c r="AY798" s="18" t="s">
        <v>203</v>
      </c>
      <c r="BE798" s="193">
        <f t="shared" si="24"/>
        <v>0</v>
      </c>
      <c r="BF798" s="193">
        <f t="shared" si="25"/>
        <v>0</v>
      </c>
      <c r="BG798" s="193">
        <f t="shared" si="26"/>
        <v>0</v>
      </c>
      <c r="BH798" s="193">
        <f t="shared" si="27"/>
        <v>0</v>
      </c>
      <c r="BI798" s="193">
        <f t="shared" si="28"/>
        <v>0</v>
      </c>
      <c r="BJ798" s="18" t="s">
        <v>85</v>
      </c>
      <c r="BK798" s="193">
        <f t="shared" si="29"/>
        <v>0</v>
      </c>
      <c r="BL798" s="18" t="s">
        <v>98</v>
      </c>
      <c r="BM798" s="192" t="s">
        <v>2048</v>
      </c>
    </row>
    <row r="799" spans="1:65" s="2" customFormat="1" ht="33" customHeight="1">
      <c r="A799" s="35"/>
      <c r="B799" s="36"/>
      <c r="C799" s="180" t="s">
        <v>2049</v>
      </c>
      <c r="D799" s="180" t="s">
        <v>204</v>
      </c>
      <c r="E799" s="181" t="s">
        <v>2050</v>
      </c>
      <c r="F799" s="182" t="s">
        <v>2051</v>
      </c>
      <c r="G799" s="183" t="s">
        <v>621</v>
      </c>
      <c r="H799" s="184">
        <v>1</v>
      </c>
      <c r="I799" s="185"/>
      <c r="J799" s="186">
        <f t="shared" si="20"/>
        <v>0</v>
      </c>
      <c r="K799" s="187"/>
      <c r="L799" s="40"/>
      <c r="M799" s="188" t="s">
        <v>1</v>
      </c>
      <c r="N799" s="189" t="s">
        <v>45</v>
      </c>
      <c r="O799" s="72"/>
      <c r="P799" s="190">
        <f t="shared" si="21"/>
        <v>0</v>
      </c>
      <c r="Q799" s="190">
        <v>0</v>
      </c>
      <c r="R799" s="190">
        <f t="shared" si="22"/>
        <v>0</v>
      </c>
      <c r="S799" s="190">
        <v>0</v>
      </c>
      <c r="T799" s="191">
        <f t="shared" si="23"/>
        <v>0</v>
      </c>
      <c r="U799" s="35"/>
      <c r="V799" s="35"/>
      <c r="W799" s="35"/>
      <c r="X799" s="35"/>
      <c r="Y799" s="35"/>
      <c r="Z799" s="35"/>
      <c r="AA799" s="35"/>
      <c r="AB799" s="35"/>
      <c r="AC799" s="35"/>
      <c r="AD799" s="35"/>
      <c r="AE799" s="35"/>
      <c r="AR799" s="192" t="s">
        <v>98</v>
      </c>
      <c r="AT799" s="192" t="s">
        <v>204</v>
      </c>
      <c r="AU799" s="192" t="s">
        <v>89</v>
      </c>
      <c r="AY799" s="18" t="s">
        <v>203</v>
      </c>
      <c r="BE799" s="193">
        <f t="shared" si="24"/>
        <v>0</v>
      </c>
      <c r="BF799" s="193">
        <f t="shared" si="25"/>
        <v>0</v>
      </c>
      <c r="BG799" s="193">
        <f t="shared" si="26"/>
        <v>0</v>
      </c>
      <c r="BH799" s="193">
        <f t="shared" si="27"/>
        <v>0</v>
      </c>
      <c r="BI799" s="193">
        <f t="shared" si="28"/>
        <v>0</v>
      </c>
      <c r="BJ799" s="18" t="s">
        <v>85</v>
      </c>
      <c r="BK799" s="193">
        <f t="shared" si="29"/>
        <v>0</v>
      </c>
      <c r="BL799" s="18" t="s">
        <v>98</v>
      </c>
      <c r="BM799" s="192" t="s">
        <v>2052</v>
      </c>
    </row>
    <row r="800" spans="1:65" s="2" customFormat="1" ht="37.9" customHeight="1">
      <c r="A800" s="35"/>
      <c r="B800" s="36"/>
      <c r="C800" s="180" t="s">
        <v>2053</v>
      </c>
      <c r="D800" s="180" t="s">
        <v>204</v>
      </c>
      <c r="E800" s="181" t="s">
        <v>2054</v>
      </c>
      <c r="F800" s="182" t="s">
        <v>2055</v>
      </c>
      <c r="G800" s="183" t="s">
        <v>621</v>
      </c>
      <c r="H800" s="184">
        <v>1</v>
      </c>
      <c r="I800" s="185"/>
      <c r="J800" s="186">
        <f t="shared" si="20"/>
        <v>0</v>
      </c>
      <c r="K800" s="187"/>
      <c r="L800" s="40"/>
      <c r="M800" s="188" t="s">
        <v>1</v>
      </c>
      <c r="N800" s="189" t="s">
        <v>45</v>
      </c>
      <c r="O800" s="72"/>
      <c r="P800" s="190">
        <f t="shared" si="21"/>
        <v>0</v>
      </c>
      <c r="Q800" s="190">
        <v>0</v>
      </c>
      <c r="R800" s="190">
        <f t="shared" si="22"/>
        <v>0</v>
      </c>
      <c r="S800" s="190">
        <v>0</v>
      </c>
      <c r="T800" s="191">
        <f t="shared" si="23"/>
        <v>0</v>
      </c>
      <c r="U800" s="35"/>
      <c r="V800" s="35"/>
      <c r="W800" s="35"/>
      <c r="X800" s="35"/>
      <c r="Y800" s="35"/>
      <c r="Z800" s="35"/>
      <c r="AA800" s="35"/>
      <c r="AB800" s="35"/>
      <c r="AC800" s="35"/>
      <c r="AD800" s="35"/>
      <c r="AE800" s="35"/>
      <c r="AR800" s="192" t="s">
        <v>98</v>
      </c>
      <c r="AT800" s="192" t="s">
        <v>204</v>
      </c>
      <c r="AU800" s="192" t="s">
        <v>89</v>
      </c>
      <c r="AY800" s="18" t="s">
        <v>203</v>
      </c>
      <c r="BE800" s="193">
        <f t="shared" si="24"/>
        <v>0</v>
      </c>
      <c r="BF800" s="193">
        <f t="shared" si="25"/>
        <v>0</v>
      </c>
      <c r="BG800" s="193">
        <f t="shared" si="26"/>
        <v>0</v>
      </c>
      <c r="BH800" s="193">
        <f t="shared" si="27"/>
        <v>0</v>
      </c>
      <c r="BI800" s="193">
        <f t="shared" si="28"/>
        <v>0</v>
      </c>
      <c r="BJ800" s="18" t="s">
        <v>85</v>
      </c>
      <c r="BK800" s="193">
        <f t="shared" si="29"/>
        <v>0</v>
      </c>
      <c r="BL800" s="18" t="s">
        <v>98</v>
      </c>
      <c r="BM800" s="192" t="s">
        <v>2056</v>
      </c>
    </row>
    <row r="801" spans="1:65" s="2" customFormat="1" ht="37.9" customHeight="1">
      <c r="A801" s="35"/>
      <c r="B801" s="36"/>
      <c r="C801" s="180" t="s">
        <v>2057</v>
      </c>
      <c r="D801" s="180" t="s">
        <v>204</v>
      </c>
      <c r="E801" s="181" t="s">
        <v>2058</v>
      </c>
      <c r="F801" s="182" t="s">
        <v>2059</v>
      </c>
      <c r="G801" s="183" t="s">
        <v>621</v>
      </c>
      <c r="H801" s="184">
        <v>1</v>
      </c>
      <c r="I801" s="185"/>
      <c r="J801" s="186">
        <f t="shared" si="20"/>
        <v>0</v>
      </c>
      <c r="K801" s="187"/>
      <c r="L801" s="40"/>
      <c r="M801" s="188" t="s">
        <v>1</v>
      </c>
      <c r="N801" s="189" t="s">
        <v>45</v>
      </c>
      <c r="O801" s="72"/>
      <c r="P801" s="190">
        <f t="shared" si="21"/>
        <v>0</v>
      </c>
      <c r="Q801" s="190">
        <v>0</v>
      </c>
      <c r="R801" s="190">
        <f t="shared" si="22"/>
        <v>0</v>
      </c>
      <c r="S801" s="190">
        <v>0</v>
      </c>
      <c r="T801" s="191">
        <f t="shared" si="23"/>
        <v>0</v>
      </c>
      <c r="U801" s="35"/>
      <c r="V801" s="35"/>
      <c r="W801" s="35"/>
      <c r="X801" s="35"/>
      <c r="Y801" s="35"/>
      <c r="Z801" s="35"/>
      <c r="AA801" s="35"/>
      <c r="AB801" s="35"/>
      <c r="AC801" s="35"/>
      <c r="AD801" s="35"/>
      <c r="AE801" s="35"/>
      <c r="AR801" s="192" t="s">
        <v>98</v>
      </c>
      <c r="AT801" s="192" t="s">
        <v>204</v>
      </c>
      <c r="AU801" s="192" t="s">
        <v>89</v>
      </c>
      <c r="AY801" s="18" t="s">
        <v>203</v>
      </c>
      <c r="BE801" s="193">
        <f t="shared" si="24"/>
        <v>0</v>
      </c>
      <c r="BF801" s="193">
        <f t="shared" si="25"/>
        <v>0</v>
      </c>
      <c r="BG801" s="193">
        <f t="shared" si="26"/>
        <v>0</v>
      </c>
      <c r="BH801" s="193">
        <f t="shared" si="27"/>
        <v>0</v>
      </c>
      <c r="BI801" s="193">
        <f t="shared" si="28"/>
        <v>0</v>
      </c>
      <c r="BJ801" s="18" t="s">
        <v>85</v>
      </c>
      <c r="BK801" s="193">
        <f t="shared" si="29"/>
        <v>0</v>
      </c>
      <c r="BL801" s="18" t="s">
        <v>98</v>
      </c>
      <c r="BM801" s="192" t="s">
        <v>2060</v>
      </c>
    </row>
    <row r="802" spans="1:65" s="2" customFormat="1" ht="21.75" customHeight="1">
      <c r="A802" s="35"/>
      <c r="B802" s="36"/>
      <c r="C802" s="180" t="s">
        <v>2061</v>
      </c>
      <c r="D802" s="180" t="s">
        <v>204</v>
      </c>
      <c r="E802" s="181" t="s">
        <v>2062</v>
      </c>
      <c r="F802" s="182" t="s">
        <v>2063</v>
      </c>
      <c r="G802" s="183" t="s">
        <v>253</v>
      </c>
      <c r="H802" s="184">
        <v>141.4</v>
      </c>
      <c r="I802" s="185"/>
      <c r="J802" s="186">
        <f t="shared" si="20"/>
        <v>0</v>
      </c>
      <c r="K802" s="187"/>
      <c r="L802" s="40"/>
      <c r="M802" s="188" t="s">
        <v>1</v>
      </c>
      <c r="N802" s="189" t="s">
        <v>45</v>
      </c>
      <c r="O802" s="72"/>
      <c r="P802" s="190">
        <f t="shared" si="21"/>
        <v>0</v>
      </c>
      <c r="Q802" s="190">
        <v>0</v>
      </c>
      <c r="R802" s="190">
        <f t="shared" si="22"/>
        <v>0</v>
      </c>
      <c r="S802" s="190">
        <v>0</v>
      </c>
      <c r="T802" s="191">
        <f t="shared" si="23"/>
        <v>0</v>
      </c>
      <c r="U802" s="35"/>
      <c r="V802" s="35"/>
      <c r="W802" s="35"/>
      <c r="X802" s="35"/>
      <c r="Y802" s="35"/>
      <c r="Z802" s="35"/>
      <c r="AA802" s="35"/>
      <c r="AB802" s="35"/>
      <c r="AC802" s="35"/>
      <c r="AD802" s="35"/>
      <c r="AE802" s="35"/>
      <c r="AR802" s="192" t="s">
        <v>98</v>
      </c>
      <c r="AT802" s="192" t="s">
        <v>204</v>
      </c>
      <c r="AU802" s="192" t="s">
        <v>89</v>
      </c>
      <c r="AY802" s="18" t="s">
        <v>203</v>
      </c>
      <c r="BE802" s="193">
        <f t="shared" si="24"/>
        <v>0</v>
      </c>
      <c r="BF802" s="193">
        <f t="shared" si="25"/>
        <v>0</v>
      </c>
      <c r="BG802" s="193">
        <f t="shared" si="26"/>
        <v>0</v>
      </c>
      <c r="BH802" s="193">
        <f t="shared" si="27"/>
        <v>0</v>
      </c>
      <c r="BI802" s="193">
        <f t="shared" si="28"/>
        <v>0</v>
      </c>
      <c r="BJ802" s="18" t="s">
        <v>85</v>
      </c>
      <c r="BK802" s="193">
        <f t="shared" si="29"/>
        <v>0</v>
      </c>
      <c r="BL802" s="18" t="s">
        <v>98</v>
      </c>
      <c r="BM802" s="192" t="s">
        <v>2064</v>
      </c>
    </row>
    <row r="803" spans="1:65" s="2" customFormat="1" ht="21.75" customHeight="1">
      <c r="A803" s="35"/>
      <c r="B803" s="36"/>
      <c r="C803" s="180" t="s">
        <v>2065</v>
      </c>
      <c r="D803" s="180" t="s">
        <v>204</v>
      </c>
      <c r="E803" s="181" t="s">
        <v>2066</v>
      </c>
      <c r="F803" s="182" t="s">
        <v>2067</v>
      </c>
      <c r="G803" s="183" t="s">
        <v>253</v>
      </c>
      <c r="H803" s="184">
        <v>527.98</v>
      </c>
      <c r="I803" s="185"/>
      <c r="J803" s="186">
        <f t="shared" si="20"/>
        <v>0</v>
      </c>
      <c r="K803" s="187"/>
      <c r="L803" s="40"/>
      <c r="M803" s="188" t="s">
        <v>1</v>
      </c>
      <c r="N803" s="189" t="s">
        <v>45</v>
      </c>
      <c r="O803" s="72"/>
      <c r="P803" s="190">
        <f t="shared" si="21"/>
        <v>0</v>
      </c>
      <c r="Q803" s="190">
        <v>0</v>
      </c>
      <c r="R803" s="190">
        <f t="shared" si="22"/>
        <v>0</v>
      </c>
      <c r="S803" s="190">
        <v>0</v>
      </c>
      <c r="T803" s="191">
        <f t="shared" si="23"/>
        <v>0</v>
      </c>
      <c r="U803" s="35"/>
      <c r="V803" s="35"/>
      <c r="W803" s="35"/>
      <c r="X803" s="35"/>
      <c r="Y803" s="35"/>
      <c r="Z803" s="35"/>
      <c r="AA803" s="35"/>
      <c r="AB803" s="35"/>
      <c r="AC803" s="35"/>
      <c r="AD803" s="35"/>
      <c r="AE803" s="35"/>
      <c r="AR803" s="192" t="s">
        <v>98</v>
      </c>
      <c r="AT803" s="192" t="s">
        <v>204</v>
      </c>
      <c r="AU803" s="192" t="s">
        <v>89</v>
      </c>
      <c r="AY803" s="18" t="s">
        <v>203</v>
      </c>
      <c r="BE803" s="193">
        <f t="shared" si="24"/>
        <v>0</v>
      </c>
      <c r="BF803" s="193">
        <f t="shared" si="25"/>
        <v>0</v>
      </c>
      <c r="BG803" s="193">
        <f t="shared" si="26"/>
        <v>0</v>
      </c>
      <c r="BH803" s="193">
        <f t="shared" si="27"/>
        <v>0</v>
      </c>
      <c r="BI803" s="193">
        <f t="shared" si="28"/>
        <v>0</v>
      </c>
      <c r="BJ803" s="18" t="s">
        <v>85</v>
      </c>
      <c r="BK803" s="193">
        <f t="shared" si="29"/>
        <v>0</v>
      </c>
      <c r="BL803" s="18" t="s">
        <v>98</v>
      </c>
      <c r="BM803" s="192" t="s">
        <v>2068</v>
      </c>
    </row>
    <row r="804" spans="1:65" s="2" customFormat="1" ht="16.5" customHeight="1">
      <c r="A804" s="35"/>
      <c r="B804" s="36"/>
      <c r="C804" s="180" t="s">
        <v>2069</v>
      </c>
      <c r="D804" s="180" t="s">
        <v>204</v>
      </c>
      <c r="E804" s="181" t="s">
        <v>2070</v>
      </c>
      <c r="F804" s="182" t="s">
        <v>2071</v>
      </c>
      <c r="G804" s="183" t="s">
        <v>253</v>
      </c>
      <c r="H804" s="184">
        <v>20.16</v>
      </c>
      <c r="I804" s="185"/>
      <c r="J804" s="186">
        <f t="shared" si="20"/>
        <v>0</v>
      </c>
      <c r="K804" s="187"/>
      <c r="L804" s="40"/>
      <c r="M804" s="188" t="s">
        <v>1</v>
      </c>
      <c r="N804" s="189" t="s">
        <v>45</v>
      </c>
      <c r="O804" s="72"/>
      <c r="P804" s="190">
        <f t="shared" si="21"/>
        <v>0</v>
      </c>
      <c r="Q804" s="190">
        <v>0</v>
      </c>
      <c r="R804" s="190">
        <f t="shared" si="22"/>
        <v>0</v>
      </c>
      <c r="S804" s="190">
        <v>0</v>
      </c>
      <c r="T804" s="191">
        <f t="shared" si="23"/>
        <v>0</v>
      </c>
      <c r="U804" s="35"/>
      <c r="V804" s="35"/>
      <c r="W804" s="35"/>
      <c r="X804" s="35"/>
      <c r="Y804" s="35"/>
      <c r="Z804" s="35"/>
      <c r="AA804" s="35"/>
      <c r="AB804" s="35"/>
      <c r="AC804" s="35"/>
      <c r="AD804" s="35"/>
      <c r="AE804" s="35"/>
      <c r="AR804" s="192" t="s">
        <v>98</v>
      </c>
      <c r="AT804" s="192" t="s">
        <v>204</v>
      </c>
      <c r="AU804" s="192" t="s">
        <v>89</v>
      </c>
      <c r="AY804" s="18" t="s">
        <v>203</v>
      </c>
      <c r="BE804" s="193">
        <f t="shared" si="24"/>
        <v>0</v>
      </c>
      <c r="BF804" s="193">
        <f t="shared" si="25"/>
        <v>0</v>
      </c>
      <c r="BG804" s="193">
        <f t="shared" si="26"/>
        <v>0</v>
      </c>
      <c r="BH804" s="193">
        <f t="shared" si="27"/>
        <v>0</v>
      </c>
      <c r="BI804" s="193">
        <f t="shared" si="28"/>
        <v>0</v>
      </c>
      <c r="BJ804" s="18" t="s">
        <v>85</v>
      </c>
      <c r="BK804" s="193">
        <f t="shared" si="29"/>
        <v>0</v>
      </c>
      <c r="BL804" s="18" t="s">
        <v>98</v>
      </c>
      <c r="BM804" s="192" t="s">
        <v>2072</v>
      </c>
    </row>
    <row r="805" spans="1:65" s="2" customFormat="1" ht="16.5" customHeight="1">
      <c r="A805" s="35"/>
      <c r="B805" s="36"/>
      <c r="C805" s="180" t="s">
        <v>2073</v>
      </c>
      <c r="D805" s="180" t="s">
        <v>204</v>
      </c>
      <c r="E805" s="181" t="s">
        <v>2074</v>
      </c>
      <c r="F805" s="182" t="s">
        <v>2075</v>
      </c>
      <c r="G805" s="183" t="s">
        <v>207</v>
      </c>
      <c r="H805" s="184">
        <v>133.2</v>
      </c>
      <c r="I805" s="185"/>
      <c r="J805" s="186">
        <f t="shared" si="20"/>
        <v>0</v>
      </c>
      <c r="K805" s="187"/>
      <c r="L805" s="40"/>
      <c r="M805" s="188" t="s">
        <v>1</v>
      </c>
      <c r="N805" s="189" t="s">
        <v>45</v>
      </c>
      <c r="O805" s="72"/>
      <c r="P805" s="190">
        <f t="shared" si="21"/>
        <v>0</v>
      </c>
      <c r="Q805" s="190">
        <v>0</v>
      </c>
      <c r="R805" s="190">
        <f t="shared" si="22"/>
        <v>0</v>
      </c>
      <c r="S805" s="190">
        <v>0</v>
      </c>
      <c r="T805" s="191">
        <f t="shared" si="23"/>
        <v>0</v>
      </c>
      <c r="U805" s="35"/>
      <c r="V805" s="35"/>
      <c r="W805" s="35"/>
      <c r="X805" s="35"/>
      <c r="Y805" s="35"/>
      <c r="Z805" s="35"/>
      <c r="AA805" s="35"/>
      <c r="AB805" s="35"/>
      <c r="AC805" s="35"/>
      <c r="AD805" s="35"/>
      <c r="AE805" s="35"/>
      <c r="AR805" s="192" t="s">
        <v>98</v>
      </c>
      <c r="AT805" s="192" t="s">
        <v>204</v>
      </c>
      <c r="AU805" s="192" t="s">
        <v>89</v>
      </c>
      <c r="AY805" s="18" t="s">
        <v>203</v>
      </c>
      <c r="BE805" s="193">
        <f t="shared" si="24"/>
        <v>0</v>
      </c>
      <c r="BF805" s="193">
        <f t="shared" si="25"/>
        <v>0</v>
      </c>
      <c r="BG805" s="193">
        <f t="shared" si="26"/>
        <v>0</v>
      </c>
      <c r="BH805" s="193">
        <f t="shared" si="27"/>
        <v>0</v>
      </c>
      <c r="BI805" s="193">
        <f t="shared" si="28"/>
        <v>0</v>
      </c>
      <c r="BJ805" s="18" t="s">
        <v>85</v>
      </c>
      <c r="BK805" s="193">
        <f t="shared" si="29"/>
        <v>0</v>
      </c>
      <c r="BL805" s="18" t="s">
        <v>98</v>
      </c>
      <c r="BM805" s="192" t="s">
        <v>2076</v>
      </c>
    </row>
    <row r="806" spans="1:65" s="2" customFormat="1" ht="21.75" customHeight="1">
      <c r="A806" s="35"/>
      <c r="B806" s="36"/>
      <c r="C806" s="180" t="s">
        <v>2077</v>
      </c>
      <c r="D806" s="180" t="s">
        <v>204</v>
      </c>
      <c r="E806" s="181" t="s">
        <v>2078</v>
      </c>
      <c r="F806" s="182" t="s">
        <v>2079</v>
      </c>
      <c r="G806" s="183" t="s">
        <v>207</v>
      </c>
      <c r="H806" s="184">
        <v>668.3</v>
      </c>
      <c r="I806" s="185"/>
      <c r="J806" s="186">
        <f t="shared" si="20"/>
        <v>0</v>
      </c>
      <c r="K806" s="187"/>
      <c r="L806" s="40"/>
      <c r="M806" s="188" t="s">
        <v>1</v>
      </c>
      <c r="N806" s="189" t="s">
        <v>45</v>
      </c>
      <c r="O806" s="72"/>
      <c r="P806" s="190">
        <f t="shared" si="21"/>
        <v>0</v>
      </c>
      <c r="Q806" s="190">
        <v>0</v>
      </c>
      <c r="R806" s="190">
        <f t="shared" si="22"/>
        <v>0</v>
      </c>
      <c r="S806" s="190">
        <v>0</v>
      </c>
      <c r="T806" s="191">
        <f t="shared" si="23"/>
        <v>0</v>
      </c>
      <c r="U806" s="35"/>
      <c r="V806" s="35"/>
      <c r="W806" s="35"/>
      <c r="X806" s="35"/>
      <c r="Y806" s="35"/>
      <c r="Z806" s="35"/>
      <c r="AA806" s="35"/>
      <c r="AB806" s="35"/>
      <c r="AC806" s="35"/>
      <c r="AD806" s="35"/>
      <c r="AE806" s="35"/>
      <c r="AR806" s="192" t="s">
        <v>98</v>
      </c>
      <c r="AT806" s="192" t="s">
        <v>204</v>
      </c>
      <c r="AU806" s="192" t="s">
        <v>89</v>
      </c>
      <c r="AY806" s="18" t="s">
        <v>203</v>
      </c>
      <c r="BE806" s="193">
        <f t="shared" si="24"/>
        <v>0</v>
      </c>
      <c r="BF806" s="193">
        <f t="shared" si="25"/>
        <v>0</v>
      </c>
      <c r="BG806" s="193">
        <f t="shared" si="26"/>
        <v>0</v>
      </c>
      <c r="BH806" s="193">
        <f t="shared" si="27"/>
        <v>0</v>
      </c>
      <c r="BI806" s="193">
        <f t="shared" si="28"/>
        <v>0</v>
      </c>
      <c r="BJ806" s="18" t="s">
        <v>85</v>
      </c>
      <c r="BK806" s="193">
        <f t="shared" si="29"/>
        <v>0</v>
      </c>
      <c r="BL806" s="18" t="s">
        <v>98</v>
      </c>
      <c r="BM806" s="192" t="s">
        <v>2080</v>
      </c>
    </row>
    <row r="807" spans="1:65" s="2" customFormat="1" ht="33" customHeight="1">
      <c r="A807" s="35"/>
      <c r="B807" s="36"/>
      <c r="C807" s="180" t="s">
        <v>2081</v>
      </c>
      <c r="D807" s="180" t="s">
        <v>204</v>
      </c>
      <c r="E807" s="181" t="s">
        <v>2082</v>
      </c>
      <c r="F807" s="182" t="s">
        <v>2083</v>
      </c>
      <c r="G807" s="183" t="s">
        <v>621</v>
      </c>
      <c r="H807" s="184">
        <v>343</v>
      </c>
      <c r="I807" s="185"/>
      <c r="J807" s="186">
        <f t="shared" si="20"/>
        <v>0</v>
      </c>
      <c r="K807" s="187"/>
      <c r="L807" s="40"/>
      <c r="M807" s="188" t="s">
        <v>1</v>
      </c>
      <c r="N807" s="189" t="s">
        <v>45</v>
      </c>
      <c r="O807" s="72"/>
      <c r="P807" s="190">
        <f t="shared" si="21"/>
        <v>0</v>
      </c>
      <c r="Q807" s="190">
        <v>0</v>
      </c>
      <c r="R807" s="190">
        <f t="shared" si="22"/>
        <v>0</v>
      </c>
      <c r="S807" s="190">
        <v>0</v>
      </c>
      <c r="T807" s="191">
        <f t="shared" si="23"/>
        <v>0</v>
      </c>
      <c r="U807" s="35"/>
      <c r="V807" s="35"/>
      <c r="W807" s="35"/>
      <c r="X807" s="35"/>
      <c r="Y807" s="35"/>
      <c r="Z807" s="35"/>
      <c r="AA807" s="35"/>
      <c r="AB807" s="35"/>
      <c r="AC807" s="35"/>
      <c r="AD807" s="35"/>
      <c r="AE807" s="35"/>
      <c r="AR807" s="192" t="s">
        <v>98</v>
      </c>
      <c r="AT807" s="192" t="s">
        <v>204</v>
      </c>
      <c r="AU807" s="192" t="s">
        <v>89</v>
      </c>
      <c r="AY807" s="18" t="s">
        <v>203</v>
      </c>
      <c r="BE807" s="193">
        <f t="shared" si="24"/>
        <v>0</v>
      </c>
      <c r="BF807" s="193">
        <f t="shared" si="25"/>
        <v>0</v>
      </c>
      <c r="BG807" s="193">
        <f t="shared" si="26"/>
        <v>0</v>
      </c>
      <c r="BH807" s="193">
        <f t="shared" si="27"/>
        <v>0</v>
      </c>
      <c r="BI807" s="193">
        <f t="shared" si="28"/>
        <v>0</v>
      </c>
      <c r="BJ807" s="18" t="s">
        <v>85</v>
      </c>
      <c r="BK807" s="193">
        <f t="shared" si="29"/>
        <v>0</v>
      </c>
      <c r="BL807" s="18" t="s">
        <v>98</v>
      </c>
      <c r="BM807" s="192" t="s">
        <v>2084</v>
      </c>
    </row>
    <row r="808" spans="2:63" s="11" customFormat="1" ht="22.9" customHeight="1">
      <c r="B808" s="166"/>
      <c r="C808" s="167"/>
      <c r="D808" s="168" t="s">
        <v>79</v>
      </c>
      <c r="E808" s="226" t="s">
        <v>125</v>
      </c>
      <c r="F808" s="226" t="s">
        <v>316</v>
      </c>
      <c r="G808" s="167"/>
      <c r="H808" s="167"/>
      <c r="I808" s="170"/>
      <c r="J808" s="227">
        <f>BK808</f>
        <v>0</v>
      </c>
      <c r="K808" s="167"/>
      <c r="L808" s="172"/>
      <c r="M808" s="173"/>
      <c r="N808" s="174"/>
      <c r="O808" s="174"/>
      <c r="P808" s="175">
        <f>SUM(P809:P853)</f>
        <v>0</v>
      </c>
      <c r="Q808" s="174"/>
      <c r="R808" s="175">
        <f>SUM(R809:R853)</f>
        <v>0</v>
      </c>
      <c r="S808" s="174"/>
      <c r="T808" s="176">
        <f>SUM(T809:T853)</f>
        <v>0</v>
      </c>
      <c r="AR808" s="177" t="s">
        <v>85</v>
      </c>
      <c r="AT808" s="178" t="s">
        <v>79</v>
      </c>
      <c r="AU808" s="178" t="s">
        <v>85</v>
      </c>
      <c r="AY808" s="177" t="s">
        <v>203</v>
      </c>
      <c r="BK808" s="179">
        <f>SUM(BK809:BK853)</f>
        <v>0</v>
      </c>
    </row>
    <row r="809" spans="1:65" s="2" customFormat="1" ht="44.25" customHeight="1">
      <c r="A809" s="35"/>
      <c r="B809" s="36"/>
      <c r="C809" s="180" t="s">
        <v>2085</v>
      </c>
      <c r="D809" s="180" t="s">
        <v>204</v>
      </c>
      <c r="E809" s="181" t="s">
        <v>2086</v>
      </c>
      <c r="F809" s="182" t="s">
        <v>2087</v>
      </c>
      <c r="G809" s="183" t="s">
        <v>207</v>
      </c>
      <c r="H809" s="184">
        <v>4183.96</v>
      </c>
      <c r="I809" s="185"/>
      <c r="J809" s="186">
        <f>ROUND(I809*H809,2)</f>
        <v>0</v>
      </c>
      <c r="K809" s="187"/>
      <c r="L809" s="40"/>
      <c r="M809" s="188" t="s">
        <v>1</v>
      </c>
      <c r="N809" s="189" t="s">
        <v>45</v>
      </c>
      <c r="O809" s="72"/>
      <c r="P809" s="190">
        <f>O809*H809</f>
        <v>0</v>
      </c>
      <c r="Q809" s="190">
        <v>0</v>
      </c>
      <c r="R809" s="190">
        <f>Q809*H809</f>
        <v>0</v>
      </c>
      <c r="S809" s="190">
        <v>0</v>
      </c>
      <c r="T809" s="191">
        <f>S809*H809</f>
        <v>0</v>
      </c>
      <c r="U809" s="35"/>
      <c r="V809" s="35"/>
      <c r="W809" s="35"/>
      <c r="X809" s="35"/>
      <c r="Y809" s="35"/>
      <c r="Z809" s="35"/>
      <c r="AA809" s="35"/>
      <c r="AB809" s="35"/>
      <c r="AC809" s="35"/>
      <c r="AD809" s="35"/>
      <c r="AE809" s="35"/>
      <c r="AR809" s="192" t="s">
        <v>98</v>
      </c>
      <c r="AT809" s="192" t="s">
        <v>204</v>
      </c>
      <c r="AU809" s="192" t="s">
        <v>89</v>
      </c>
      <c r="AY809" s="18" t="s">
        <v>203</v>
      </c>
      <c r="BE809" s="193">
        <f>IF(N809="základní",J809,0)</f>
        <v>0</v>
      </c>
      <c r="BF809" s="193">
        <f>IF(N809="snížená",J809,0)</f>
        <v>0</v>
      </c>
      <c r="BG809" s="193">
        <f>IF(N809="zákl. přenesená",J809,0)</f>
        <v>0</v>
      </c>
      <c r="BH809" s="193">
        <f>IF(N809="sníž. přenesená",J809,0)</f>
        <v>0</v>
      </c>
      <c r="BI809" s="193">
        <f>IF(N809="nulová",J809,0)</f>
        <v>0</v>
      </c>
      <c r="BJ809" s="18" t="s">
        <v>85</v>
      </c>
      <c r="BK809" s="193">
        <f>ROUND(I809*H809,2)</f>
        <v>0</v>
      </c>
      <c r="BL809" s="18" t="s">
        <v>98</v>
      </c>
      <c r="BM809" s="192" t="s">
        <v>2088</v>
      </c>
    </row>
    <row r="810" spans="2:51" s="12" customFormat="1" ht="12">
      <c r="B810" s="194"/>
      <c r="C810" s="195"/>
      <c r="D810" s="196" t="s">
        <v>209</v>
      </c>
      <c r="E810" s="197" t="s">
        <v>1</v>
      </c>
      <c r="F810" s="198" t="s">
        <v>2089</v>
      </c>
      <c r="G810" s="195"/>
      <c r="H810" s="199">
        <v>4183.96</v>
      </c>
      <c r="I810" s="200"/>
      <c r="J810" s="195"/>
      <c r="K810" s="195"/>
      <c r="L810" s="201"/>
      <c r="M810" s="202"/>
      <c r="N810" s="203"/>
      <c r="O810" s="203"/>
      <c r="P810" s="203"/>
      <c r="Q810" s="203"/>
      <c r="R810" s="203"/>
      <c r="S810" s="203"/>
      <c r="T810" s="204"/>
      <c r="AT810" s="205" t="s">
        <v>209</v>
      </c>
      <c r="AU810" s="205" t="s">
        <v>89</v>
      </c>
      <c r="AV810" s="12" t="s">
        <v>89</v>
      </c>
      <c r="AW810" s="12" t="s">
        <v>36</v>
      </c>
      <c r="AX810" s="12" t="s">
        <v>80</v>
      </c>
      <c r="AY810" s="205" t="s">
        <v>203</v>
      </c>
    </row>
    <row r="811" spans="2:51" s="13" customFormat="1" ht="12">
      <c r="B811" s="206"/>
      <c r="C811" s="207"/>
      <c r="D811" s="196" t="s">
        <v>209</v>
      </c>
      <c r="E811" s="208" t="s">
        <v>1</v>
      </c>
      <c r="F811" s="209" t="s">
        <v>211</v>
      </c>
      <c r="G811" s="207"/>
      <c r="H811" s="210">
        <v>4183.96</v>
      </c>
      <c r="I811" s="211"/>
      <c r="J811" s="207"/>
      <c r="K811" s="207"/>
      <c r="L811" s="212"/>
      <c r="M811" s="213"/>
      <c r="N811" s="214"/>
      <c r="O811" s="214"/>
      <c r="P811" s="214"/>
      <c r="Q811" s="214"/>
      <c r="R811" s="214"/>
      <c r="S811" s="214"/>
      <c r="T811" s="215"/>
      <c r="AT811" s="216" t="s">
        <v>209</v>
      </c>
      <c r="AU811" s="216" t="s">
        <v>89</v>
      </c>
      <c r="AV811" s="13" t="s">
        <v>98</v>
      </c>
      <c r="AW811" s="13" t="s">
        <v>36</v>
      </c>
      <c r="AX811" s="13" t="s">
        <v>85</v>
      </c>
      <c r="AY811" s="216" t="s">
        <v>203</v>
      </c>
    </row>
    <row r="812" spans="1:65" s="2" customFormat="1" ht="55.5" customHeight="1">
      <c r="A812" s="35"/>
      <c r="B812" s="36"/>
      <c r="C812" s="180" t="s">
        <v>2090</v>
      </c>
      <c r="D812" s="180" t="s">
        <v>204</v>
      </c>
      <c r="E812" s="181" t="s">
        <v>2091</v>
      </c>
      <c r="F812" s="182" t="s">
        <v>2092</v>
      </c>
      <c r="G812" s="183" t="s">
        <v>207</v>
      </c>
      <c r="H812" s="184">
        <v>753112.8</v>
      </c>
      <c r="I812" s="185"/>
      <c r="J812" s="186">
        <f>ROUND(I812*H812,2)</f>
        <v>0</v>
      </c>
      <c r="K812" s="187"/>
      <c r="L812" s="40"/>
      <c r="M812" s="188" t="s">
        <v>1</v>
      </c>
      <c r="N812" s="189" t="s">
        <v>45</v>
      </c>
      <c r="O812" s="72"/>
      <c r="P812" s="190">
        <f>O812*H812</f>
        <v>0</v>
      </c>
      <c r="Q812" s="190">
        <v>0</v>
      </c>
      <c r="R812" s="190">
        <f>Q812*H812</f>
        <v>0</v>
      </c>
      <c r="S812" s="190">
        <v>0</v>
      </c>
      <c r="T812" s="191">
        <f>S812*H812</f>
        <v>0</v>
      </c>
      <c r="U812" s="35"/>
      <c r="V812" s="35"/>
      <c r="W812" s="35"/>
      <c r="X812" s="35"/>
      <c r="Y812" s="35"/>
      <c r="Z812" s="35"/>
      <c r="AA812" s="35"/>
      <c r="AB812" s="35"/>
      <c r="AC812" s="35"/>
      <c r="AD812" s="35"/>
      <c r="AE812" s="35"/>
      <c r="AR812" s="192" t="s">
        <v>98</v>
      </c>
      <c r="AT812" s="192" t="s">
        <v>204</v>
      </c>
      <c r="AU812" s="192" t="s">
        <v>89</v>
      </c>
      <c r="AY812" s="18" t="s">
        <v>203</v>
      </c>
      <c r="BE812" s="193">
        <f>IF(N812="základní",J812,0)</f>
        <v>0</v>
      </c>
      <c r="BF812" s="193">
        <f>IF(N812="snížená",J812,0)</f>
        <v>0</v>
      </c>
      <c r="BG812" s="193">
        <f>IF(N812="zákl. přenesená",J812,0)</f>
        <v>0</v>
      </c>
      <c r="BH812" s="193">
        <f>IF(N812="sníž. přenesená",J812,0)</f>
        <v>0</v>
      </c>
      <c r="BI812" s="193">
        <f>IF(N812="nulová",J812,0)</f>
        <v>0</v>
      </c>
      <c r="BJ812" s="18" t="s">
        <v>85</v>
      </c>
      <c r="BK812" s="193">
        <f>ROUND(I812*H812,2)</f>
        <v>0</v>
      </c>
      <c r="BL812" s="18" t="s">
        <v>98</v>
      </c>
      <c r="BM812" s="192" t="s">
        <v>2093</v>
      </c>
    </row>
    <row r="813" spans="1:65" s="2" customFormat="1" ht="44.25" customHeight="1">
      <c r="A813" s="35"/>
      <c r="B813" s="36"/>
      <c r="C813" s="180" t="s">
        <v>2094</v>
      </c>
      <c r="D813" s="180" t="s">
        <v>204</v>
      </c>
      <c r="E813" s="181" t="s">
        <v>2095</v>
      </c>
      <c r="F813" s="182" t="s">
        <v>2096</v>
      </c>
      <c r="G813" s="183" t="s">
        <v>207</v>
      </c>
      <c r="H813" s="184">
        <v>4183.96</v>
      </c>
      <c r="I813" s="185"/>
      <c r="J813" s="186">
        <f>ROUND(I813*H813,2)</f>
        <v>0</v>
      </c>
      <c r="K813" s="187"/>
      <c r="L813" s="40"/>
      <c r="M813" s="188" t="s">
        <v>1</v>
      </c>
      <c r="N813" s="189" t="s">
        <v>45</v>
      </c>
      <c r="O813" s="72"/>
      <c r="P813" s="190">
        <f>O813*H813</f>
        <v>0</v>
      </c>
      <c r="Q813" s="190">
        <v>0</v>
      </c>
      <c r="R813" s="190">
        <f>Q813*H813</f>
        <v>0</v>
      </c>
      <c r="S813" s="190">
        <v>0</v>
      </c>
      <c r="T813" s="191">
        <f>S813*H813</f>
        <v>0</v>
      </c>
      <c r="U813" s="35"/>
      <c r="V813" s="35"/>
      <c r="W813" s="35"/>
      <c r="X813" s="35"/>
      <c r="Y813" s="35"/>
      <c r="Z813" s="35"/>
      <c r="AA813" s="35"/>
      <c r="AB813" s="35"/>
      <c r="AC813" s="35"/>
      <c r="AD813" s="35"/>
      <c r="AE813" s="35"/>
      <c r="AR813" s="192" t="s">
        <v>98</v>
      </c>
      <c r="AT813" s="192" t="s">
        <v>204</v>
      </c>
      <c r="AU813" s="192" t="s">
        <v>89</v>
      </c>
      <c r="AY813" s="18" t="s">
        <v>203</v>
      </c>
      <c r="BE813" s="193">
        <f>IF(N813="základní",J813,0)</f>
        <v>0</v>
      </c>
      <c r="BF813" s="193">
        <f>IF(N813="snížená",J813,0)</f>
        <v>0</v>
      </c>
      <c r="BG813" s="193">
        <f>IF(N813="zákl. přenesená",J813,0)</f>
        <v>0</v>
      </c>
      <c r="BH813" s="193">
        <f>IF(N813="sníž. přenesená",J813,0)</f>
        <v>0</v>
      </c>
      <c r="BI813" s="193">
        <f>IF(N813="nulová",J813,0)</f>
        <v>0</v>
      </c>
      <c r="BJ813" s="18" t="s">
        <v>85</v>
      </c>
      <c r="BK813" s="193">
        <f>ROUND(I813*H813,2)</f>
        <v>0</v>
      </c>
      <c r="BL813" s="18" t="s">
        <v>98</v>
      </c>
      <c r="BM813" s="192" t="s">
        <v>2097</v>
      </c>
    </row>
    <row r="814" spans="2:51" s="12" customFormat="1" ht="12">
      <c r="B814" s="194"/>
      <c r="C814" s="195"/>
      <c r="D814" s="196" t="s">
        <v>209</v>
      </c>
      <c r="E814" s="197" t="s">
        <v>1</v>
      </c>
      <c r="F814" s="198" t="s">
        <v>2089</v>
      </c>
      <c r="G814" s="195"/>
      <c r="H814" s="199">
        <v>4183.96</v>
      </c>
      <c r="I814" s="200"/>
      <c r="J814" s="195"/>
      <c r="K814" s="195"/>
      <c r="L814" s="201"/>
      <c r="M814" s="202"/>
      <c r="N814" s="203"/>
      <c r="O814" s="203"/>
      <c r="P814" s="203"/>
      <c r="Q814" s="203"/>
      <c r="R814" s="203"/>
      <c r="S814" s="203"/>
      <c r="T814" s="204"/>
      <c r="AT814" s="205" t="s">
        <v>209</v>
      </c>
      <c r="AU814" s="205" t="s">
        <v>89</v>
      </c>
      <c r="AV814" s="12" t="s">
        <v>89</v>
      </c>
      <c r="AW814" s="12" t="s">
        <v>36</v>
      </c>
      <c r="AX814" s="12" t="s">
        <v>80</v>
      </c>
      <c r="AY814" s="205" t="s">
        <v>203</v>
      </c>
    </row>
    <row r="815" spans="2:51" s="13" customFormat="1" ht="12">
      <c r="B815" s="206"/>
      <c r="C815" s="207"/>
      <c r="D815" s="196" t="s">
        <v>209</v>
      </c>
      <c r="E815" s="208" t="s">
        <v>1</v>
      </c>
      <c r="F815" s="209" t="s">
        <v>211</v>
      </c>
      <c r="G815" s="207"/>
      <c r="H815" s="210">
        <v>4183.96</v>
      </c>
      <c r="I815" s="211"/>
      <c r="J815" s="207"/>
      <c r="K815" s="207"/>
      <c r="L815" s="212"/>
      <c r="M815" s="213"/>
      <c r="N815" s="214"/>
      <c r="O815" s="214"/>
      <c r="P815" s="214"/>
      <c r="Q815" s="214"/>
      <c r="R815" s="214"/>
      <c r="S815" s="214"/>
      <c r="T815" s="215"/>
      <c r="AT815" s="216" t="s">
        <v>209</v>
      </c>
      <c r="AU815" s="216" t="s">
        <v>89</v>
      </c>
      <c r="AV815" s="13" t="s">
        <v>98</v>
      </c>
      <c r="AW815" s="13" t="s">
        <v>36</v>
      </c>
      <c r="AX815" s="13" t="s">
        <v>85</v>
      </c>
      <c r="AY815" s="216" t="s">
        <v>203</v>
      </c>
    </row>
    <row r="816" spans="1:65" s="2" customFormat="1" ht="24.2" customHeight="1">
      <c r="A816" s="35"/>
      <c r="B816" s="36"/>
      <c r="C816" s="180" t="s">
        <v>2098</v>
      </c>
      <c r="D816" s="180" t="s">
        <v>204</v>
      </c>
      <c r="E816" s="181" t="s">
        <v>2099</v>
      </c>
      <c r="F816" s="182" t="s">
        <v>2100</v>
      </c>
      <c r="G816" s="183" t="s">
        <v>253</v>
      </c>
      <c r="H816" s="184">
        <v>1331.26</v>
      </c>
      <c r="I816" s="185"/>
      <c r="J816" s="186">
        <f>ROUND(I816*H816,2)</f>
        <v>0</v>
      </c>
      <c r="K816" s="187"/>
      <c r="L816" s="40"/>
      <c r="M816" s="188" t="s">
        <v>1</v>
      </c>
      <c r="N816" s="189" t="s">
        <v>45</v>
      </c>
      <c r="O816" s="72"/>
      <c r="P816" s="190">
        <f>O816*H816</f>
        <v>0</v>
      </c>
      <c r="Q816" s="190">
        <v>0</v>
      </c>
      <c r="R816" s="190">
        <f>Q816*H816</f>
        <v>0</v>
      </c>
      <c r="S816" s="190">
        <v>0</v>
      </c>
      <c r="T816" s="191">
        <f>S816*H816</f>
        <v>0</v>
      </c>
      <c r="U816" s="35"/>
      <c r="V816" s="35"/>
      <c r="W816" s="35"/>
      <c r="X816" s="35"/>
      <c r="Y816" s="35"/>
      <c r="Z816" s="35"/>
      <c r="AA816" s="35"/>
      <c r="AB816" s="35"/>
      <c r="AC816" s="35"/>
      <c r="AD816" s="35"/>
      <c r="AE816" s="35"/>
      <c r="AR816" s="192" t="s">
        <v>98</v>
      </c>
      <c r="AT816" s="192" t="s">
        <v>204</v>
      </c>
      <c r="AU816" s="192" t="s">
        <v>89</v>
      </c>
      <c r="AY816" s="18" t="s">
        <v>203</v>
      </c>
      <c r="BE816" s="193">
        <f>IF(N816="základní",J816,0)</f>
        <v>0</v>
      </c>
      <c r="BF816" s="193">
        <f>IF(N816="snížená",J816,0)</f>
        <v>0</v>
      </c>
      <c r="BG816" s="193">
        <f>IF(N816="zákl. přenesená",J816,0)</f>
        <v>0</v>
      </c>
      <c r="BH816" s="193">
        <f>IF(N816="sníž. přenesená",J816,0)</f>
        <v>0</v>
      </c>
      <c r="BI816" s="193">
        <f>IF(N816="nulová",J816,0)</f>
        <v>0</v>
      </c>
      <c r="BJ816" s="18" t="s">
        <v>85</v>
      </c>
      <c r="BK816" s="193">
        <f>ROUND(I816*H816,2)</f>
        <v>0</v>
      </c>
      <c r="BL816" s="18" t="s">
        <v>98</v>
      </c>
      <c r="BM816" s="192" t="s">
        <v>2101</v>
      </c>
    </row>
    <row r="817" spans="2:51" s="12" customFormat="1" ht="12">
      <c r="B817" s="194"/>
      <c r="C817" s="195"/>
      <c r="D817" s="196" t="s">
        <v>209</v>
      </c>
      <c r="E817" s="197" t="s">
        <v>1</v>
      </c>
      <c r="F817" s="198" t="s">
        <v>2102</v>
      </c>
      <c r="G817" s="195"/>
      <c r="H817" s="199">
        <v>1331.26</v>
      </c>
      <c r="I817" s="200"/>
      <c r="J817" s="195"/>
      <c r="K817" s="195"/>
      <c r="L817" s="201"/>
      <c r="M817" s="202"/>
      <c r="N817" s="203"/>
      <c r="O817" s="203"/>
      <c r="P817" s="203"/>
      <c r="Q817" s="203"/>
      <c r="R817" s="203"/>
      <c r="S817" s="203"/>
      <c r="T817" s="204"/>
      <c r="AT817" s="205" t="s">
        <v>209</v>
      </c>
      <c r="AU817" s="205" t="s">
        <v>89</v>
      </c>
      <c r="AV817" s="12" t="s">
        <v>89</v>
      </c>
      <c r="AW817" s="12" t="s">
        <v>36</v>
      </c>
      <c r="AX817" s="12" t="s">
        <v>80</v>
      </c>
      <c r="AY817" s="205" t="s">
        <v>203</v>
      </c>
    </row>
    <row r="818" spans="2:51" s="13" customFormat="1" ht="12">
      <c r="B818" s="206"/>
      <c r="C818" s="207"/>
      <c r="D818" s="196" t="s">
        <v>209</v>
      </c>
      <c r="E818" s="208" t="s">
        <v>1</v>
      </c>
      <c r="F818" s="209" t="s">
        <v>211</v>
      </c>
      <c r="G818" s="207"/>
      <c r="H818" s="210">
        <v>1331.26</v>
      </c>
      <c r="I818" s="211"/>
      <c r="J818" s="207"/>
      <c r="K818" s="207"/>
      <c r="L818" s="212"/>
      <c r="M818" s="213"/>
      <c r="N818" s="214"/>
      <c r="O818" s="214"/>
      <c r="P818" s="214"/>
      <c r="Q818" s="214"/>
      <c r="R818" s="214"/>
      <c r="S818" s="214"/>
      <c r="T818" s="215"/>
      <c r="AT818" s="216" t="s">
        <v>209</v>
      </c>
      <c r="AU818" s="216" t="s">
        <v>89</v>
      </c>
      <c r="AV818" s="13" t="s">
        <v>98</v>
      </c>
      <c r="AW818" s="13" t="s">
        <v>36</v>
      </c>
      <c r="AX818" s="13" t="s">
        <v>85</v>
      </c>
      <c r="AY818" s="216" t="s">
        <v>203</v>
      </c>
    </row>
    <row r="819" spans="1:65" s="2" customFormat="1" ht="33" customHeight="1">
      <c r="A819" s="35"/>
      <c r="B819" s="36"/>
      <c r="C819" s="180" t="s">
        <v>2103</v>
      </c>
      <c r="D819" s="180" t="s">
        <v>204</v>
      </c>
      <c r="E819" s="181" t="s">
        <v>2104</v>
      </c>
      <c r="F819" s="182" t="s">
        <v>2105</v>
      </c>
      <c r="G819" s="183" t="s">
        <v>253</v>
      </c>
      <c r="H819" s="184">
        <v>239626.8</v>
      </c>
      <c r="I819" s="185"/>
      <c r="J819" s="186">
        <f>ROUND(I819*H819,2)</f>
        <v>0</v>
      </c>
      <c r="K819" s="187"/>
      <c r="L819" s="40"/>
      <c r="M819" s="188" t="s">
        <v>1</v>
      </c>
      <c r="N819" s="189" t="s">
        <v>45</v>
      </c>
      <c r="O819" s="72"/>
      <c r="P819" s="190">
        <f>O819*H819</f>
        <v>0</v>
      </c>
      <c r="Q819" s="190">
        <v>0</v>
      </c>
      <c r="R819" s="190">
        <f>Q819*H819</f>
        <v>0</v>
      </c>
      <c r="S819" s="190">
        <v>0</v>
      </c>
      <c r="T819" s="191">
        <f>S819*H819</f>
        <v>0</v>
      </c>
      <c r="U819" s="35"/>
      <c r="V819" s="35"/>
      <c r="W819" s="35"/>
      <c r="X819" s="35"/>
      <c r="Y819" s="35"/>
      <c r="Z819" s="35"/>
      <c r="AA819" s="35"/>
      <c r="AB819" s="35"/>
      <c r="AC819" s="35"/>
      <c r="AD819" s="35"/>
      <c r="AE819" s="35"/>
      <c r="AR819" s="192" t="s">
        <v>98</v>
      </c>
      <c r="AT819" s="192" t="s">
        <v>204</v>
      </c>
      <c r="AU819" s="192" t="s">
        <v>89</v>
      </c>
      <c r="AY819" s="18" t="s">
        <v>203</v>
      </c>
      <c r="BE819" s="193">
        <f>IF(N819="základní",J819,0)</f>
        <v>0</v>
      </c>
      <c r="BF819" s="193">
        <f>IF(N819="snížená",J819,0)</f>
        <v>0</v>
      </c>
      <c r="BG819" s="193">
        <f>IF(N819="zákl. přenesená",J819,0)</f>
        <v>0</v>
      </c>
      <c r="BH819" s="193">
        <f>IF(N819="sníž. přenesená",J819,0)</f>
        <v>0</v>
      </c>
      <c r="BI819" s="193">
        <f>IF(N819="nulová",J819,0)</f>
        <v>0</v>
      </c>
      <c r="BJ819" s="18" t="s">
        <v>85</v>
      </c>
      <c r="BK819" s="193">
        <f>ROUND(I819*H819,2)</f>
        <v>0</v>
      </c>
      <c r="BL819" s="18" t="s">
        <v>98</v>
      </c>
      <c r="BM819" s="192" t="s">
        <v>2106</v>
      </c>
    </row>
    <row r="820" spans="1:65" s="2" customFormat="1" ht="24.2" customHeight="1">
      <c r="A820" s="35"/>
      <c r="B820" s="36"/>
      <c r="C820" s="180" t="s">
        <v>2107</v>
      </c>
      <c r="D820" s="180" t="s">
        <v>204</v>
      </c>
      <c r="E820" s="181" t="s">
        <v>2108</v>
      </c>
      <c r="F820" s="182" t="s">
        <v>2109</v>
      </c>
      <c r="G820" s="183" t="s">
        <v>253</v>
      </c>
      <c r="H820" s="184">
        <v>1331.26</v>
      </c>
      <c r="I820" s="185"/>
      <c r="J820" s="186">
        <f>ROUND(I820*H820,2)</f>
        <v>0</v>
      </c>
      <c r="K820" s="187"/>
      <c r="L820" s="40"/>
      <c r="M820" s="188" t="s">
        <v>1</v>
      </c>
      <c r="N820" s="189" t="s">
        <v>45</v>
      </c>
      <c r="O820" s="72"/>
      <c r="P820" s="190">
        <f>O820*H820</f>
        <v>0</v>
      </c>
      <c r="Q820" s="190">
        <v>0</v>
      </c>
      <c r="R820" s="190">
        <f>Q820*H820</f>
        <v>0</v>
      </c>
      <c r="S820" s="190">
        <v>0</v>
      </c>
      <c r="T820" s="191">
        <f>S820*H820</f>
        <v>0</v>
      </c>
      <c r="U820" s="35"/>
      <c r="V820" s="35"/>
      <c r="W820" s="35"/>
      <c r="X820" s="35"/>
      <c r="Y820" s="35"/>
      <c r="Z820" s="35"/>
      <c r="AA820" s="35"/>
      <c r="AB820" s="35"/>
      <c r="AC820" s="35"/>
      <c r="AD820" s="35"/>
      <c r="AE820" s="35"/>
      <c r="AR820" s="192" t="s">
        <v>98</v>
      </c>
      <c r="AT820" s="192" t="s">
        <v>204</v>
      </c>
      <c r="AU820" s="192" t="s">
        <v>89</v>
      </c>
      <c r="AY820" s="18" t="s">
        <v>203</v>
      </c>
      <c r="BE820" s="193">
        <f>IF(N820="základní",J820,0)</f>
        <v>0</v>
      </c>
      <c r="BF820" s="193">
        <f>IF(N820="snížená",J820,0)</f>
        <v>0</v>
      </c>
      <c r="BG820" s="193">
        <f>IF(N820="zákl. přenesená",J820,0)</f>
        <v>0</v>
      </c>
      <c r="BH820" s="193">
        <f>IF(N820="sníž. přenesená",J820,0)</f>
        <v>0</v>
      </c>
      <c r="BI820" s="193">
        <f>IF(N820="nulová",J820,0)</f>
        <v>0</v>
      </c>
      <c r="BJ820" s="18" t="s">
        <v>85</v>
      </c>
      <c r="BK820" s="193">
        <f>ROUND(I820*H820,2)</f>
        <v>0</v>
      </c>
      <c r="BL820" s="18" t="s">
        <v>98</v>
      </c>
      <c r="BM820" s="192" t="s">
        <v>2110</v>
      </c>
    </row>
    <row r="821" spans="2:51" s="12" customFormat="1" ht="12">
      <c r="B821" s="194"/>
      <c r="C821" s="195"/>
      <c r="D821" s="196" t="s">
        <v>209</v>
      </c>
      <c r="E821" s="197" t="s">
        <v>1</v>
      </c>
      <c r="F821" s="198" t="s">
        <v>2102</v>
      </c>
      <c r="G821" s="195"/>
      <c r="H821" s="199">
        <v>1331.26</v>
      </c>
      <c r="I821" s="200"/>
      <c r="J821" s="195"/>
      <c r="K821" s="195"/>
      <c r="L821" s="201"/>
      <c r="M821" s="202"/>
      <c r="N821" s="203"/>
      <c r="O821" s="203"/>
      <c r="P821" s="203"/>
      <c r="Q821" s="203"/>
      <c r="R821" s="203"/>
      <c r="S821" s="203"/>
      <c r="T821" s="204"/>
      <c r="AT821" s="205" t="s">
        <v>209</v>
      </c>
      <c r="AU821" s="205" t="s">
        <v>89</v>
      </c>
      <c r="AV821" s="12" t="s">
        <v>89</v>
      </c>
      <c r="AW821" s="12" t="s">
        <v>36</v>
      </c>
      <c r="AX821" s="12" t="s">
        <v>80</v>
      </c>
      <c r="AY821" s="205" t="s">
        <v>203</v>
      </c>
    </row>
    <row r="822" spans="2:51" s="13" customFormat="1" ht="12">
      <c r="B822" s="206"/>
      <c r="C822" s="207"/>
      <c r="D822" s="196" t="s">
        <v>209</v>
      </c>
      <c r="E822" s="208" t="s">
        <v>1</v>
      </c>
      <c r="F822" s="209" t="s">
        <v>211</v>
      </c>
      <c r="G822" s="207"/>
      <c r="H822" s="210">
        <v>1331.26</v>
      </c>
      <c r="I822" s="211"/>
      <c r="J822" s="207"/>
      <c r="K822" s="207"/>
      <c r="L822" s="212"/>
      <c r="M822" s="213"/>
      <c r="N822" s="214"/>
      <c r="O822" s="214"/>
      <c r="P822" s="214"/>
      <c r="Q822" s="214"/>
      <c r="R822" s="214"/>
      <c r="S822" s="214"/>
      <c r="T822" s="215"/>
      <c r="AT822" s="216" t="s">
        <v>209</v>
      </c>
      <c r="AU822" s="216" t="s">
        <v>89</v>
      </c>
      <c r="AV822" s="13" t="s">
        <v>98</v>
      </c>
      <c r="AW822" s="13" t="s">
        <v>36</v>
      </c>
      <c r="AX822" s="13" t="s">
        <v>85</v>
      </c>
      <c r="AY822" s="216" t="s">
        <v>203</v>
      </c>
    </row>
    <row r="823" spans="1:65" s="2" customFormat="1" ht="24.2" customHeight="1">
      <c r="A823" s="35"/>
      <c r="B823" s="36"/>
      <c r="C823" s="180" t="s">
        <v>2111</v>
      </c>
      <c r="D823" s="180" t="s">
        <v>204</v>
      </c>
      <c r="E823" s="181" t="s">
        <v>2112</v>
      </c>
      <c r="F823" s="182" t="s">
        <v>2113</v>
      </c>
      <c r="G823" s="183" t="s">
        <v>207</v>
      </c>
      <c r="H823" s="184">
        <v>4183.96</v>
      </c>
      <c r="I823" s="185"/>
      <c r="J823" s="186">
        <f>ROUND(I823*H823,2)</f>
        <v>0</v>
      </c>
      <c r="K823" s="187"/>
      <c r="L823" s="40"/>
      <c r="M823" s="188" t="s">
        <v>1</v>
      </c>
      <c r="N823" s="189" t="s">
        <v>45</v>
      </c>
      <c r="O823" s="72"/>
      <c r="P823" s="190">
        <f>O823*H823</f>
        <v>0</v>
      </c>
      <c r="Q823" s="190">
        <v>0</v>
      </c>
      <c r="R823" s="190">
        <f>Q823*H823</f>
        <v>0</v>
      </c>
      <c r="S823" s="190">
        <v>0</v>
      </c>
      <c r="T823" s="191">
        <f>S823*H823</f>
        <v>0</v>
      </c>
      <c r="U823" s="35"/>
      <c r="V823" s="35"/>
      <c r="W823" s="35"/>
      <c r="X823" s="35"/>
      <c r="Y823" s="35"/>
      <c r="Z823" s="35"/>
      <c r="AA823" s="35"/>
      <c r="AB823" s="35"/>
      <c r="AC823" s="35"/>
      <c r="AD823" s="35"/>
      <c r="AE823" s="35"/>
      <c r="AR823" s="192" t="s">
        <v>98</v>
      </c>
      <c r="AT823" s="192" t="s">
        <v>204</v>
      </c>
      <c r="AU823" s="192" t="s">
        <v>89</v>
      </c>
      <c r="AY823" s="18" t="s">
        <v>203</v>
      </c>
      <c r="BE823" s="193">
        <f>IF(N823="základní",J823,0)</f>
        <v>0</v>
      </c>
      <c r="BF823" s="193">
        <f>IF(N823="snížená",J823,0)</f>
        <v>0</v>
      </c>
      <c r="BG823" s="193">
        <f>IF(N823="zákl. přenesená",J823,0)</f>
        <v>0</v>
      </c>
      <c r="BH823" s="193">
        <f>IF(N823="sníž. přenesená",J823,0)</f>
        <v>0</v>
      </c>
      <c r="BI823" s="193">
        <f>IF(N823="nulová",J823,0)</f>
        <v>0</v>
      </c>
      <c r="BJ823" s="18" t="s">
        <v>85</v>
      </c>
      <c r="BK823" s="193">
        <f>ROUND(I823*H823,2)</f>
        <v>0</v>
      </c>
      <c r="BL823" s="18" t="s">
        <v>98</v>
      </c>
      <c r="BM823" s="192" t="s">
        <v>2114</v>
      </c>
    </row>
    <row r="824" spans="2:51" s="12" customFormat="1" ht="12">
      <c r="B824" s="194"/>
      <c r="C824" s="195"/>
      <c r="D824" s="196" t="s">
        <v>209</v>
      </c>
      <c r="E824" s="197" t="s">
        <v>1</v>
      </c>
      <c r="F824" s="198" t="s">
        <v>2089</v>
      </c>
      <c r="G824" s="195"/>
      <c r="H824" s="199">
        <v>4183.96</v>
      </c>
      <c r="I824" s="200"/>
      <c r="J824" s="195"/>
      <c r="K824" s="195"/>
      <c r="L824" s="201"/>
      <c r="M824" s="202"/>
      <c r="N824" s="203"/>
      <c r="O824" s="203"/>
      <c r="P824" s="203"/>
      <c r="Q824" s="203"/>
      <c r="R824" s="203"/>
      <c r="S824" s="203"/>
      <c r="T824" s="204"/>
      <c r="AT824" s="205" t="s">
        <v>209</v>
      </c>
      <c r="AU824" s="205" t="s">
        <v>89</v>
      </c>
      <c r="AV824" s="12" t="s">
        <v>89</v>
      </c>
      <c r="AW824" s="12" t="s">
        <v>36</v>
      </c>
      <c r="AX824" s="12" t="s">
        <v>80</v>
      </c>
      <c r="AY824" s="205" t="s">
        <v>203</v>
      </c>
    </row>
    <row r="825" spans="2:51" s="13" customFormat="1" ht="12">
      <c r="B825" s="206"/>
      <c r="C825" s="207"/>
      <c r="D825" s="196" t="s">
        <v>209</v>
      </c>
      <c r="E825" s="208" t="s">
        <v>1</v>
      </c>
      <c r="F825" s="209" t="s">
        <v>211</v>
      </c>
      <c r="G825" s="207"/>
      <c r="H825" s="210">
        <v>4183.96</v>
      </c>
      <c r="I825" s="211"/>
      <c r="J825" s="207"/>
      <c r="K825" s="207"/>
      <c r="L825" s="212"/>
      <c r="M825" s="213"/>
      <c r="N825" s="214"/>
      <c r="O825" s="214"/>
      <c r="P825" s="214"/>
      <c r="Q825" s="214"/>
      <c r="R825" s="214"/>
      <c r="S825" s="214"/>
      <c r="T825" s="215"/>
      <c r="AT825" s="216" t="s">
        <v>209</v>
      </c>
      <c r="AU825" s="216" t="s">
        <v>89</v>
      </c>
      <c r="AV825" s="13" t="s">
        <v>98</v>
      </c>
      <c r="AW825" s="13" t="s">
        <v>36</v>
      </c>
      <c r="AX825" s="13" t="s">
        <v>85</v>
      </c>
      <c r="AY825" s="216" t="s">
        <v>203</v>
      </c>
    </row>
    <row r="826" spans="1:65" s="2" customFormat="1" ht="24.2" customHeight="1">
      <c r="A826" s="35"/>
      <c r="B826" s="36"/>
      <c r="C826" s="180" t="s">
        <v>2115</v>
      </c>
      <c r="D826" s="180" t="s">
        <v>204</v>
      </c>
      <c r="E826" s="181" t="s">
        <v>2116</v>
      </c>
      <c r="F826" s="182" t="s">
        <v>2117</v>
      </c>
      <c r="G826" s="183" t="s">
        <v>207</v>
      </c>
      <c r="H826" s="184">
        <v>753112.8</v>
      </c>
      <c r="I826" s="185"/>
      <c r="J826" s="186">
        <f>ROUND(I826*H826,2)</f>
        <v>0</v>
      </c>
      <c r="K826" s="187"/>
      <c r="L826" s="40"/>
      <c r="M826" s="188" t="s">
        <v>1</v>
      </c>
      <c r="N826" s="189" t="s">
        <v>45</v>
      </c>
      <c r="O826" s="72"/>
      <c r="P826" s="190">
        <f>O826*H826</f>
        <v>0</v>
      </c>
      <c r="Q826" s="190">
        <v>0</v>
      </c>
      <c r="R826" s="190">
        <f>Q826*H826</f>
        <v>0</v>
      </c>
      <c r="S826" s="190">
        <v>0</v>
      </c>
      <c r="T826" s="191">
        <f>S826*H826</f>
        <v>0</v>
      </c>
      <c r="U826" s="35"/>
      <c r="V826" s="35"/>
      <c r="W826" s="35"/>
      <c r="X826" s="35"/>
      <c r="Y826" s="35"/>
      <c r="Z826" s="35"/>
      <c r="AA826" s="35"/>
      <c r="AB826" s="35"/>
      <c r="AC826" s="35"/>
      <c r="AD826" s="35"/>
      <c r="AE826" s="35"/>
      <c r="AR826" s="192" t="s">
        <v>98</v>
      </c>
      <c r="AT826" s="192" t="s">
        <v>204</v>
      </c>
      <c r="AU826" s="192" t="s">
        <v>89</v>
      </c>
      <c r="AY826" s="18" t="s">
        <v>203</v>
      </c>
      <c r="BE826" s="193">
        <f>IF(N826="základní",J826,0)</f>
        <v>0</v>
      </c>
      <c r="BF826" s="193">
        <f>IF(N826="snížená",J826,0)</f>
        <v>0</v>
      </c>
      <c r="BG826" s="193">
        <f>IF(N826="zákl. přenesená",J826,0)</f>
        <v>0</v>
      </c>
      <c r="BH826" s="193">
        <f>IF(N826="sníž. přenesená",J826,0)</f>
        <v>0</v>
      </c>
      <c r="BI826" s="193">
        <f>IF(N826="nulová",J826,0)</f>
        <v>0</v>
      </c>
      <c r="BJ826" s="18" t="s">
        <v>85</v>
      </c>
      <c r="BK826" s="193">
        <f>ROUND(I826*H826,2)</f>
        <v>0</v>
      </c>
      <c r="BL826" s="18" t="s">
        <v>98</v>
      </c>
      <c r="BM826" s="192" t="s">
        <v>2118</v>
      </c>
    </row>
    <row r="827" spans="1:65" s="2" customFormat="1" ht="24.2" customHeight="1">
      <c r="A827" s="35"/>
      <c r="B827" s="36"/>
      <c r="C827" s="180" t="s">
        <v>2119</v>
      </c>
      <c r="D827" s="180" t="s">
        <v>204</v>
      </c>
      <c r="E827" s="181" t="s">
        <v>2120</v>
      </c>
      <c r="F827" s="182" t="s">
        <v>2121</v>
      </c>
      <c r="G827" s="183" t="s">
        <v>207</v>
      </c>
      <c r="H827" s="184">
        <v>4183.96</v>
      </c>
      <c r="I827" s="185"/>
      <c r="J827" s="186">
        <f>ROUND(I827*H827,2)</f>
        <v>0</v>
      </c>
      <c r="K827" s="187"/>
      <c r="L827" s="40"/>
      <c r="M827" s="188" t="s">
        <v>1</v>
      </c>
      <c r="N827" s="189" t="s">
        <v>45</v>
      </c>
      <c r="O827" s="72"/>
      <c r="P827" s="190">
        <f>O827*H827</f>
        <v>0</v>
      </c>
      <c r="Q827" s="190">
        <v>0</v>
      </c>
      <c r="R827" s="190">
        <f>Q827*H827</f>
        <v>0</v>
      </c>
      <c r="S827" s="190">
        <v>0</v>
      </c>
      <c r="T827" s="191">
        <f>S827*H827</f>
        <v>0</v>
      </c>
      <c r="U827" s="35"/>
      <c r="V827" s="35"/>
      <c r="W827" s="35"/>
      <c r="X827" s="35"/>
      <c r="Y827" s="35"/>
      <c r="Z827" s="35"/>
      <c r="AA827" s="35"/>
      <c r="AB827" s="35"/>
      <c r="AC827" s="35"/>
      <c r="AD827" s="35"/>
      <c r="AE827" s="35"/>
      <c r="AR827" s="192" t="s">
        <v>98</v>
      </c>
      <c r="AT827" s="192" t="s">
        <v>204</v>
      </c>
      <c r="AU827" s="192" t="s">
        <v>89</v>
      </c>
      <c r="AY827" s="18" t="s">
        <v>203</v>
      </c>
      <c r="BE827" s="193">
        <f>IF(N827="základní",J827,0)</f>
        <v>0</v>
      </c>
      <c r="BF827" s="193">
        <f>IF(N827="snížená",J827,0)</f>
        <v>0</v>
      </c>
      <c r="BG827" s="193">
        <f>IF(N827="zákl. přenesená",J827,0)</f>
        <v>0</v>
      </c>
      <c r="BH827" s="193">
        <f>IF(N827="sníž. přenesená",J827,0)</f>
        <v>0</v>
      </c>
      <c r="BI827" s="193">
        <f>IF(N827="nulová",J827,0)</f>
        <v>0</v>
      </c>
      <c r="BJ827" s="18" t="s">
        <v>85</v>
      </c>
      <c r="BK827" s="193">
        <f>ROUND(I827*H827,2)</f>
        <v>0</v>
      </c>
      <c r="BL827" s="18" t="s">
        <v>98</v>
      </c>
      <c r="BM827" s="192" t="s">
        <v>2122</v>
      </c>
    </row>
    <row r="828" spans="2:51" s="12" customFormat="1" ht="12">
      <c r="B828" s="194"/>
      <c r="C828" s="195"/>
      <c r="D828" s="196" t="s">
        <v>209</v>
      </c>
      <c r="E828" s="197" t="s">
        <v>1</v>
      </c>
      <c r="F828" s="198" t="s">
        <v>2089</v>
      </c>
      <c r="G828" s="195"/>
      <c r="H828" s="199">
        <v>4183.96</v>
      </c>
      <c r="I828" s="200"/>
      <c r="J828" s="195"/>
      <c r="K828" s="195"/>
      <c r="L828" s="201"/>
      <c r="M828" s="202"/>
      <c r="N828" s="203"/>
      <c r="O828" s="203"/>
      <c r="P828" s="203"/>
      <c r="Q828" s="203"/>
      <c r="R828" s="203"/>
      <c r="S828" s="203"/>
      <c r="T828" s="204"/>
      <c r="AT828" s="205" t="s">
        <v>209</v>
      </c>
      <c r="AU828" s="205" t="s">
        <v>89</v>
      </c>
      <c r="AV828" s="12" t="s">
        <v>89</v>
      </c>
      <c r="AW828" s="12" t="s">
        <v>36</v>
      </c>
      <c r="AX828" s="12" t="s">
        <v>80</v>
      </c>
      <c r="AY828" s="205" t="s">
        <v>203</v>
      </c>
    </row>
    <row r="829" spans="2:51" s="13" customFormat="1" ht="12">
      <c r="B829" s="206"/>
      <c r="C829" s="207"/>
      <c r="D829" s="196" t="s">
        <v>209</v>
      </c>
      <c r="E829" s="208" t="s">
        <v>1</v>
      </c>
      <c r="F829" s="209" t="s">
        <v>211</v>
      </c>
      <c r="G829" s="207"/>
      <c r="H829" s="210">
        <v>4183.96</v>
      </c>
      <c r="I829" s="211"/>
      <c r="J829" s="207"/>
      <c r="K829" s="207"/>
      <c r="L829" s="212"/>
      <c r="M829" s="213"/>
      <c r="N829" s="214"/>
      <c r="O829" s="214"/>
      <c r="P829" s="214"/>
      <c r="Q829" s="214"/>
      <c r="R829" s="214"/>
      <c r="S829" s="214"/>
      <c r="T829" s="215"/>
      <c r="AT829" s="216" t="s">
        <v>209</v>
      </c>
      <c r="AU829" s="216" t="s">
        <v>89</v>
      </c>
      <c r="AV829" s="13" t="s">
        <v>98</v>
      </c>
      <c r="AW829" s="13" t="s">
        <v>36</v>
      </c>
      <c r="AX829" s="13" t="s">
        <v>85</v>
      </c>
      <c r="AY829" s="216" t="s">
        <v>203</v>
      </c>
    </row>
    <row r="830" spans="1:65" s="2" customFormat="1" ht="24.2" customHeight="1">
      <c r="A830" s="35"/>
      <c r="B830" s="36"/>
      <c r="C830" s="180" t="s">
        <v>2123</v>
      </c>
      <c r="D830" s="180" t="s">
        <v>204</v>
      </c>
      <c r="E830" s="181" t="s">
        <v>2124</v>
      </c>
      <c r="F830" s="182" t="s">
        <v>2125</v>
      </c>
      <c r="G830" s="183" t="s">
        <v>253</v>
      </c>
      <c r="H830" s="184">
        <v>16</v>
      </c>
      <c r="I830" s="185"/>
      <c r="J830" s="186">
        <f>ROUND(I830*H830,2)</f>
        <v>0</v>
      </c>
      <c r="K830" s="187"/>
      <c r="L830" s="40"/>
      <c r="M830" s="188" t="s">
        <v>1</v>
      </c>
      <c r="N830" s="189" t="s">
        <v>45</v>
      </c>
      <c r="O830" s="72"/>
      <c r="P830" s="190">
        <f>O830*H830</f>
        <v>0</v>
      </c>
      <c r="Q830" s="190">
        <v>0</v>
      </c>
      <c r="R830" s="190">
        <f>Q830*H830</f>
        <v>0</v>
      </c>
      <c r="S830" s="190">
        <v>0</v>
      </c>
      <c r="T830" s="191">
        <f>S830*H830</f>
        <v>0</v>
      </c>
      <c r="U830" s="35"/>
      <c r="V830" s="35"/>
      <c r="W830" s="35"/>
      <c r="X830" s="35"/>
      <c r="Y830" s="35"/>
      <c r="Z830" s="35"/>
      <c r="AA830" s="35"/>
      <c r="AB830" s="35"/>
      <c r="AC830" s="35"/>
      <c r="AD830" s="35"/>
      <c r="AE830" s="35"/>
      <c r="AR830" s="192" t="s">
        <v>98</v>
      </c>
      <c r="AT830" s="192" t="s">
        <v>204</v>
      </c>
      <c r="AU830" s="192" t="s">
        <v>89</v>
      </c>
      <c r="AY830" s="18" t="s">
        <v>203</v>
      </c>
      <c r="BE830" s="193">
        <f>IF(N830="základní",J830,0)</f>
        <v>0</v>
      </c>
      <c r="BF830" s="193">
        <f>IF(N830="snížená",J830,0)</f>
        <v>0</v>
      </c>
      <c r="BG830" s="193">
        <f>IF(N830="zákl. přenesená",J830,0)</f>
        <v>0</v>
      </c>
      <c r="BH830" s="193">
        <f>IF(N830="sníž. přenesená",J830,0)</f>
        <v>0</v>
      </c>
      <c r="BI830" s="193">
        <f>IF(N830="nulová",J830,0)</f>
        <v>0</v>
      </c>
      <c r="BJ830" s="18" t="s">
        <v>85</v>
      </c>
      <c r="BK830" s="193">
        <f>ROUND(I830*H830,2)</f>
        <v>0</v>
      </c>
      <c r="BL830" s="18" t="s">
        <v>98</v>
      </c>
      <c r="BM830" s="192" t="s">
        <v>2126</v>
      </c>
    </row>
    <row r="831" spans="2:51" s="12" customFormat="1" ht="12">
      <c r="B831" s="194"/>
      <c r="C831" s="195"/>
      <c r="D831" s="196" t="s">
        <v>209</v>
      </c>
      <c r="E831" s="197" t="s">
        <v>1</v>
      </c>
      <c r="F831" s="198" t="s">
        <v>2127</v>
      </c>
      <c r="G831" s="195"/>
      <c r="H831" s="199">
        <v>16</v>
      </c>
      <c r="I831" s="200"/>
      <c r="J831" s="195"/>
      <c r="K831" s="195"/>
      <c r="L831" s="201"/>
      <c r="M831" s="202"/>
      <c r="N831" s="203"/>
      <c r="O831" s="203"/>
      <c r="P831" s="203"/>
      <c r="Q831" s="203"/>
      <c r="R831" s="203"/>
      <c r="S831" s="203"/>
      <c r="T831" s="204"/>
      <c r="AT831" s="205" t="s">
        <v>209</v>
      </c>
      <c r="AU831" s="205" t="s">
        <v>89</v>
      </c>
      <c r="AV831" s="12" t="s">
        <v>89</v>
      </c>
      <c r="AW831" s="12" t="s">
        <v>36</v>
      </c>
      <c r="AX831" s="12" t="s">
        <v>80</v>
      </c>
      <c r="AY831" s="205" t="s">
        <v>203</v>
      </c>
    </row>
    <row r="832" spans="2:51" s="13" customFormat="1" ht="12">
      <c r="B832" s="206"/>
      <c r="C832" s="207"/>
      <c r="D832" s="196" t="s">
        <v>209</v>
      </c>
      <c r="E832" s="208" t="s">
        <v>1</v>
      </c>
      <c r="F832" s="209" t="s">
        <v>211</v>
      </c>
      <c r="G832" s="207"/>
      <c r="H832" s="210">
        <v>16</v>
      </c>
      <c r="I832" s="211"/>
      <c r="J832" s="207"/>
      <c r="K832" s="207"/>
      <c r="L832" s="212"/>
      <c r="M832" s="213"/>
      <c r="N832" s="214"/>
      <c r="O832" s="214"/>
      <c r="P832" s="214"/>
      <c r="Q832" s="214"/>
      <c r="R832" s="214"/>
      <c r="S832" s="214"/>
      <c r="T832" s="215"/>
      <c r="AT832" s="216" t="s">
        <v>209</v>
      </c>
      <c r="AU832" s="216" t="s">
        <v>89</v>
      </c>
      <c r="AV832" s="13" t="s">
        <v>98</v>
      </c>
      <c r="AW832" s="13" t="s">
        <v>36</v>
      </c>
      <c r="AX832" s="13" t="s">
        <v>85</v>
      </c>
      <c r="AY832" s="216" t="s">
        <v>203</v>
      </c>
    </row>
    <row r="833" spans="1:65" s="2" customFormat="1" ht="33" customHeight="1">
      <c r="A833" s="35"/>
      <c r="B833" s="36"/>
      <c r="C833" s="180" t="s">
        <v>2128</v>
      </c>
      <c r="D833" s="180" t="s">
        <v>204</v>
      </c>
      <c r="E833" s="181" t="s">
        <v>2129</v>
      </c>
      <c r="F833" s="182" t="s">
        <v>2130</v>
      </c>
      <c r="G833" s="183" t="s">
        <v>253</v>
      </c>
      <c r="H833" s="184">
        <v>2880</v>
      </c>
      <c r="I833" s="185"/>
      <c r="J833" s="186">
        <f>ROUND(I833*H833,2)</f>
        <v>0</v>
      </c>
      <c r="K833" s="187"/>
      <c r="L833" s="40"/>
      <c r="M833" s="188" t="s">
        <v>1</v>
      </c>
      <c r="N833" s="189" t="s">
        <v>45</v>
      </c>
      <c r="O833" s="72"/>
      <c r="P833" s="190">
        <f>O833*H833</f>
        <v>0</v>
      </c>
      <c r="Q833" s="190">
        <v>0</v>
      </c>
      <c r="R833" s="190">
        <f>Q833*H833</f>
        <v>0</v>
      </c>
      <c r="S833" s="190">
        <v>0</v>
      </c>
      <c r="T833" s="191">
        <f>S833*H833</f>
        <v>0</v>
      </c>
      <c r="U833" s="35"/>
      <c r="V833" s="35"/>
      <c r="W833" s="35"/>
      <c r="X833" s="35"/>
      <c r="Y833" s="35"/>
      <c r="Z833" s="35"/>
      <c r="AA833" s="35"/>
      <c r="AB833" s="35"/>
      <c r="AC833" s="35"/>
      <c r="AD833" s="35"/>
      <c r="AE833" s="35"/>
      <c r="AR833" s="192" t="s">
        <v>98</v>
      </c>
      <c r="AT833" s="192" t="s">
        <v>204</v>
      </c>
      <c r="AU833" s="192" t="s">
        <v>89</v>
      </c>
      <c r="AY833" s="18" t="s">
        <v>203</v>
      </c>
      <c r="BE833" s="193">
        <f>IF(N833="základní",J833,0)</f>
        <v>0</v>
      </c>
      <c r="BF833" s="193">
        <f>IF(N833="snížená",J833,0)</f>
        <v>0</v>
      </c>
      <c r="BG833" s="193">
        <f>IF(N833="zákl. přenesená",J833,0)</f>
        <v>0</v>
      </c>
      <c r="BH833" s="193">
        <f>IF(N833="sníž. přenesená",J833,0)</f>
        <v>0</v>
      </c>
      <c r="BI833" s="193">
        <f>IF(N833="nulová",J833,0)</f>
        <v>0</v>
      </c>
      <c r="BJ833" s="18" t="s">
        <v>85</v>
      </c>
      <c r="BK833" s="193">
        <f>ROUND(I833*H833,2)</f>
        <v>0</v>
      </c>
      <c r="BL833" s="18" t="s">
        <v>98</v>
      </c>
      <c r="BM833" s="192" t="s">
        <v>2131</v>
      </c>
    </row>
    <row r="834" spans="1:65" s="2" customFormat="1" ht="24.2" customHeight="1">
      <c r="A834" s="35"/>
      <c r="B834" s="36"/>
      <c r="C834" s="180" t="s">
        <v>2132</v>
      </c>
      <c r="D834" s="180" t="s">
        <v>204</v>
      </c>
      <c r="E834" s="181" t="s">
        <v>2133</v>
      </c>
      <c r="F834" s="182" t="s">
        <v>2134</v>
      </c>
      <c r="G834" s="183" t="s">
        <v>253</v>
      </c>
      <c r="H834" s="184">
        <v>16</v>
      </c>
      <c r="I834" s="185"/>
      <c r="J834" s="186">
        <f>ROUND(I834*H834,2)</f>
        <v>0</v>
      </c>
      <c r="K834" s="187"/>
      <c r="L834" s="40"/>
      <c r="M834" s="188" t="s">
        <v>1</v>
      </c>
      <c r="N834" s="189" t="s">
        <v>45</v>
      </c>
      <c r="O834" s="72"/>
      <c r="P834" s="190">
        <f>O834*H834</f>
        <v>0</v>
      </c>
      <c r="Q834" s="190">
        <v>0</v>
      </c>
      <c r="R834" s="190">
        <f>Q834*H834</f>
        <v>0</v>
      </c>
      <c r="S834" s="190">
        <v>0</v>
      </c>
      <c r="T834" s="191">
        <f>S834*H834</f>
        <v>0</v>
      </c>
      <c r="U834" s="35"/>
      <c r="V834" s="35"/>
      <c r="W834" s="35"/>
      <c r="X834" s="35"/>
      <c r="Y834" s="35"/>
      <c r="Z834" s="35"/>
      <c r="AA834" s="35"/>
      <c r="AB834" s="35"/>
      <c r="AC834" s="35"/>
      <c r="AD834" s="35"/>
      <c r="AE834" s="35"/>
      <c r="AR834" s="192" t="s">
        <v>98</v>
      </c>
      <c r="AT834" s="192" t="s">
        <v>204</v>
      </c>
      <c r="AU834" s="192" t="s">
        <v>89</v>
      </c>
      <c r="AY834" s="18" t="s">
        <v>203</v>
      </c>
      <c r="BE834" s="193">
        <f>IF(N834="základní",J834,0)</f>
        <v>0</v>
      </c>
      <c r="BF834" s="193">
        <f>IF(N834="snížená",J834,0)</f>
        <v>0</v>
      </c>
      <c r="BG834" s="193">
        <f>IF(N834="zákl. přenesená",J834,0)</f>
        <v>0</v>
      </c>
      <c r="BH834" s="193">
        <f>IF(N834="sníž. přenesená",J834,0)</f>
        <v>0</v>
      </c>
      <c r="BI834" s="193">
        <f>IF(N834="nulová",J834,0)</f>
        <v>0</v>
      </c>
      <c r="BJ834" s="18" t="s">
        <v>85</v>
      </c>
      <c r="BK834" s="193">
        <f>ROUND(I834*H834,2)</f>
        <v>0</v>
      </c>
      <c r="BL834" s="18" t="s">
        <v>98</v>
      </c>
      <c r="BM834" s="192" t="s">
        <v>2135</v>
      </c>
    </row>
    <row r="835" spans="2:51" s="12" customFormat="1" ht="12">
      <c r="B835" s="194"/>
      <c r="C835" s="195"/>
      <c r="D835" s="196" t="s">
        <v>209</v>
      </c>
      <c r="E835" s="197" t="s">
        <v>1</v>
      </c>
      <c r="F835" s="198" t="s">
        <v>2127</v>
      </c>
      <c r="G835" s="195"/>
      <c r="H835" s="199">
        <v>16</v>
      </c>
      <c r="I835" s="200"/>
      <c r="J835" s="195"/>
      <c r="K835" s="195"/>
      <c r="L835" s="201"/>
      <c r="M835" s="202"/>
      <c r="N835" s="203"/>
      <c r="O835" s="203"/>
      <c r="P835" s="203"/>
      <c r="Q835" s="203"/>
      <c r="R835" s="203"/>
      <c r="S835" s="203"/>
      <c r="T835" s="204"/>
      <c r="AT835" s="205" t="s">
        <v>209</v>
      </c>
      <c r="AU835" s="205" t="s">
        <v>89</v>
      </c>
      <c r="AV835" s="12" t="s">
        <v>89</v>
      </c>
      <c r="AW835" s="12" t="s">
        <v>36</v>
      </c>
      <c r="AX835" s="12" t="s">
        <v>80</v>
      </c>
      <c r="AY835" s="205" t="s">
        <v>203</v>
      </c>
    </row>
    <row r="836" spans="2:51" s="13" customFormat="1" ht="12">
      <c r="B836" s="206"/>
      <c r="C836" s="207"/>
      <c r="D836" s="196" t="s">
        <v>209</v>
      </c>
      <c r="E836" s="208" t="s">
        <v>1</v>
      </c>
      <c r="F836" s="209" t="s">
        <v>211</v>
      </c>
      <c r="G836" s="207"/>
      <c r="H836" s="210">
        <v>16</v>
      </c>
      <c r="I836" s="211"/>
      <c r="J836" s="207"/>
      <c r="K836" s="207"/>
      <c r="L836" s="212"/>
      <c r="M836" s="213"/>
      <c r="N836" s="214"/>
      <c r="O836" s="214"/>
      <c r="P836" s="214"/>
      <c r="Q836" s="214"/>
      <c r="R836" s="214"/>
      <c r="S836" s="214"/>
      <c r="T836" s="215"/>
      <c r="AT836" s="216" t="s">
        <v>209</v>
      </c>
      <c r="AU836" s="216" t="s">
        <v>89</v>
      </c>
      <c r="AV836" s="13" t="s">
        <v>98</v>
      </c>
      <c r="AW836" s="13" t="s">
        <v>36</v>
      </c>
      <c r="AX836" s="13" t="s">
        <v>85</v>
      </c>
      <c r="AY836" s="216" t="s">
        <v>203</v>
      </c>
    </row>
    <row r="837" spans="1:65" s="2" customFormat="1" ht="37.9" customHeight="1">
      <c r="A837" s="35"/>
      <c r="B837" s="36"/>
      <c r="C837" s="180" t="s">
        <v>2136</v>
      </c>
      <c r="D837" s="180" t="s">
        <v>204</v>
      </c>
      <c r="E837" s="181" t="s">
        <v>318</v>
      </c>
      <c r="F837" s="182" t="s">
        <v>319</v>
      </c>
      <c r="G837" s="183" t="s">
        <v>207</v>
      </c>
      <c r="H837" s="184">
        <v>6864</v>
      </c>
      <c r="I837" s="185"/>
      <c r="J837" s="186">
        <f>ROUND(I837*H837,2)</f>
        <v>0</v>
      </c>
      <c r="K837" s="187"/>
      <c r="L837" s="40"/>
      <c r="M837" s="188" t="s">
        <v>1</v>
      </c>
      <c r="N837" s="189" t="s">
        <v>45</v>
      </c>
      <c r="O837" s="72"/>
      <c r="P837" s="190">
        <f>O837*H837</f>
        <v>0</v>
      </c>
      <c r="Q837" s="190">
        <v>0</v>
      </c>
      <c r="R837" s="190">
        <f>Q837*H837</f>
        <v>0</v>
      </c>
      <c r="S837" s="190">
        <v>0</v>
      </c>
      <c r="T837" s="191">
        <f>S837*H837</f>
        <v>0</v>
      </c>
      <c r="U837" s="35"/>
      <c r="V837" s="35"/>
      <c r="W837" s="35"/>
      <c r="X837" s="35"/>
      <c r="Y837" s="35"/>
      <c r="Z837" s="35"/>
      <c r="AA837" s="35"/>
      <c r="AB837" s="35"/>
      <c r="AC837" s="35"/>
      <c r="AD837" s="35"/>
      <c r="AE837" s="35"/>
      <c r="AR837" s="192" t="s">
        <v>98</v>
      </c>
      <c r="AT837" s="192" t="s">
        <v>204</v>
      </c>
      <c r="AU837" s="192" t="s">
        <v>89</v>
      </c>
      <c r="AY837" s="18" t="s">
        <v>203</v>
      </c>
      <c r="BE837" s="193">
        <f>IF(N837="základní",J837,0)</f>
        <v>0</v>
      </c>
      <c r="BF837" s="193">
        <f>IF(N837="snížená",J837,0)</f>
        <v>0</v>
      </c>
      <c r="BG837" s="193">
        <f>IF(N837="zákl. přenesená",J837,0)</f>
        <v>0</v>
      </c>
      <c r="BH837" s="193">
        <f>IF(N837="sníž. přenesená",J837,0)</f>
        <v>0</v>
      </c>
      <c r="BI837" s="193">
        <f>IF(N837="nulová",J837,0)</f>
        <v>0</v>
      </c>
      <c r="BJ837" s="18" t="s">
        <v>85</v>
      </c>
      <c r="BK837" s="193">
        <f>ROUND(I837*H837,2)</f>
        <v>0</v>
      </c>
      <c r="BL837" s="18" t="s">
        <v>98</v>
      </c>
      <c r="BM837" s="192" t="s">
        <v>2137</v>
      </c>
    </row>
    <row r="838" spans="2:51" s="12" customFormat="1" ht="12">
      <c r="B838" s="194"/>
      <c r="C838" s="195"/>
      <c r="D838" s="196" t="s">
        <v>209</v>
      </c>
      <c r="E838" s="197" t="s">
        <v>1</v>
      </c>
      <c r="F838" s="198" t="s">
        <v>2138</v>
      </c>
      <c r="G838" s="195"/>
      <c r="H838" s="199">
        <v>6864</v>
      </c>
      <c r="I838" s="200"/>
      <c r="J838" s="195"/>
      <c r="K838" s="195"/>
      <c r="L838" s="201"/>
      <c r="M838" s="202"/>
      <c r="N838" s="203"/>
      <c r="O838" s="203"/>
      <c r="P838" s="203"/>
      <c r="Q838" s="203"/>
      <c r="R838" s="203"/>
      <c r="S838" s="203"/>
      <c r="T838" s="204"/>
      <c r="AT838" s="205" t="s">
        <v>209</v>
      </c>
      <c r="AU838" s="205" t="s">
        <v>89</v>
      </c>
      <c r="AV838" s="12" t="s">
        <v>89</v>
      </c>
      <c r="AW838" s="12" t="s">
        <v>36</v>
      </c>
      <c r="AX838" s="12" t="s">
        <v>80</v>
      </c>
      <c r="AY838" s="205" t="s">
        <v>203</v>
      </c>
    </row>
    <row r="839" spans="2:51" s="13" customFormat="1" ht="12">
      <c r="B839" s="206"/>
      <c r="C839" s="207"/>
      <c r="D839" s="196" t="s">
        <v>209</v>
      </c>
      <c r="E839" s="208" t="s">
        <v>1</v>
      </c>
      <c r="F839" s="209" t="s">
        <v>211</v>
      </c>
      <c r="G839" s="207"/>
      <c r="H839" s="210">
        <v>6864</v>
      </c>
      <c r="I839" s="211"/>
      <c r="J839" s="207"/>
      <c r="K839" s="207"/>
      <c r="L839" s="212"/>
      <c r="M839" s="213"/>
      <c r="N839" s="214"/>
      <c r="O839" s="214"/>
      <c r="P839" s="214"/>
      <c r="Q839" s="214"/>
      <c r="R839" s="214"/>
      <c r="S839" s="214"/>
      <c r="T839" s="215"/>
      <c r="AT839" s="216" t="s">
        <v>209</v>
      </c>
      <c r="AU839" s="216" t="s">
        <v>89</v>
      </c>
      <c r="AV839" s="13" t="s">
        <v>98</v>
      </c>
      <c r="AW839" s="13" t="s">
        <v>36</v>
      </c>
      <c r="AX839" s="13" t="s">
        <v>85</v>
      </c>
      <c r="AY839" s="216" t="s">
        <v>203</v>
      </c>
    </row>
    <row r="840" spans="1:65" s="2" customFormat="1" ht="37.9" customHeight="1">
      <c r="A840" s="35"/>
      <c r="B840" s="36"/>
      <c r="C840" s="180" t="s">
        <v>2139</v>
      </c>
      <c r="D840" s="180" t="s">
        <v>204</v>
      </c>
      <c r="E840" s="181" t="s">
        <v>2140</v>
      </c>
      <c r="F840" s="182" t="s">
        <v>2141</v>
      </c>
      <c r="G840" s="183" t="s">
        <v>253</v>
      </c>
      <c r="H840" s="184">
        <v>22</v>
      </c>
      <c r="I840" s="185"/>
      <c r="J840" s="186">
        <f>ROUND(I840*H840,2)</f>
        <v>0</v>
      </c>
      <c r="K840" s="187"/>
      <c r="L840" s="40"/>
      <c r="M840" s="188" t="s">
        <v>1</v>
      </c>
      <c r="N840" s="189" t="s">
        <v>45</v>
      </c>
      <c r="O840" s="72"/>
      <c r="P840" s="190">
        <f>O840*H840</f>
        <v>0</v>
      </c>
      <c r="Q840" s="190">
        <v>0</v>
      </c>
      <c r="R840" s="190">
        <f>Q840*H840</f>
        <v>0</v>
      </c>
      <c r="S840" s="190">
        <v>0</v>
      </c>
      <c r="T840" s="191">
        <f>S840*H840</f>
        <v>0</v>
      </c>
      <c r="U840" s="35"/>
      <c r="V840" s="35"/>
      <c r="W840" s="35"/>
      <c r="X840" s="35"/>
      <c r="Y840" s="35"/>
      <c r="Z840" s="35"/>
      <c r="AA840" s="35"/>
      <c r="AB840" s="35"/>
      <c r="AC840" s="35"/>
      <c r="AD840" s="35"/>
      <c r="AE840" s="35"/>
      <c r="AR840" s="192" t="s">
        <v>98</v>
      </c>
      <c r="AT840" s="192" t="s">
        <v>204</v>
      </c>
      <c r="AU840" s="192" t="s">
        <v>89</v>
      </c>
      <c r="AY840" s="18" t="s">
        <v>203</v>
      </c>
      <c r="BE840" s="193">
        <f>IF(N840="základní",J840,0)</f>
        <v>0</v>
      </c>
      <c r="BF840" s="193">
        <f>IF(N840="snížená",J840,0)</f>
        <v>0</v>
      </c>
      <c r="BG840" s="193">
        <f>IF(N840="zákl. přenesená",J840,0)</f>
        <v>0</v>
      </c>
      <c r="BH840" s="193">
        <f>IF(N840="sníž. přenesená",J840,0)</f>
        <v>0</v>
      </c>
      <c r="BI840" s="193">
        <f>IF(N840="nulová",J840,0)</f>
        <v>0</v>
      </c>
      <c r="BJ840" s="18" t="s">
        <v>85</v>
      </c>
      <c r="BK840" s="193">
        <f>ROUND(I840*H840,2)</f>
        <v>0</v>
      </c>
      <c r="BL840" s="18" t="s">
        <v>98</v>
      </c>
      <c r="BM840" s="192" t="s">
        <v>2142</v>
      </c>
    </row>
    <row r="841" spans="2:51" s="12" customFormat="1" ht="12">
      <c r="B841" s="194"/>
      <c r="C841" s="195"/>
      <c r="D841" s="196" t="s">
        <v>209</v>
      </c>
      <c r="E841" s="197" t="s">
        <v>1</v>
      </c>
      <c r="F841" s="198" t="s">
        <v>397</v>
      </c>
      <c r="G841" s="195"/>
      <c r="H841" s="199">
        <v>22</v>
      </c>
      <c r="I841" s="200"/>
      <c r="J841" s="195"/>
      <c r="K841" s="195"/>
      <c r="L841" s="201"/>
      <c r="M841" s="202"/>
      <c r="N841" s="203"/>
      <c r="O841" s="203"/>
      <c r="P841" s="203"/>
      <c r="Q841" s="203"/>
      <c r="R841" s="203"/>
      <c r="S841" s="203"/>
      <c r="T841" s="204"/>
      <c r="AT841" s="205" t="s">
        <v>209</v>
      </c>
      <c r="AU841" s="205" t="s">
        <v>89</v>
      </c>
      <c r="AV841" s="12" t="s">
        <v>89</v>
      </c>
      <c r="AW841" s="12" t="s">
        <v>36</v>
      </c>
      <c r="AX841" s="12" t="s">
        <v>80</v>
      </c>
      <c r="AY841" s="205" t="s">
        <v>203</v>
      </c>
    </row>
    <row r="842" spans="2:51" s="13" customFormat="1" ht="12">
      <c r="B842" s="206"/>
      <c r="C842" s="207"/>
      <c r="D842" s="196" t="s">
        <v>209</v>
      </c>
      <c r="E842" s="208" t="s">
        <v>1</v>
      </c>
      <c r="F842" s="209" t="s">
        <v>211</v>
      </c>
      <c r="G842" s="207"/>
      <c r="H842" s="210">
        <v>22</v>
      </c>
      <c r="I842" s="211"/>
      <c r="J842" s="207"/>
      <c r="K842" s="207"/>
      <c r="L842" s="212"/>
      <c r="M842" s="213"/>
      <c r="N842" s="214"/>
      <c r="O842" s="214"/>
      <c r="P842" s="214"/>
      <c r="Q842" s="214"/>
      <c r="R842" s="214"/>
      <c r="S842" s="214"/>
      <c r="T842" s="215"/>
      <c r="AT842" s="216" t="s">
        <v>209</v>
      </c>
      <c r="AU842" s="216" t="s">
        <v>89</v>
      </c>
      <c r="AV842" s="13" t="s">
        <v>98</v>
      </c>
      <c r="AW842" s="13" t="s">
        <v>36</v>
      </c>
      <c r="AX842" s="13" t="s">
        <v>85</v>
      </c>
      <c r="AY842" s="216" t="s">
        <v>203</v>
      </c>
    </row>
    <row r="843" spans="1:65" s="2" customFormat="1" ht="44.25" customHeight="1">
      <c r="A843" s="35"/>
      <c r="B843" s="36"/>
      <c r="C843" s="180" t="s">
        <v>2143</v>
      </c>
      <c r="D843" s="180" t="s">
        <v>204</v>
      </c>
      <c r="E843" s="181" t="s">
        <v>2144</v>
      </c>
      <c r="F843" s="182" t="s">
        <v>2145</v>
      </c>
      <c r="G843" s="183" t="s">
        <v>253</v>
      </c>
      <c r="H843" s="184">
        <v>1980</v>
      </c>
      <c r="I843" s="185"/>
      <c r="J843" s="186">
        <f>ROUND(I843*H843,2)</f>
        <v>0</v>
      </c>
      <c r="K843" s="187"/>
      <c r="L843" s="40"/>
      <c r="M843" s="188" t="s">
        <v>1</v>
      </c>
      <c r="N843" s="189" t="s">
        <v>45</v>
      </c>
      <c r="O843" s="72"/>
      <c r="P843" s="190">
        <f>O843*H843</f>
        <v>0</v>
      </c>
      <c r="Q843" s="190">
        <v>0</v>
      </c>
      <c r="R843" s="190">
        <f>Q843*H843</f>
        <v>0</v>
      </c>
      <c r="S843" s="190">
        <v>0</v>
      </c>
      <c r="T843" s="191">
        <f>S843*H843</f>
        <v>0</v>
      </c>
      <c r="U843" s="35"/>
      <c r="V843" s="35"/>
      <c r="W843" s="35"/>
      <c r="X843" s="35"/>
      <c r="Y843" s="35"/>
      <c r="Z843" s="35"/>
      <c r="AA843" s="35"/>
      <c r="AB843" s="35"/>
      <c r="AC843" s="35"/>
      <c r="AD843" s="35"/>
      <c r="AE843" s="35"/>
      <c r="AR843" s="192" t="s">
        <v>98</v>
      </c>
      <c r="AT843" s="192" t="s">
        <v>204</v>
      </c>
      <c r="AU843" s="192" t="s">
        <v>89</v>
      </c>
      <c r="AY843" s="18" t="s">
        <v>203</v>
      </c>
      <c r="BE843" s="193">
        <f>IF(N843="základní",J843,0)</f>
        <v>0</v>
      </c>
      <c r="BF843" s="193">
        <f>IF(N843="snížená",J843,0)</f>
        <v>0</v>
      </c>
      <c r="BG843" s="193">
        <f>IF(N843="zákl. přenesená",J843,0)</f>
        <v>0</v>
      </c>
      <c r="BH843" s="193">
        <f>IF(N843="sníž. přenesená",J843,0)</f>
        <v>0</v>
      </c>
      <c r="BI843" s="193">
        <f>IF(N843="nulová",J843,0)</f>
        <v>0</v>
      </c>
      <c r="BJ843" s="18" t="s">
        <v>85</v>
      </c>
      <c r="BK843" s="193">
        <f>ROUND(I843*H843,2)</f>
        <v>0</v>
      </c>
      <c r="BL843" s="18" t="s">
        <v>98</v>
      </c>
      <c r="BM843" s="192" t="s">
        <v>2146</v>
      </c>
    </row>
    <row r="844" spans="1:65" s="2" customFormat="1" ht="37.9" customHeight="1">
      <c r="A844" s="35"/>
      <c r="B844" s="36"/>
      <c r="C844" s="180" t="s">
        <v>2147</v>
      </c>
      <c r="D844" s="180" t="s">
        <v>204</v>
      </c>
      <c r="E844" s="181" t="s">
        <v>2148</v>
      </c>
      <c r="F844" s="182" t="s">
        <v>2149</v>
      </c>
      <c r="G844" s="183" t="s">
        <v>253</v>
      </c>
      <c r="H844" s="184">
        <v>22</v>
      </c>
      <c r="I844" s="185"/>
      <c r="J844" s="186">
        <f>ROUND(I844*H844,2)</f>
        <v>0</v>
      </c>
      <c r="K844" s="187"/>
      <c r="L844" s="40"/>
      <c r="M844" s="188" t="s">
        <v>1</v>
      </c>
      <c r="N844" s="189" t="s">
        <v>45</v>
      </c>
      <c r="O844" s="72"/>
      <c r="P844" s="190">
        <f>O844*H844</f>
        <v>0</v>
      </c>
      <c r="Q844" s="190">
        <v>0</v>
      </c>
      <c r="R844" s="190">
        <f>Q844*H844</f>
        <v>0</v>
      </c>
      <c r="S844" s="190">
        <v>0</v>
      </c>
      <c r="T844" s="191">
        <f>S844*H844</f>
        <v>0</v>
      </c>
      <c r="U844" s="35"/>
      <c r="V844" s="35"/>
      <c r="W844" s="35"/>
      <c r="X844" s="35"/>
      <c r="Y844" s="35"/>
      <c r="Z844" s="35"/>
      <c r="AA844" s="35"/>
      <c r="AB844" s="35"/>
      <c r="AC844" s="35"/>
      <c r="AD844" s="35"/>
      <c r="AE844" s="35"/>
      <c r="AR844" s="192" t="s">
        <v>98</v>
      </c>
      <c r="AT844" s="192" t="s">
        <v>204</v>
      </c>
      <c r="AU844" s="192" t="s">
        <v>89</v>
      </c>
      <c r="AY844" s="18" t="s">
        <v>203</v>
      </c>
      <c r="BE844" s="193">
        <f>IF(N844="základní",J844,0)</f>
        <v>0</v>
      </c>
      <c r="BF844" s="193">
        <f>IF(N844="snížená",J844,0)</f>
        <v>0</v>
      </c>
      <c r="BG844" s="193">
        <f>IF(N844="zákl. přenesená",J844,0)</f>
        <v>0</v>
      </c>
      <c r="BH844" s="193">
        <f>IF(N844="sníž. přenesená",J844,0)</f>
        <v>0</v>
      </c>
      <c r="BI844" s="193">
        <f>IF(N844="nulová",J844,0)</f>
        <v>0</v>
      </c>
      <c r="BJ844" s="18" t="s">
        <v>85</v>
      </c>
      <c r="BK844" s="193">
        <f>ROUND(I844*H844,2)</f>
        <v>0</v>
      </c>
      <c r="BL844" s="18" t="s">
        <v>98</v>
      </c>
      <c r="BM844" s="192" t="s">
        <v>2150</v>
      </c>
    </row>
    <row r="845" spans="2:51" s="12" customFormat="1" ht="12">
      <c r="B845" s="194"/>
      <c r="C845" s="195"/>
      <c r="D845" s="196" t="s">
        <v>209</v>
      </c>
      <c r="E845" s="197" t="s">
        <v>1</v>
      </c>
      <c r="F845" s="198" t="s">
        <v>397</v>
      </c>
      <c r="G845" s="195"/>
      <c r="H845" s="199">
        <v>22</v>
      </c>
      <c r="I845" s="200"/>
      <c r="J845" s="195"/>
      <c r="K845" s="195"/>
      <c r="L845" s="201"/>
      <c r="M845" s="202"/>
      <c r="N845" s="203"/>
      <c r="O845" s="203"/>
      <c r="P845" s="203"/>
      <c r="Q845" s="203"/>
      <c r="R845" s="203"/>
      <c r="S845" s="203"/>
      <c r="T845" s="204"/>
      <c r="AT845" s="205" t="s">
        <v>209</v>
      </c>
      <c r="AU845" s="205" t="s">
        <v>89</v>
      </c>
      <c r="AV845" s="12" t="s">
        <v>89</v>
      </c>
      <c r="AW845" s="12" t="s">
        <v>36</v>
      </c>
      <c r="AX845" s="12" t="s">
        <v>80</v>
      </c>
      <c r="AY845" s="205" t="s">
        <v>203</v>
      </c>
    </row>
    <row r="846" spans="2:51" s="13" customFormat="1" ht="12">
      <c r="B846" s="206"/>
      <c r="C846" s="207"/>
      <c r="D846" s="196" t="s">
        <v>209</v>
      </c>
      <c r="E846" s="208" t="s">
        <v>1</v>
      </c>
      <c r="F846" s="209" t="s">
        <v>211</v>
      </c>
      <c r="G846" s="207"/>
      <c r="H846" s="210">
        <v>22</v>
      </c>
      <c r="I846" s="211"/>
      <c r="J846" s="207"/>
      <c r="K846" s="207"/>
      <c r="L846" s="212"/>
      <c r="M846" s="213"/>
      <c r="N846" s="214"/>
      <c r="O846" s="214"/>
      <c r="P846" s="214"/>
      <c r="Q846" s="214"/>
      <c r="R846" s="214"/>
      <c r="S846" s="214"/>
      <c r="T846" s="215"/>
      <c r="AT846" s="216" t="s">
        <v>209</v>
      </c>
      <c r="AU846" s="216" t="s">
        <v>89</v>
      </c>
      <c r="AV846" s="13" t="s">
        <v>98</v>
      </c>
      <c r="AW846" s="13" t="s">
        <v>36</v>
      </c>
      <c r="AX846" s="13" t="s">
        <v>85</v>
      </c>
      <c r="AY846" s="216" t="s">
        <v>203</v>
      </c>
    </row>
    <row r="847" spans="1:65" s="2" customFormat="1" ht="37.9" customHeight="1">
      <c r="A847" s="35"/>
      <c r="B847" s="36"/>
      <c r="C847" s="180" t="s">
        <v>2151</v>
      </c>
      <c r="D847" s="180" t="s">
        <v>204</v>
      </c>
      <c r="E847" s="181" t="s">
        <v>2152</v>
      </c>
      <c r="F847" s="182" t="s">
        <v>2153</v>
      </c>
      <c r="G847" s="183" t="s">
        <v>207</v>
      </c>
      <c r="H847" s="184">
        <v>7488</v>
      </c>
      <c r="I847" s="185"/>
      <c r="J847" s="186">
        <f>ROUND(I847*H847,2)</f>
        <v>0</v>
      </c>
      <c r="K847" s="187"/>
      <c r="L847" s="40"/>
      <c r="M847" s="188" t="s">
        <v>1</v>
      </c>
      <c r="N847" s="189" t="s">
        <v>45</v>
      </c>
      <c r="O847" s="72"/>
      <c r="P847" s="190">
        <f>O847*H847</f>
        <v>0</v>
      </c>
      <c r="Q847" s="190">
        <v>0</v>
      </c>
      <c r="R847" s="190">
        <f>Q847*H847</f>
        <v>0</v>
      </c>
      <c r="S847" s="190">
        <v>0</v>
      </c>
      <c r="T847" s="191">
        <f>S847*H847</f>
        <v>0</v>
      </c>
      <c r="U847" s="35"/>
      <c r="V847" s="35"/>
      <c r="W847" s="35"/>
      <c r="X847" s="35"/>
      <c r="Y847" s="35"/>
      <c r="Z847" s="35"/>
      <c r="AA847" s="35"/>
      <c r="AB847" s="35"/>
      <c r="AC847" s="35"/>
      <c r="AD847" s="35"/>
      <c r="AE847" s="35"/>
      <c r="AR847" s="192" t="s">
        <v>98</v>
      </c>
      <c r="AT847" s="192" t="s">
        <v>204</v>
      </c>
      <c r="AU847" s="192" t="s">
        <v>89</v>
      </c>
      <c r="AY847" s="18" t="s">
        <v>203</v>
      </c>
      <c r="BE847" s="193">
        <f>IF(N847="základní",J847,0)</f>
        <v>0</v>
      </c>
      <c r="BF847" s="193">
        <f>IF(N847="snížená",J847,0)</f>
        <v>0</v>
      </c>
      <c r="BG847" s="193">
        <f>IF(N847="zákl. přenesená",J847,0)</f>
        <v>0</v>
      </c>
      <c r="BH847" s="193">
        <f>IF(N847="sníž. přenesená",J847,0)</f>
        <v>0</v>
      </c>
      <c r="BI847" s="193">
        <f>IF(N847="nulová",J847,0)</f>
        <v>0</v>
      </c>
      <c r="BJ847" s="18" t="s">
        <v>85</v>
      </c>
      <c r="BK847" s="193">
        <f>ROUND(I847*H847,2)</f>
        <v>0</v>
      </c>
      <c r="BL847" s="18" t="s">
        <v>98</v>
      </c>
      <c r="BM847" s="192" t="s">
        <v>2154</v>
      </c>
    </row>
    <row r="848" spans="2:51" s="12" customFormat="1" ht="12">
      <c r="B848" s="194"/>
      <c r="C848" s="195"/>
      <c r="D848" s="196" t="s">
        <v>209</v>
      </c>
      <c r="E848" s="197" t="s">
        <v>1</v>
      </c>
      <c r="F848" s="198" t="s">
        <v>2155</v>
      </c>
      <c r="G848" s="195"/>
      <c r="H848" s="199">
        <v>7488</v>
      </c>
      <c r="I848" s="200"/>
      <c r="J848" s="195"/>
      <c r="K848" s="195"/>
      <c r="L848" s="201"/>
      <c r="M848" s="202"/>
      <c r="N848" s="203"/>
      <c r="O848" s="203"/>
      <c r="P848" s="203"/>
      <c r="Q848" s="203"/>
      <c r="R848" s="203"/>
      <c r="S848" s="203"/>
      <c r="T848" s="204"/>
      <c r="AT848" s="205" t="s">
        <v>209</v>
      </c>
      <c r="AU848" s="205" t="s">
        <v>89</v>
      </c>
      <c r="AV848" s="12" t="s">
        <v>89</v>
      </c>
      <c r="AW848" s="12" t="s">
        <v>36</v>
      </c>
      <c r="AX848" s="12" t="s">
        <v>80</v>
      </c>
      <c r="AY848" s="205" t="s">
        <v>203</v>
      </c>
    </row>
    <row r="849" spans="2:51" s="13" customFormat="1" ht="12">
      <c r="B849" s="206"/>
      <c r="C849" s="207"/>
      <c r="D849" s="196" t="s">
        <v>209</v>
      </c>
      <c r="E849" s="208" t="s">
        <v>1</v>
      </c>
      <c r="F849" s="209" t="s">
        <v>211</v>
      </c>
      <c r="G849" s="207"/>
      <c r="H849" s="210">
        <v>7488</v>
      </c>
      <c r="I849" s="211"/>
      <c r="J849" s="207"/>
      <c r="K849" s="207"/>
      <c r="L849" s="212"/>
      <c r="M849" s="213"/>
      <c r="N849" s="214"/>
      <c r="O849" s="214"/>
      <c r="P849" s="214"/>
      <c r="Q849" s="214"/>
      <c r="R849" s="214"/>
      <c r="S849" s="214"/>
      <c r="T849" s="215"/>
      <c r="AT849" s="216" t="s">
        <v>209</v>
      </c>
      <c r="AU849" s="216" t="s">
        <v>89</v>
      </c>
      <c r="AV849" s="13" t="s">
        <v>98</v>
      </c>
      <c r="AW849" s="13" t="s">
        <v>36</v>
      </c>
      <c r="AX849" s="13" t="s">
        <v>85</v>
      </c>
      <c r="AY849" s="216" t="s">
        <v>203</v>
      </c>
    </row>
    <row r="850" spans="1:65" s="2" customFormat="1" ht="24.2" customHeight="1">
      <c r="A850" s="35"/>
      <c r="B850" s="36"/>
      <c r="C850" s="180" t="s">
        <v>2156</v>
      </c>
      <c r="D850" s="180" t="s">
        <v>204</v>
      </c>
      <c r="E850" s="181" t="s">
        <v>342</v>
      </c>
      <c r="F850" s="182" t="s">
        <v>343</v>
      </c>
      <c r="G850" s="183" t="s">
        <v>207</v>
      </c>
      <c r="H850" s="184">
        <v>209664</v>
      </c>
      <c r="I850" s="185"/>
      <c r="J850" s="186">
        <f>ROUND(I850*H850,2)</f>
        <v>0</v>
      </c>
      <c r="K850" s="187"/>
      <c r="L850" s="40"/>
      <c r="M850" s="188" t="s">
        <v>1</v>
      </c>
      <c r="N850" s="189" t="s">
        <v>45</v>
      </c>
      <c r="O850" s="72"/>
      <c r="P850" s="190">
        <f>O850*H850</f>
        <v>0</v>
      </c>
      <c r="Q850" s="190">
        <v>0</v>
      </c>
      <c r="R850" s="190">
        <f>Q850*H850</f>
        <v>0</v>
      </c>
      <c r="S850" s="190">
        <v>0</v>
      </c>
      <c r="T850" s="191">
        <f>S850*H850</f>
        <v>0</v>
      </c>
      <c r="U850" s="35"/>
      <c r="V850" s="35"/>
      <c r="W850" s="35"/>
      <c r="X850" s="35"/>
      <c r="Y850" s="35"/>
      <c r="Z850" s="35"/>
      <c r="AA850" s="35"/>
      <c r="AB850" s="35"/>
      <c r="AC850" s="35"/>
      <c r="AD850" s="35"/>
      <c r="AE850" s="35"/>
      <c r="AR850" s="192" t="s">
        <v>98</v>
      </c>
      <c r="AT850" s="192" t="s">
        <v>204</v>
      </c>
      <c r="AU850" s="192" t="s">
        <v>89</v>
      </c>
      <c r="AY850" s="18" t="s">
        <v>203</v>
      </c>
      <c r="BE850" s="193">
        <f>IF(N850="základní",J850,0)</f>
        <v>0</v>
      </c>
      <c r="BF850" s="193">
        <f>IF(N850="snížená",J850,0)</f>
        <v>0</v>
      </c>
      <c r="BG850" s="193">
        <f>IF(N850="zákl. přenesená",J850,0)</f>
        <v>0</v>
      </c>
      <c r="BH850" s="193">
        <f>IF(N850="sníž. přenesená",J850,0)</f>
        <v>0</v>
      </c>
      <c r="BI850" s="193">
        <f>IF(N850="nulová",J850,0)</f>
        <v>0</v>
      </c>
      <c r="BJ850" s="18" t="s">
        <v>85</v>
      </c>
      <c r="BK850" s="193">
        <f>ROUND(I850*H850,2)</f>
        <v>0</v>
      </c>
      <c r="BL850" s="18" t="s">
        <v>98</v>
      </c>
      <c r="BM850" s="192" t="s">
        <v>2157</v>
      </c>
    </row>
    <row r="851" spans="2:51" s="12" customFormat="1" ht="12">
      <c r="B851" s="194"/>
      <c r="C851" s="195"/>
      <c r="D851" s="196" t="s">
        <v>209</v>
      </c>
      <c r="E851" s="197" t="s">
        <v>1</v>
      </c>
      <c r="F851" s="198" t="s">
        <v>2158</v>
      </c>
      <c r="G851" s="195"/>
      <c r="H851" s="199">
        <v>209664</v>
      </c>
      <c r="I851" s="200"/>
      <c r="J851" s="195"/>
      <c r="K851" s="195"/>
      <c r="L851" s="201"/>
      <c r="M851" s="202"/>
      <c r="N851" s="203"/>
      <c r="O851" s="203"/>
      <c r="P851" s="203"/>
      <c r="Q851" s="203"/>
      <c r="R851" s="203"/>
      <c r="S851" s="203"/>
      <c r="T851" s="204"/>
      <c r="AT851" s="205" t="s">
        <v>209</v>
      </c>
      <c r="AU851" s="205" t="s">
        <v>89</v>
      </c>
      <c r="AV851" s="12" t="s">
        <v>89</v>
      </c>
      <c r="AW851" s="12" t="s">
        <v>36</v>
      </c>
      <c r="AX851" s="12" t="s">
        <v>80</v>
      </c>
      <c r="AY851" s="205" t="s">
        <v>203</v>
      </c>
    </row>
    <row r="852" spans="2:51" s="13" customFormat="1" ht="12">
      <c r="B852" s="206"/>
      <c r="C852" s="207"/>
      <c r="D852" s="196" t="s">
        <v>209</v>
      </c>
      <c r="E852" s="208" t="s">
        <v>1</v>
      </c>
      <c r="F852" s="209" t="s">
        <v>211</v>
      </c>
      <c r="G852" s="207"/>
      <c r="H852" s="210">
        <v>209664</v>
      </c>
      <c r="I852" s="211"/>
      <c r="J852" s="207"/>
      <c r="K852" s="207"/>
      <c r="L852" s="212"/>
      <c r="M852" s="213"/>
      <c r="N852" s="214"/>
      <c r="O852" s="214"/>
      <c r="P852" s="214"/>
      <c r="Q852" s="214"/>
      <c r="R852" s="214"/>
      <c r="S852" s="214"/>
      <c r="T852" s="215"/>
      <c r="AT852" s="216" t="s">
        <v>209</v>
      </c>
      <c r="AU852" s="216" t="s">
        <v>89</v>
      </c>
      <c r="AV852" s="13" t="s">
        <v>98</v>
      </c>
      <c r="AW852" s="13" t="s">
        <v>36</v>
      </c>
      <c r="AX852" s="13" t="s">
        <v>85</v>
      </c>
      <c r="AY852" s="216" t="s">
        <v>203</v>
      </c>
    </row>
    <row r="853" spans="1:65" s="2" customFormat="1" ht="24.2" customHeight="1">
      <c r="A853" s="35"/>
      <c r="B853" s="36"/>
      <c r="C853" s="180" t="s">
        <v>2159</v>
      </c>
      <c r="D853" s="180" t="s">
        <v>204</v>
      </c>
      <c r="E853" s="181" t="s">
        <v>2160</v>
      </c>
      <c r="F853" s="182" t="s">
        <v>2161</v>
      </c>
      <c r="G853" s="183" t="s">
        <v>621</v>
      </c>
      <c r="H853" s="184">
        <v>2</v>
      </c>
      <c r="I853" s="185"/>
      <c r="J853" s="186">
        <f>ROUND(I853*H853,2)</f>
        <v>0</v>
      </c>
      <c r="K853" s="187"/>
      <c r="L853" s="40"/>
      <c r="M853" s="188" t="s">
        <v>1</v>
      </c>
      <c r="N853" s="189" t="s">
        <v>45</v>
      </c>
      <c r="O853" s="72"/>
      <c r="P853" s="190">
        <f>O853*H853</f>
        <v>0</v>
      </c>
      <c r="Q853" s="190">
        <v>0</v>
      </c>
      <c r="R853" s="190">
        <f>Q853*H853</f>
        <v>0</v>
      </c>
      <c r="S853" s="190">
        <v>0</v>
      </c>
      <c r="T853" s="191">
        <f>S853*H853</f>
        <v>0</v>
      </c>
      <c r="U853" s="35"/>
      <c r="V853" s="35"/>
      <c r="W853" s="35"/>
      <c r="X853" s="35"/>
      <c r="Y853" s="35"/>
      <c r="Z853" s="35"/>
      <c r="AA853" s="35"/>
      <c r="AB853" s="35"/>
      <c r="AC853" s="35"/>
      <c r="AD853" s="35"/>
      <c r="AE853" s="35"/>
      <c r="AR853" s="192" t="s">
        <v>98</v>
      </c>
      <c r="AT853" s="192" t="s">
        <v>204</v>
      </c>
      <c r="AU853" s="192" t="s">
        <v>89</v>
      </c>
      <c r="AY853" s="18" t="s">
        <v>203</v>
      </c>
      <c r="BE853" s="193">
        <f>IF(N853="základní",J853,0)</f>
        <v>0</v>
      </c>
      <c r="BF853" s="193">
        <f>IF(N853="snížená",J853,0)</f>
        <v>0</v>
      </c>
      <c r="BG853" s="193">
        <f>IF(N853="zákl. přenesená",J853,0)</f>
        <v>0</v>
      </c>
      <c r="BH853" s="193">
        <f>IF(N853="sníž. přenesená",J853,0)</f>
        <v>0</v>
      </c>
      <c r="BI853" s="193">
        <f>IF(N853="nulová",J853,0)</f>
        <v>0</v>
      </c>
      <c r="BJ853" s="18" t="s">
        <v>85</v>
      </c>
      <c r="BK853" s="193">
        <f>ROUND(I853*H853,2)</f>
        <v>0</v>
      </c>
      <c r="BL853" s="18" t="s">
        <v>98</v>
      </c>
      <c r="BM853" s="192" t="s">
        <v>2162</v>
      </c>
    </row>
    <row r="854" spans="2:63" s="11" customFormat="1" ht="22.9" customHeight="1">
      <c r="B854" s="166"/>
      <c r="C854" s="167"/>
      <c r="D854" s="168" t="s">
        <v>79</v>
      </c>
      <c r="E854" s="226" t="s">
        <v>814</v>
      </c>
      <c r="F854" s="226" t="s">
        <v>2163</v>
      </c>
      <c r="G854" s="167"/>
      <c r="H854" s="167"/>
      <c r="I854" s="170"/>
      <c r="J854" s="227">
        <f>BK854</f>
        <v>0</v>
      </c>
      <c r="K854" s="167"/>
      <c r="L854" s="172"/>
      <c r="M854" s="173"/>
      <c r="N854" s="174"/>
      <c r="O854" s="174"/>
      <c r="P854" s="175">
        <f>SUM(P855:P857)</f>
        <v>0</v>
      </c>
      <c r="Q854" s="174"/>
      <c r="R854" s="175">
        <f>SUM(R855:R857)</f>
        <v>0</v>
      </c>
      <c r="S854" s="174"/>
      <c r="T854" s="176">
        <f>SUM(T855:T857)</f>
        <v>0</v>
      </c>
      <c r="AR854" s="177" t="s">
        <v>85</v>
      </c>
      <c r="AT854" s="178" t="s">
        <v>79</v>
      </c>
      <c r="AU854" s="178" t="s">
        <v>85</v>
      </c>
      <c r="AY854" s="177" t="s">
        <v>203</v>
      </c>
      <c r="BK854" s="179">
        <f>SUM(BK855:BK857)</f>
        <v>0</v>
      </c>
    </row>
    <row r="855" spans="1:65" s="2" customFormat="1" ht="33" customHeight="1">
      <c r="A855" s="35"/>
      <c r="B855" s="36"/>
      <c r="C855" s="180" t="s">
        <v>2164</v>
      </c>
      <c r="D855" s="180" t="s">
        <v>204</v>
      </c>
      <c r="E855" s="181" t="s">
        <v>2165</v>
      </c>
      <c r="F855" s="182" t="s">
        <v>2166</v>
      </c>
      <c r="G855" s="183" t="s">
        <v>621</v>
      </c>
      <c r="H855" s="184">
        <v>100</v>
      </c>
      <c r="I855" s="185"/>
      <c r="J855" s="186">
        <f>ROUND(I855*H855,2)</f>
        <v>0</v>
      </c>
      <c r="K855" s="187"/>
      <c r="L855" s="40"/>
      <c r="M855" s="188" t="s">
        <v>1</v>
      </c>
      <c r="N855" s="189" t="s">
        <v>45</v>
      </c>
      <c r="O855" s="72"/>
      <c r="P855" s="190">
        <f>O855*H855</f>
        <v>0</v>
      </c>
      <c r="Q855" s="190">
        <v>0</v>
      </c>
      <c r="R855" s="190">
        <f>Q855*H855</f>
        <v>0</v>
      </c>
      <c r="S855" s="190">
        <v>0</v>
      </c>
      <c r="T855" s="191">
        <f>S855*H855</f>
        <v>0</v>
      </c>
      <c r="U855" s="35"/>
      <c r="V855" s="35"/>
      <c r="W855" s="35"/>
      <c r="X855" s="35"/>
      <c r="Y855" s="35"/>
      <c r="Z855" s="35"/>
      <c r="AA855" s="35"/>
      <c r="AB855" s="35"/>
      <c r="AC855" s="35"/>
      <c r="AD855" s="35"/>
      <c r="AE855" s="35"/>
      <c r="AR855" s="192" t="s">
        <v>98</v>
      </c>
      <c r="AT855" s="192" t="s">
        <v>204</v>
      </c>
      <c r="AU855" s="192" t="s">
        <v>89</v>
      </c>
      <c r="AY855" s="18" t="s">
        <v>203</v>
      </c>
      <c r="BE855" s="193">
        <f>IF(N855="základní",J855,0)</f>
        <v>0</v>
      </c>
      <c r="BF855" s="193">
        <f>IF(N855="snížená",J855,0)</f>
        <v>0</v>
      </c>
      <c r="BG855" s="193">
        <f>IF(N855="zákl. přenesená",J855,0)</f>
        <v>0</v>
      </c>
      <c r="BH855" s="193">
        <f>IF(N855="sníž. přenesená",J855,0)</f>
        <v>0</v>
      </c>
      <c r="BI855" s="193">
        <f>IF(N855="nulová",J855,0)</f>
        <v>0</v>
      </c>
      <c r="BJ855" s="18" t="s">
        <v>85</v>
      </c>
      <c r="BK855" s="193">
        <f>ROUND(I855*H855,2)</f>
        <v>0</v>
      </c>
      <c r="BL855" s="18" t="s">
        <v>98</v>
      </c>
      <c r="BM855" s="192" t="s">
        <v>2167</v>
      </c>
    </row>
    <row r="856" spans="2:51" s="12" customFormat="1" ht="12">
      <c r="B856" s="194"/>
      <c r="C856" s="195"/>
      <c r="D856" s="196" t="s">
        <v>209</v>
      </c>
      <c r="E856" s="197" t="s">
        <v>1</v>
      </c>
      <c r="F856" s="198" t="s">
        <v>2168</v>
      </c>
      <c r="G856" s="195"/>
      <c r="H856" s="199">
        <v>100</v>
      </c>
      <c r="I856" s="200"/>
      <c r="J856" s="195"/>
      <c r="K856" s="195"/>
      <c r="L856" s="201"/>
      <c r="M856" s="202"/>
      <c r="N856" s="203"/>
      <c r="O856" s="203"/>
      <c r="P856" s="203"/>
      <c r="Q856" s="203"/>
      <c r="R856" s="203"/>
      <c r="S856" s="203"/>
      <c r="T856" s="204"/>
      <c r="AT856" s="205" t="s">
        <v>209</v>
      </c>
      <c r="AU856" s="205" t="s">
        <v>89</v>
      </c>
      <c r="AV856" s="12" t="s">
        <v>89</v>
      </c>
      <c r="AW856" s="12" t="s">
        <v>36</v>
      </c>
      <c r="AX856" s="12" t="s">
        <v>80</v>
      </c>
      <c r="AY856" s="205" t="s">
        <v>203</v>
      </c>
    </row>
    <row r="857" spans="2:51" s="13" customFormat="1" ht="12">
      <c r="B857" s="206"/>
      <c r="C857" s="207"/>
      <c r="D857" s="196" t="s">
        <v>209</v>
      </c>
      <c r="E857" s="208" t="s">
        <v>1</v>
      </c>
      <c r="F857" s="209" t="s">
        <v>211</v>
      </c>
      <c r="G857" s="207"/>
      <c r="H857" s="210">
        <v>100</v>
      </c>
      <c r="I857" s="211"/>
      <c r="J857" s="207"/>
      <c r="K857" s="207"/>
      <c r="L857" s="212"/>
      <c r="M857" s="213"/>
      <c r="N857" s="214"/>
      <c r="O857" s="214"/>
      <c r="P857" s="214"/>
      <c r="Q857" s="214"/>
      <c r="R857" s="214"/>
      <c r="S857" s="214"/>
      <c r="T857" s="215"/>
      <c r="AT857" s="216" t="s">
        <v>209</v>
      </c>
      <c r="AU857" s="216" t="s">
        <v>89</v>
      </c>
      <c r="AV857" s="13" t="s">
        <v>98</v>
      </c>
      <c r="AW857" s="13" t="s">
        <v>36</v>
      </c>
      <c r="AX857" s="13" t="s">
        <v>85</v>
      </c>
      <c r="AY857" s="216" t="s">
        <v>203</v>
      </c>
    </row>
    <row r="858" spans="2:63" s="11" customFormat="1" ht="22.9" customHeight="1">
      <c r="B858" s="166"/>
      <c r="C858" s="167"/>
      <c r="D858" s="168" t="s">
        <v>79</v>
      </c>
      <c r="E858" s="226" t="s">
        <v>2169</v>
      </c>
      <c r="F858" s="226" t="s">
        <v>2170</v>
      </c>
      <c r="G858" s="167"/>
      <c r="H858" s="167"/>
      <c r="I858" s="170"/>
      <c r="J858" s="227">
        <f>BK858</f>
        <v>0</v>
      </c>
      <c r="K858" s="167"/>
      <c r="L858" s="172"/>
      <c r="M858" s="173"/>
      <c r="N858" s="174"/>
      <c r="O858" s="174"/>
      <c r="P858" s="175">
        <f>SUM(P859:P868)</f>
        <v>0</v>
      </c>
      <c r="Q858" s="174"/>
      <c r="R858" s="175">
        <f>SUM(R859:R868)</f>
        <v>0</v>
      </c>
      <c r="S858" s="174"/>
      <c r="T858" s="176">
        <f>SUM(T859:T868)</f>
        <v>0</v>
      </c>
      <c r="AR858" s="177" t="s">
        <v>85</v>
      </c>
      <c r="AT858" s="178" t="s">
        <v>79</v>
      </c>
      <c r="AU858" s="178" t="s">
        <v>85</v>
      </c>
      <c r="AY858" s="177" t="s">
        <v>203</v>
      </c>
      <c r="BK858" s="179">
        <f>SUM(BK859:BK868)</f>
        <v>0</v>
      </c>
    </row>
    <row r="859" spans="1:65" s="2" customFormat="1" ht="24.2" customHeight="1">
      <c r="A859" s="35"/>
      <c r="B859" s="36"/>
      <c r="C859" s="180" t="s">
        <v>2171</v>
      </c>
      <c r="D859" s="180" t="s">
        <v>204</v>
      </c>
      <c r="E859" s="181" t="s">
        <v>2172</v>
      </c>
      <c r="F859" s="182" t="s">
        <v>2173</v>
      </c>
      <c r="G859" s="183" t="s">
        <v>2174</v>
      </c>
      <c r="H859" s="184">
        <v>1</v>
      </c>
      <c r="I859" s="185"/>
      <c r="J859" s="186">
        <f>ROUND(I859*H859,2)</f>
        <v>0</v>
      </c>
      <c r="K859" s="187"/>
      <c r="L859" s="40"/>
      <c r="M859" s="188" t="s">
        <v>1</v>
      </c>
      <c r="N859" s="189" t="s">
        <v>45</v>
      </c>
      <c r="O859" s="72"/>
      <c r="P859" s="190">
        <f>O859*H859</f>
        <v>0</v>
      </c>
      <c r="Q859" s="190">
        <v>0</v>
      </c>
      <c r="R859" s="190">
        <f>Q859*H859</f>
        <v>0</v>
      </c>
      <c r="S859" s="190">
        <v>0</v>
      </c>
      <c r="T859" s="191">
        <f>S859*H859</f>
        <v>0</v>
      </c>
      <c r="U859" s="35"/>
      <c r="V859" s="35"/>
      <c r="W859" s="35"/>
      <c r="X859" s="35"/>
      <c r="Y859" s="35"/>
      <c r="Z859" s="35"/>
      <c r="AA859" s="35"/>
      <c r="AB859" s="35"/>
      <c r="AC859" s="35"/>
      <c r="AD859" s="35"/>
      <c r="AE859" s="35"/>
      <c r="AR859" s="192" t="s">
        <v>98</v>
      </c>
      <c r="AT859" s="192" t="s">
        <v>204</v>
      </c>
      <c r="AU859" s="192" t="s">
        <v>89</v>
      </c>
      <c r="AY859" s="18" t="s">
        <v>203</v>
      </c>
      <c r="BE859" s="193">
        <f>IF(N859="základní",J859,0)</f>
        <v>0</v>
      </c>
      <c r="BF859" s="193">
        <f>IF(N859="snížená",J859,0)</f>
        <v>0</v>
      </c>
      <c r="BG859" s="193">
        <f>IF(N859="zákl. přenesená",J859,0)</f>
        <v>0</v>
      </c>
      <c r="BH859" s="193">
        <f>IF(N859="sníž. přenesená",J859,0)</f>
        <v>0</v>
      </c>
      <c r="BI859" s="193">
        <f>IF(N859="nulová",J859,0)</f>
        <v>0</v>
      </c>
      <c r="BJ859" s="18" t="s">
        <v>85</v>
      </c>
      <c r="BK859" s="193">
        <f>ROUND(I859*H859,2)</f>
        <v>0</v>
      </c>
      <c r="BL859" s="18" t="s">
        <v>98</v>
      </c>
      <c r="BM859" s="192" t="s">
        <v>2175</v>
      </c>
    </row>
    <row r="860" spans="1:65" s="2" customFormat="1" ht="33" customHeight="1">
      <c r="A860" s="35"/>
      <c r="B860" s="36"/>
      <c r="C860" s="180" t="s">
        <v>2176</v>
      </c>
      <c r="D860" s="180" t="s">
        <v>204</v>
      </c>
      <c r="E860" s="181" t="s">
        <v>2177</v>
      </c>
      <c r="F860" s="182" t="s">
        <v>2178</v>
      </c>
      <c r="G860" s="183" t="s">
        <v>2174</v>
      </c>
      <c r="H860" s="184">
        <v>1</v>
      </c>
      <c r="I860" s="185"/>
      <c r="J860" s="186">
        <f>ROUND(I860*H860,2)</f>
        <v>0</v>
      </c>
      <c r="K860" s="187"/>
      <c r="L860" s="40"/>
      <c r="M860" s="188" t="s">
        <v>1</v>
      </c>
      <c r="N860" s="189" t="s">
        <v>45</v>
      </c>
      <c r="O860" s="72"/>
      <c r="P860" s="190">
        <f>O860*H860</f>
        <v>0</v>
      </c>
      <c r="Q860" s="190">
        <v>0</v>
      </c>
      <c r="R860" s="190">
        <f>Q860*H860</f>
        <v>0</v>
      </c>
      <c r="S860" s="190">
        <v>0</v>
      </c>
      <c r="T860" s="191">
        <f>S860*H860</f>
        <v>0</v>
      </c>
      <c r="U860" s="35"/>
      <c r="V860" s="35"/>
      <c r="W860" s="35"/>
      <c r="X860" s="35"/>
      <c r="Y860" s="35"/>
      <c r="Z860" s="35"/>
      <c r="AA860" s="35"/>
      <c r="AB860" s="35"/>
      <c r="AC860" s="35"/>
      <c r="AD860" s="35"/>
      <c r="AE860" s="35"/>
      <c r="AR860" s="192" t="s">
        <v>98</v>
      </c>
      <c r="AT860" s="192" t="s">
        <v>204</v>
      </c>
      <c r="AU860" s="192" t="s">
        <v>89</v>
      </c>
      <c r="AY860" s="18" t="s">
        <v>203</v>
      </c>
      <c r="BE860" s="193">
        <f>IF(N860="základní",J860,0)</f>
        <v>0</v>
      </c>
      <c r="BF860" s="193">
        <f>IF(N860="snížená",J860,0)</f>
        <v>0</v>
      </c>
      <c r="BG860" s="193">
        <f>IF(N860="zákl. přenesená",J860,0)</f>
        <v>0</v>
      </c>
      <c r="BH860" s="193">
        <f>IF(N860="sníž. přenesená",J860,0)</f>
        <v>0</v>
      </c>
      <c r="BI860" s="193">
        <f>IF(N860="nulová",J860,0)</f>
        <v>0</v>
      </c>
      <c r="BJ860" s="18" t="s">
        <v>85</v>
      </c>
      <c r="BK860" s="193">
        <f>ROUND(I860*H860,2)</f>
        <v>0</v>
      </c>
      <c r="BL860" s="18" t="s">
        <v>98</v>
      </c>
      <c r="BM860" s="192" t="s">
        <v>2179</v>
      </c>
    </row>
    <row r="861" spans="1:65" s="2" customFormat="1" ht="37.9" customHeight="1">
      <c r="A861" s="35"/>
      <c r="B861" s="36"/>
      <c r="C861" s="180" t="s">
        <v>2180</v>
      </c>
      <c r="D861" s="180" t="s">
        <v>204</v>
      </c>
      <c r="E861" s="181" t="s">
        <v>2181</v>
      </c>
      <c r="F861" s="182" t="s">
        <v>2182</v>
      </c>
      <c r="G861" s="183" t="s">
        <v>2174</v>
      </c>
      <c r="H861" s="184">
        <v>1</v>
      </c>
      <c r="I861" s="185"/>
      <c r="J861" s="186">
        <f>ROUND(I861*H861,2)</f>
        <v>0</v>
      </c>
      <c r="K861" s="187"/>
      <c r="L861" s="40"/>
      <c r="M861" s="188" t="s">
        <v>1</v>
      </c>
      <c r="N861" s="189" t="s">
        <v>45</v>
      </c>
      <c r="O861" s="72"/>
      <c r="P861" s="190">
        <f>O861*H861</f>
        <v>0</v>
      </c>
      <c r="Q861" s="190">
        <v>0</v>
      </c>
      <c r="R861" s="190">
        <f>Q861*H861</f>
        <v>0</v>
      </c>
      <c r="S861" s="190">
        <v>0</v>
      </c>
      <c r="T861" s="191">
        <f>S861*H861</f>
        <v>0</v>
      </c>
      <c r="U861" s="35"/>
      <c r="V861" s="35"/>
      <c r="W861" s="35"/>
      <c r="X861" s="35"/>
      <c r="Y861" s="35"/>
      <c r="Z861" s="35"/>
      <c r="AA861" s="35"/>
      <c r="AB861" s="35"/>
      <c r="AC861" s="35"/>
      <c r="AD861" s="35"/>
      <c r="AE861" s="35"/>
      <c r="AR861" s="192" t="s">
        <v>98</v>
      </c>
      <c r="AT861" s="192" t="s">
        <v>204</v>
      </c>
      <c r="AU861" s="192" t="s">
        <v>89</v>
      </c>
      <c r="AY861" s="18" t="s">
        <v>203</v>
      </c>
      <c r="BE861" s="193">
        <f>IF(N861="základní",J861,0)</f>
        <v>0</v>
      </c>
      <c r="BF861" s="193">
        <f>IF(N861="snížená",J861,0)</f>
        <v>0</v>
      </c>
      <c r="BG861" s="193">
        <f>IF(N861="zákl. přenesená",J861,0)</f>
        <v>0</v>
      </c>
      <c r="BH861" s="193">
        <f>IF(N861="sníž. přenesená",J861,0)</f>
        <v>0</v>
      </c>
      <c r="BI861" s="193">
        <f>IF(N861="nulová",J861,0)</f>
        <v>0</v>
      </c>
      <c r="BJ861" s="18" t="s">
        <v>85</v>
      </c>
      <c r="BK861" s="193">
        <f>ROUND(I861*H861,2)</f>
        <v>0</v>
      </c>
      <c r="BL861" s="18" t="s">
        <v>98</v>
      </c>
      <c r="BM861" s="192" t="s">
        <v>2183</v>
      </c>
    </row>
    <row r="862" spans="1:65" s="2" customFormat="1" ht="24.2" customHeight="1">
      <c r="A862" s="35"/>
      <c r="B862" s="36"/>
      <c r="C862" s="180" t="s">
        <v>2184</v>
      </c>
      <c r="D862" s="180" t="s">
        <v>204</v>
      </c>
      <c r="E862" s="181" t="s">
        <v>2185</v>
      </c>
      <c r="F862" s="182" t="s">
        <v>2186</v>
      </c>
      <c r="G862" s="183" t="s">
        <v>621</v>
      </c>
      <c r="H862" s="184">
        <v>110</v>
      </c>
      <c r="I862" s="185"/>
      <c r="J862" s="186">
        <f>ROUND(I862*H862,2)</f>
        <v>0</v>
      </c>
      <c r="K862" s="187"/>
      <c r="L862" s="40"/>
      <c r="M862" s="188" t="s">
        <v>1</v>
      </c>
      <c r="N862" s="189" t="s">
        <v>45</v>
      </c>
      <c r="O862" s="72"/>
      <c r="P862" s="190">
        <f>O862*H862</f>
        <v>0</v>
      </c>
      <c r="Q862" s="190">
        <v>0</v>
      </c>
      <c r="R862" s="190">
        <f>Q862*H862</f>
        <v>0</v>
      </c>
      <c r="S862" s="190">
        <v>0</v>
      </c>
      <c r="T862" s="191">
        <f>S862*H862</f>
        <v>0</v>
      </c>
      <c r="U862" s="35"/>
      <c r="V862" s="35"/>
      <c r="W862" s="35"/>
      <c r="X862" s="35"/>
      <c r="Y862" s="35"/>
      <c r="Z862" s="35"/>
      <c r="AA862" s="35"/>
      <c r="AB862" s="35"/>
      <c r="AC862" s="35"/>
      <c r="AD862" s="35"/>
      <c r="AE862" s="35"/>
      <c r="AR862" s="192" t="s">
        <v>98</v>
      </c>
      <c r="AT862" s="192" t="s">
        <v>204</v>
      </c>
      <c r="AU862" s="192" t="s">
        <v>89</v>
      </c>
      <c r="AY862" s="18" t="s">
        <v>203</v>
      </c>
      <c r="BE862" s="193">
        <f>IF(N862="základní",J862,0)</f>
        <v>0</v>
      </c>
      <c r="BF862" s="193">
        <f>IF(N862="snížená",J862,0)</f>
        <v>0</v>
      </c>
      <c r="BG862" s="193">
        <f>IF(N862="zákl. přenesená",J862,0)</f>
        <v>0</v>
      </c>
      <c r="BH862" s="193">
        <f>IF(N862="sníž. přenesená",J862,0)</f>
        <v>0</v>
      </c>
      <c r="BI862" s="193">
        <f>IF(N862="nulová",J862,0)</f>
        <v>0</v>
      </c>
      <c r="BJ862" s="18" t="s">
        <v>85</v>
      </c>
      <c r="BK862" s="193">
        <f>ROUND(I862*H862,2)</f>
        <v>0</v>
      </c>
      <c r="BL862" s="18" t="s">
        <v>98</v>
      </c>
      <c r="BM862" s="192" t="s">
        <v>2187</v>
      </c>
    </row>
    <row r="863" spans="2:51" s="12" customFormat="1" ht="12">
      <c r="B863" s="194"/>
      <c r="C863" s="195"/>
      <c r="D863" s="196" t="s">
        <v>209</v>
      </c>
      <c r="E863" s="197" t="s">
        <v>1</v>
      </c>
      <c r="F863" s="198" t="s">
        <v>890</v>
      </c>
      <c r="G863" s="195"/>
      <c r="H863" s="199">
        <v>110</v>
      </c>
      <c r="I863" s="200"/>
      <c r="J863" s="195"/>
      <c r="K863" s="195"/>
      <c r="L863" s="201"/>
      <c r="M863" s="202"/>
      <c r="N863" s="203"/>
      <c r="O863" s="203"/>
      <c r="P863" s="203"/>
      <c r="Q863" s="203"/>
      <c r="R863" s="203"/>
      <c r="S863" s="203"/>
      <c r="T863" s="204"/>
      <c r="AT863" s="205" t="s">
        <v>209</v>
      </c>
      <c r="AU863" s="205" t="s">
        <v>89</v>
      </c>
      <c r="AV863" s="12" t="s">
        <v>89</v>
      </c>
      <c r="AW863" s="12" t="s">
        <v>36</v>
      </c>
      <c r="AX863" s="12" t="s">
        <v>80</v>
      </c>
      <c r="AY863" s="205" t="s">
        <v>203</v>
      </c>
    </row>
    <row r="864" spans="2:51" s="13" customFormat="1" ht="12">
      <c r="B864" s="206"/>
      <c r="C864" s="207"/>
      <c r="D864" s="196" t="s">
        <v>209</v>
      </c>
      <c r="E864" s="208" t="s">
        <v>1</v>
      </c>
      <c r="F864" s="209" t="s">
        <v>211</v>
      </c>
      <c r="G864" s="207"/>
      <c r="H864" s="210">
        <v>110</v>
      </c>
      <c r="I864" s="211"/>
      <c r="J864" s="207"/>
      <c r="K864" s="207"/>
      <c r="L864" s="212"/>
      <c r="M864" s="213"/>
      <c r="N864" s="214"/>
      <c r="O864" s="214"/>
      <c r="P864" s="214"/>
      <c r="Q864" s="214"/>
      <c r="R864" s="214"/>
      <c r="S864" s="214"/>
      <c r="T864" s="215"/>
      <c r="AT864" s="216" t="s">
        <v>209</v>
      </c>
      <c r="AU864" s="216" t="s">
        <v>89</v>
      </c>
      <c r="AV864" s="13" t="s">
        <v>98</v>
      </c>
      <c r="AW864" s="13" t="s">
        <v>36</v>
      </c>
      <c r="AX864" s="13" t="s">
        <v>85</v>
      </c>
      <c r="AY864" s="216" t="s">
        <v>203</v>
      </c>
    </row>
    <row r="865" spans="1:65" s="2" customFormat="1" ht="24.2" customHeight="1">
      <c r="A865" s="35"/>
      <c r="B865" s="36"/>
      <c r="C865" s="180" t="s">
        <v>2188</v>
      </c>
      <c r="D865" s="180" t="s">
        <v>204</v>
      </c>
      <c r="E865" s="181" t="s">
        <v>2189</v>
      </c>
      <c r="F865" s="182" t="s">
        <v>2190</v>
      </c>
      <c r="G865" s="183" t="s">
        <v>621</v>
      </c>
      <c r="H865" s="184">
        <v>70</v>
      </c>
      <c r="I865" s="185"/>
      <c r="J865" s="186">
        <f>ROUND(I865*H865,2)</f>
        <v>0</v>
      </c>
      <c r="K865" s="187"/>
      <c r="L865" s="40"/>
      <c r="M865" s="188" t="s">
        <v>1</v>
      </c>
      <c r="N865" s="189" t="s">
        <v>45</v>
      </c>
      <c r="O865" s="72"/>
      <c r="P865" s="190">
        <f>O865*H865</f>
        <v>0</v>
      </c>
      <c r="Q865" s="190">
        <v>0</v>
      </c>
      <c r="R865" s="190">
        <f>Q865*H865</f>
        <v>0</v>
      </c>
      <c r="S865" s="190">
        <v>0</v>
      </c>
      <c r="T865" s="191">
        <f>S865*H865</f>
        <v>0</v>
      </c>
      <c r="U865" s="35"/>
      <c r="V865" s="35"/>
      <c r="W865" s="35"/>
      <c r="X865" s="35"/>
      <c r="Y865" s="35"/>
      <c r="Z865" s="35"/>
      <c r="AA865" s="35"/>
      <c r="AB865" s="35"/>
      <c r="AC865" s="35"/>
      <c r="AD865" s="35"/>
      <c r="AE865" s="35"/>
      <c r="AR865" s="192" t="s">
        <v>98</v>
      </c>
      <c r="AT865" s="192" t="s">
        <v>204</v>
      </c>
      <c r="AU865" s="192" t="s">
        <v>89</v>
      </c>
      <c r="AY865" s="18" t="s">
        <v>203</v>
      </c>
      <c r="BE865" s="193">
        <f>IF(N865="základní",J865,0)</f>
        <v>0</v>
      </c>
      <c r="BF865" s="193">
        <f>IF(N865="snížená",J865,0)</f>
        <v>0</v>
      </c>
      <c r="BG865" s="193">
        <f>IF(N865="zákl. přenesená",J865,0)</f>
        <v>0</v>
      </c>
      <c r="BH865" s="193">
        <f>IF(N865="sníž. přenesená",J865,0)</f>
        <v>0</v>
      </c>
      <c r="BI865" s="193">
        <f>IF(N865="nulová",J865,0)</f>
        <v>0</v>
      </c>
      <c r="BJ865" s="18" t="s">
        <v>85</v>
      </c>
      <c r="BK865" s="193">
        <f>ROUND(I865*H865,2)</f>
        <v>0</v>
      </c>
      <c r="BL865" s="18" t="s">
        <v>98</v>
      </c>
      <c r="BM865" s="192" t="s">
        <v>2191</v>
      </c>
    </row>
    <row r="866" spans="2:51" s="12" customFormat="1" ht="12">
      <c r="B866" s="194"/>
      <c r="C866" s="195"/>
      <c r="D866" s="196" t="s">
        <v>209</v>
      </c>
      <c r="E866" s="197" t="s">
        <v>1</v>
      </c>
      <c r="F866" s="198" t="s">
        <v>680</v>
      </c>
      <c r="G866" s="195"/>
      <c r="H866" s="199">
        <v>70</v>
      </c>
      <c r="I866" s="200"/>
      <c r="J866" s="195"/>
      <c r="K866" s="195"/>
      <c r="L866" s="201"/>
      <c r="M866" s="202"/>
      <c r="N866" s="203"/>
      <c r="O866" s="203"/>
      <c r="P866" s="203"/>
      <c r="Q866" s="203"/>
      <c r="R866" s="203"/>
      <c r="S866" s="203"/>
      <c r="T866" s="204"/>
      <c r="AT866" s="205" t="s">
        <v>209</v>
      </c>
      <c r="AU866" s="205" t="s">
        <v>89</v>
      </c>
      <c r="AV866" s="12" t="s">
        <v>89</v>
      </c>
      <c r="AW866" s="12" t="s">
        <v>36</v>
      </c>
      <c r="AX866" s="12" t="s">
        <v>80</v>
      </c>
      <c r="AY866" s="205" t="s">
        <v>203</v>
      </c>
    </row>
    <row r="867" spans="2:51" s="13" customFormat="1" ht="12">
      <c r="B867" s="206"/>
      <c r="C867" s="207"/>
      <c r="D867" s="196" t="s">
        <v>209</v>
      </c>
      <c r="E867" s="208" t="s">
        <v>1</v>
      </c>
      <c r="F867" s="209" t="s">
        <v>211</v>
      </c>
      <c r="G867" s="207"/>
      <c r="H867" s="210">
        <v>70</v>
      </c>
      <c r="I867" s="211"/>
      <c r="J867" s="207"/>
      <c r="K867" s="207"/>
      <c r="L867" s="212"/>
      <c r="M867" s="213"/>
      <c r="N867" s="214"/>
      <c r="O867" s="214"/>
      <c r="P867" s="214"/>
      <c r="Q867" s="214"/>
      <c r="R867" s="214"/>
      <c r="S867" s="214"/>
      <c r="T867" s="215"/>
      <c r="AT867" s="216" t="s">
        <v>209</v>
      </c>
      <c r="AU867" s="216" t="s">
        <v>89</v>
      </c>
      <c r="AV867" s="13" t="s">
        <v>98</v>
      </c>
      <c r="AW867" s="13" t="s">
        <v>36</v>
      </c>
      <c r="AX867" s="13" t="s">
        <v>85</v>
      </c>
      <c r="AY867" s="216" t="s">
        <v>203</v>
      </c>
    </row>
    <row r="868" spans="1:65" s="2" customFormat="1" ht="33" customHeight="1">
      <c r="A868" s="35"/>
      <c r="B868" s="36"/>
      <c r="C868" s="180" t="s">
        <v>2192</v>
      </c>
      <c r="D868" s="180" t="s">
        <v>204</v>
      </c>
      <c r="E868" s="181" t="s">
        <v>2193</v>
      </c>
      <c r="F868" s="182" t="s">
        <v>2194</v>
      </c>
      <c r="G868" s="183" t="s">
        <v>2174</v>
      </c>
      <c r="H868" s="184">
        <v>1</v>
      </c>
      <c r="I868" s="185"/>
      <c r="J868" s="186">
        <f>ROUND(I868*H868,2)</f>
        <v>0</v>
      </c>
      <c r="K868" s="187"/>
      <c r="L868" s="40"/>
      <c r="M868" s="188" t="s">
        <v>1</v>
      </c>
      <c r="N868" s="189" t="s">
        <v>45</v>
      </c>
      <c r="O868" s="72"/>
      <c r="P868" s="190">
        <f>O868*H868</f>
        <v>0</v>
      </c>
      <c r="Q868" s="190">
        <v>0</v>
      </c>
      <c r="R868" s="190">
        <f>Q868*H868</f>
        <v>0</v>
      </c>
      <c r="S868" s="190">
        <v>0</v>
      </c>
      <c r="T868" s="191">
        <f>S868*H868</f>
        <v>0</v>
      </c>
      <c r="U868" s="35"/>
      <c r="V868" s="35"/>
      <c r="W868" s="35"/>
      <c r="X868" s="35"/>
      <c r="Y868" s="35"/>
      <c r="Z868" s="35"/>
      <c r="AA868" s="35"/>
      <c r="AB868" s="35"/>
      <c r="AC868" s="35"/>
      <c r="AD868" s="35"/>
      <c r="AE868" s="35"/>
      <c r="AR868" s="192" t="s">
        <v>98</v>
      </c>
      <c r="AT868" s="192" t="s">
        <v>204</v>
      </c>
      <c r="AU868" s="192" t="s">
        <v>89</v>
      </c>
      <c r="AY868" s="18" t="s">
        <v>203</v>
      </c>
      <c r="BE868" s="193">
        <f>IF(N868="základní",J868,0)</f>
        <v>0</v>
      </c>
      <c r="BF868" s="193">
        <f>IF(N868="snížená",J868,0)</f>
        <v>0</v>
      </c>
      <c r="BG868" s="193">
        <f>IF(N868="zákl. přenesená",J868,0)</f>
        <v>0</v>
      </c>
      <c r="BH868" s="193">
        <f>IF(N868="sníž. přenesená",J868,0)</f>
        <v>0</v>
      </c>
      <c r="BI868" s="193">
        <f>IF(N868="nulová",J868,0)</f>
        <v>0</v>
      </c>
      <c r="BJ868" s="18" t="s">
        <v>85</v>
      </c>
      <c r="BK868" s="193">
        <f>ROUND(I868*H868,2)</f>
        <v>0</v>
      </c>
      <c r="BL868" s="18" t="s">
        <v>98</v>
      </c>
      <c r="BM868" s="192" t="s">
        <v>2195</v>
      </c>
    </row>
    <row r="869" spans="2:63" s="11" customFormat="1" ht="22.9" customHeight="1">
      <c r="B869" s="166"/>
      <c r="C869" s="167"/>
      <c r="D869" s="168" t="s">
        <v>79</v>
      </c>
      <c r="E869" s="226" t="s">
        <v>2196</v>
      </c>
      <c r="F869" s="226" t="s">
        <v>2197</v>
      </c>
      <c r="G869" s="167"/>
      <c r="H869" s="167"/>
      <c r="I869" s="170"/>
      <c r="J869" s="227">
        <f>BK869</f>
        <v>0</v>
      </c>
      <c r="K869" s="167"/>
      <c r="L869" s="172"/>
      <c r="M869" s="173"/>
      <c r="N869" s="174"/>
      <c r="O869" s="174"/>
      <c r="P869" s="175">
        <f>SUM(P870:P872)</f>
        <v>0</v>
      </c>
      <c r="Q869" s="174"/>
      <c r="R869" s="175">
        <f>SUM(R870:R872)</f>
        <v>0</v>
      </c>
      <c r="S869" s="174"/>
      <c r="T869" s="176">
        <f>SUM(T870:T872)</f>
        <v>0</v>
      </c>
      <c r="AR869" s="177" t="s">
        <v>85</v>
      </c>
      <c r="AT869" s="178" t="s">
        <v>79</v>
      </c>
      <c r="AU869" s="178" t="s">
        <v>85</v>
      </c>
      <c r="AY869" s="177" t="s">
        <v>203</v>
      </c>
      <c r="BK869" s="179">
        <f>SUM(BK870:BK872)</f>
        <v>0</v>
      </c>
    </row>
    <row r="870" spans="1:65" s="2" customFormat="1" ht="37.9" customHeight="1">
      <c r="A870" s="35"/>
      <c r="B870" s="36"/>
      <c r="C870" s="180" t="s">
        <v>2198</v>
      </c>
      <c r="D870" s="180" t="s">
        <v>204</v>
      </c>
      <c r="E870" s="181" t="s">
        <v>2199</v>
      </c>
      <c r="F870" s="182" t="s">
        <v>2200</v>
      </c>
      <c r="G870" s="183" t="s">
        <v>621</v>
      </c>
      <c r="H870" s="184">
        <v>2</v>
      </c>
      <c r="I870" s="185"/>
      <c r="J870" s="186">
        <f>ROUND(I870*H870,2)</f>
        <v>0</v>
      </c>
      <c r="K870" s="187"/>
      <c r="L870" s="40"/>
      <c r="M870" s="188" t="s">
        <v>1</v>
      </c>
      <c r="N870" s="189" t="s">
        <v>45</v>
      </c>
      <c r="O870" s="72"/>
      <c r="P870" s="190">
        <f>O870*H870</f>
        <v>0</v>
      </c>
      <c r="Q870" s="190">
        <v>0</v>
      </c>
      <c r="R870" s="190">
        <f>Q870*H870</f>
        <v>0</v>
      </c>
      <c r="S870" s="190">
        <v>0</v>
      </c>
      <c r="T870" s="191">
        <f>S870*H870</f>
        <v>0</v>
      </c>
      <c r="U870" s="35"/>
      <c r="V870" s="35"/>
      <c r="W870" s="35"/>
      <c r="X870" s="35"/>
      <c r="Y870" s="35"/>
      <c r="Z870" s="35"/>
      <c r="AA870" s="35"/>
      <c r="AB870" s="35"/>
      <c r="AC870" s="35"/>
      <c r="AD870" s="35"/>
      <c r="AE870" s="35"/>
      <c r="AR870" s="192" t="s">
        <v>98</v>
      </c>
      <c r="AT870" s="192" t="s">
        <v>204</v>
      </c>
      <c r="AU870" s="192" t="s">
        <v>89</v>
      </c>
      <c r="AY870" s="18" t="s">
        <v>203</v>
      </c>
      <c r="BE870" s="193">
        <f>IF(N870="základní",J870,0)</f>
        <v>0</v>
      </c>
      <c r="BF870" s="193">
        <f>IF(N870="snížená",J870,0)</f>
        <v>0</v>
      </c>
      <c r="BG870" s="193">
        <f>IF(N870="zákl. přenesená",J870,0)</f>
        <v>0</v>
      </c>
      <c r="BH870" s="193">
        <f>IF(N870="sníž. přenesená",J870,0)</f>
        <v>0</v>
      </c>
      <c r="BI870" s="193">
        <f>IF(N870="nulová",J870,0)</f>
        <v>0</v>
      </c>
      <c r="BJ870" s="18" t="s">
        <v>85</v>
      </c>
      <c r="BK870" s="193">
        <f>ROUND(I870*H870,2)</f>
        <v>0</v>
      </c>
      <c r="BL870" s="18" t="s">
        <v>98</v>
      </c>
      <c r="BM870" s="192" t="s">
        <v>2201</v>
      </c>
    </row>
    <row r="871" spans="1:65" s="2" customFormat="1" ht="33" customHeight="1">
      <c r="A871" s="35"/>
      <c r="B871" s="36"/>
      <c r="C871" s="180" t="s">
        <v>2202</v>
      </c>
      <c r="D871" s="180" t="s">
        <v>204</v>
      </c>
      <c r="E871" s="181" t="s">
        <v>2203</v>
      </c>
      <c r="F871" s="182" t="s">
        <v>2204</v>
      </c>
      <c r="G871" s="183" t="s">
        <v>621</v>
      </c>
      <c r="H871" s="184">
        <v>4</v>
      </c>
      <c r="I871" s="185"/>
      <c r="J871" s="186">
        <f>ROUND(I871*H871,2)</f>
        <v>0</v>
      </c>
      <c r="K871" s="187"/>
      <c r="L871" s="40"/>
      <c r="M871" s="188" t="s">
        <v>1</v>
      </c>
      <c r="N871" s="189" t="s">
        <v>45</v>
      </c>
      <c r="O871" s="72"/>
      <c r="P871" s="190">
        <f>O871*H871</f>
        <v>0</v>
      </c>
      <c r="Q871" s="190">
        <v>0</v>
      </c>
      <c r="R871" s="190">
        <f>Q871*H871</f>
        <v>0</v>
      </c>
      <c r="S871" s="190">
        <v>0</v>
      </c>
      <c r="T871" s="191">
        <f>S871*H871</f>
        <v>0</v>
      </c>
      <c r="U871" s="35"/>
      <c r="V871" s="35"/>
      <c r="W871" s="35"/>
      <c r="X871" s="35"/>
      <c r="Y871" s="35"/>
      <c r="Z871" s="35"/>
      <c r="AA871" s="35"/>
      <c r="AB871" s="35"/>
      <c r="AC871" s="35"/>
      <c r="AD871" s="35"/>
      <c r="AE871" s="35"/>
      <c r="AR871" s="192" t="s">
        <v>98</v>
      </c>
      <c r="AT871" s="192" t="s">
        <v>204</v>
      </c>
      <c r="AU871" s="192" t="s">
        <v>89</v>
      </c>
      <c r="AY871" s="18" t="s">
        <v>203</v>
      </c>
      <c r="BE871" s="193">
        <f>IF(N871="základní",J871,0)</f>
        <v>0</v>
      </c>
      <c r="BF871" s="193">
        <f>IF(N871="snížená",J871,0)</f>
        <v>0</v>
      </c>
      <c r="BG871" s="193">
        <f>IF(N871="zákl. přenesená",J871,0)</f>
        <v>0</v>
      </c>
      <c r="BH871" s="193">
        <f>IF(N871="sníž. přenesená",J871,0)</f>
        <v>0</v>
      </c>
      <c r="BI871" s="193">
        <f>IF(N871="nulová",J871,0)</f>
        <v>0</v>
      </c>
      <c r="BJ871" s="18" t="s">
        <v>85</v>
      </c>
      <c r="BK871" s="193">
        <f>ROUND(I871*H871,2)</f>
        <v>0</v>
      </c>
      <c r="BL871" s="18" t="s">
        <v>98</v>
      </c>
      <c r="BM871" s="192" t="s">
        <v>2205</v>
      </c>
    </row>
    <row r="872" spans="1:65" s="2" customFormat="1" ht="37.9" customHeight="1">
      <c r="A872" s="35"/>
      <c r="B872" s="36"/>
      <c r="C872" s="180" t="s">
        <v>2206</v>
      </c>
      <c r="D872" s="180" t="s">
        <v>204</v>
      </c>
      <c r="E872" s="181" t="s">
        <v>2207</v>
      </c>
      <c r="F872" s="182" t="s">
        <v>2208</v>
      </c>
      <c r="G872" s="183" t="s">
        <v>621</v>
      </c>
      <c r="H872" s="184">
        <v>7</v>
      </c>
      <c r="I872" s="185"/>
      <c r="J872" s="186">
        <f>ROUND(I872*H872,2)</f>
        <v>0</v>
      </c>
      <c r="K872" s="187"/>
      <c r="L872" s="40"/>
      <c r="M872" s="188" t="s">
        <v>1</v>
      </c>
      <c r="N872" s="189" t="s">
        <v>45</v>
      </c>
      <c r="O872" s="72"/>
      <c r="P872" s="190">
        <f>O872*H872</f>
        <v>0</v>
      </c>
      <c r="Q872" s="190">
        <v>0</v>
      </c>
      <c r="R872" s="190">
        <f>Q872*H872</f>
        <v>0</v>
      </c>
      <c r="S872" s="190">
        <v>0</v>
      </c>
      <c r="T872" s="191">
        <f>S872*H872</f>
        <v>0</v>
      </c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R872" s="192" t="s">
        <v>98</v>
      </c>
      <c r="AT872" s="192" t="s">
        <v>204</v>
      </c>
      <c r="AU872" s="192" t="s">
        <v>89</v>
      </c>
      <c r="AY872" s="18" t="s">
        <v>203</v>
      </c>
      <c r="BE872" s="193">
        <f>IF(N872="základní",J872,0)</f>
        <v>0</v>
      </c>
      <c r="BF872" s="193">
        <f>IF(N872="snížená",J872,0)</f>
        <v>0</v>
      </c>
      <c r="BG872" s="193">
        <f>IF(N872="zákl. přenesená",J872,0)</f>
        <v>0</v>
      </c>
      <c r="BH872" s="193">
        <f>IF(N872="sníž. přenesená",J872,0)</f>
        <v>0</v>
      </c>
      <c r="BI872" s="193">
        <f>IF(N872="nulová",J872,0)</f>
        <v>0</v>
      </c>
      <c r="BJ872" s="18" t="s">
        <v>85</v>
      </c>
      <c r="BK872" s="193">
        <f>ROUND(I872*H872,2)</f>
        <v>0</v>
      </c>
      <c r="BL872" s="18" t="s">
        <v>98</v>
      </c>
      <c r="BM872" s="192" t="s">
        <v>2209</v>
      </c>
    </row>
    <row r="873" spans="2:63" s="11" customFormat="1" ht="22.9" customHeight="1">
      <c r="B873" s="166"/>
      <c r="C873" s="167"/>
      <c r="D873" s="168" t="s">
        <v>79</v>
      </c>
      <c r="E873" s="226" t="s">
        <v>2210</v>
      </c>
      <c r="F873" s="226" t="s">
        <v>2211</v>
      </c>
      <c r="G873" s="167"/>
      <c r="H873" s="167"/>
      <c r="I873" s="170"/>
      <c r="J873" s="227">
        <f>BK873</f>
        <v>0</v>
      </c>
      <c r="K873" s="167"/>
      <c r="L873" s="172"/>
      <c r="M873" s="173"/>
      <c r="N873" s="174"/>
      <c r="O873" s="174"/>
      <c r="P873" s="175">
        <f>SUM(P874:P880)</f>
        <v>0</v>
      </c>
      <c r="Q873" s="174"/>
      <c r="R873" s="175">
        <f>SUM(R874:R880)</f>
        <v>0</v>
      </c>
      <c r="S873" s="174"/>
      <c r="T873" s="176">
        <f>SUM(T874:T880)</f>
        <v>0</v>
      </c>
      <c r="AR873" s="177" t="s">
        <v>85</v>
      </c>
      <c r="AT873" s="178" t="s">
        <v>79</v>
      </c>
      <c r="AU873" s="178" t="s">
        <v>85</v>
      </c>
      <c r="AY873" s="177" t="s">
        <v>203</v>
      </c>
      <c r="BK873" s="179">
        <f>SUM(BK874:BK880)</f>
        <v>0</v>
      </c>
    </row>
    <row r="874" spans="1:65" s="2" customFormat="1" ht="24.2" customHeight="1">
      <c r="A874" s="35"/>
      <c r="B874" s="36"/>
      <c r="C874" s="180" t="s">
        <v>2212</v>
      </c>
      <c r="D874" s="180" t="s">
        <v>204</v>
      </c>
      <c r="E874" s="181" t="s">
        <v>2213</v>
      </c>
      <c r="F874" s="182" t="s">
        <v>2214</v>
      </c>
      <c r="G874" s="183" t="s">
        <v>621</v>
      </c>
      <c r="H874" s="184">
        <v>30</v>
      </c>
      <c r="I874" s="185"/>
      <c r="J874" s="186">
        <f>ROUND(I874*H874,2)</f>
        <v>0</v>
      </c>
      <c r="K874" s="187"/>
      <c r="L874" s="40"/>
      <c r="M874" s="188" t="s">
        <v>1</v>
      </c>
      <c r="N874" s="189" t="s">
        <v>45</v>
      </c>
      <c r="O874" s="72"/>
      <c r="P874" s="190">
        <f>O874*H874</f>
        <v>0</v>
      </c>
      <c r="Q874" s="190">
        <v>0</v>
      </c>
      <c r="R874" s="190">
        <f>Q874*H874</f>
        <v>0</v>
      </c>
      <c r="S874" s="190">
        <v>0</v>
      </c>
      <c r="T874" s="191">
        <f>S874*H874</f>
        <v>0</v>
      </c>
      <c r="U874" s="35"/>
      <c r="V874" s="35"/>
      <c r="W874" s="35"/>
      <c r="X874" s="35"/>
      <c r="Y874" s="35"/>
      <c r="Z874" s="35"/>
      <c r="AA874" s="35"/>
      <c r="AB874" s="35"/>
      <c r="AC874" s="35"/>
      <c r="AD874" s="35"/>
      <c r="AE874" s="35"/>
      <c r="AR874" s="192" t="s">
        <v>98</v>
      </c>
      <c r="AT874" s="192" t="s">
        <v>204</v>
      </c>
      <c r="AU874" s="192" t="s">
        <v>89</v>
      </c>
      <c r="AY874" s="18" t="s">
        <v>203</v>
      </c>
      <c r="BE874" s="193">
        <f>IF(N874="základní",J874,0)</f>
        <v>0</v>
      </c>
      <c r="BF874" s="193">
        <f>IF(N874="snížená",J874,0)</f>
        <v>0</v>
      </c>
      <c r="BG874" s="193">
        <f>IF(N874="zákl. přenesená",J874,0)</f>
        <v>0</v>
      </c>
      <c r="BH874" s="193">
        <f>IF(N874="sníž. přenesená",J874,0)</f>
        <v>0</v>
      </c>
      <c r="BI874" s="193">
        <f>IF(N874="nulová",J874,0)</f>
        <v>0</v>
      </c>
      <c r="BJ874" s="18" t="s">
        <v>85</v>
      </c>
      <c r="BK874" s="193">
        <f>ROUND(I874*H874,2)</f>
        <v>0</v>
      </c>
      <c r="BL874" s="18" t="s">
        <v>98</v>
      </c>
      <c r="BM874" s="192" t="s">
        <v>2215</v>
      </c>
    </row>
    <row r="875" spans="2:51" s="12" customFormat="1" ht="12">
      <c r="B875" s="194"/>
      <c r="C875" s="195"/>
      <c r="D875" s="196" t="s">
        <v>209</v>
      </c>
      <c r="E875" s="197" t="s">
        <v>1</v>
      </c>
      <c r="F875" s="198" t="s">
        <v>2216</v>
      </c>
      <c r="G875" s="195"/>
      <c r="H875" s="199">
        <v>30</v>
      </c>
      <c r="I875" s="200"/>
      <c r="J875" s="195"/>
      <c r="K875" s="195"/>
      <c r="L875" s="201"/>
      <c r="M875" s="202"/>
      <c r="N875" s="203"/>
      <c r="O875" s="203"/>
      <c r="P875" s="203"/>
      <c r="Q875" s="203"/>
      <c r="R875" s="203"/>
      <c r="S875" s="203"/>
      <c r="T875" s="204"/>
      <c r="AT875" s="205" t="s">
        <v>209</v>
      </c>
      <c r="AU875" s="205" t="s">
        <v>89</v>
      </c>
      <c r="AV875" s="12" t="s">
        <v>89</v>
      </c>
      <c r="AW875" s="12" t="s">
        <v>36</v>
      </c>
      <c r="AX875" s="12" t="s">
        <v>80</v>
      </c>
      <c r="AY875" s="205" t="s">
        <v>203</v>
      </c>
    </row>
    <row r="876" spans="2:51" s="13" customFormat="1" ht="12">
      <c r="B876" s="206"/>
      <c r="C876" s="207"/>
      <c r="D876" s="196" t="s">
        <v>209</v>
      </c>
      <c r="E876" s="208" t="s">
        <v>1</v>
      </c>
      <c r="F876" s="209" t="s">
        <v>211</v>
      </c>
      <c r="G876" s="207"/>
      <c r="H876" s="210">
        <v>30</v>
      </c>
      <c r="I876" s="211"/>
      <c r="J876" s="207"/>
      <c r="K876" s="207"/>
      <c r="L876" s="212"/>
      <c r="M876" s="213"/>
      <c r="N876" s="214"/>
      <c r="O876" s="214"/>
      <c r="P876" s="214"/>
      <c r="Q876" s="214"/>
      <c r="R876" s="214"/>
      <c r="S876" s="214"/>
      <c r="T876" s="215"/>
      <c r="AT876" s="216" t="s">
        <v>209</v>
      </c>
      <c r="AU876" s="216" t="s">
        <v>89</v>
      </c>
      <c r="AV876" s="13" t="s">
        <v>98</v>
      </c>
      <c r="AW876" s="13" t="s">
        <v>36</v>
      </c>
      <c r="AX876" s="13" t="s">
        <v>85</v>
      </c>
      <c r="AY876" s="216" t="s">
        <v>203</v>
      </c>
    </row>
    <row r="877" spans="1:65" s="2" customFormat="1" ht="24.2" customHeight="1">
      <c r="A877" s="35"/>
      <c r="B877" s="36"/>
      <c r="C877" s="180" t="s">
        <v>2217</v>
      </c>
      <c r="D877" s="180" t="s">
        <v>204</v>
      </c>
      <c r="E877" s="181" t="s">
        <v>2218</v>
      </c>
      <c r="F877" s="182" t="s">
        <v>2219</v>
      </c>
      <c r="G877" s="183" t="s">
        <v>621</v>
      </c>
      <c r="H877" s="184">
        <v>28</v>
      </c>
      <c r="I877" s="185"/>
      <c r="J877" s="186">
        <f>ROUND(I877*H877,2)</f>
        <v>0</v>
      </c>
      <c r="K877" s="187"/>
      <c r="L877" s="40"/>
      <c r="M877" s="188" t="s">
        <v>1</v>
      </c>
      <c r="N877" s="189" t="s">
        <v>45</v>
      </c>
      <c r="O877" s="72"/>
      <c r="P877" s="190">
        <f>O877*H877</f>
        <v>0</v>
      </c>
      <c r="Q877" s="190">
        <v>0</v>
      </c>
      <c r="R877" s="190">
        <f>Q877*H877</f>
        <v>0</v>
      </c>
      <c r="S877" s="190">
        <v>0</v>
      </c>
      <c r="T877" s="191">
        <f>S877*H877</f>
        <v>0</v>
      </c>
      <c r="U877" s="35"/>
      <c r="V877" s="35"/>
      <c r="W877" s="35"/>
      <c r="X877" s="35"/>
      <c r="Y877" s="35"/>
      <c r="Z877" s="35"/>
      <c r="AA877" s="35"/>
      <c r="AB877" s="35"/>
      <c r="AC877" s="35"/>
      <c r="AD877" s="35"/>
      <c r="AE877" s="35"/>
      <c r="AR877" s="192" t="s">
        <v>98</v>
      </c>
      <c r="AT877" s="192" t="s">
        <v>204</v>
      </c>
      <c r="AU877" s="192" t="s">
        <v>89</v>
      </c>
      <c r="AY877" s="18" t="s">
        <v>203</v>
      </c>
      <c r="BE877" s="193">
        <f>IF(N877="základní",J877,0)</f>
        <v>0</v>
      </c>
      <c r="BF877" s="193">
        <f>IF(N877="snížená",J877,0)</f>
        <v>0</v>
      </c>
      <c r="BG877" s="193">
        <f>IF(N877="zákl. přenesená",J877,0)</f>
        <v>0</v>
      </c>
      <c r="BH877" s="193">
        <f>IF(N877="sníž. přenesená",J877,0)</f>
        <v>0</v>
      </c>
      <c r="BI877" s="193">
        <f>IF(N877="nulová",J877,0)</f>
        <v>0</v>
      </c>
      <c r="BJ877" s="18" t="s">
        <v>85</v>
      </c>
      <c r="BK877" s="193">
        <f>ROUND(I877*H877,2)</f>
        <v>0</v>
      </c>
      <c r="BL877" s="18" t="s">
        <v>98</v>
      </c>
      <c r="BM877" s="192" t="s">
        <v>2220</v>
      </c>
    </row>
    <row r="878" spans="1:65" s="2" customFormat="1" ht="24.2" customHeight="1">
      <c r="A878" s="35"/>
      <c r="B878" s="36"/>
      <c r="C878" s="180" t="s">
        <v>2221</v>
      </c>
      <c r="D878" s="180" t="s">
        <v>204</v>
      </c>
      <c r="E878" s="181" t="s">
        <v>2222</v>
      </c>
      <c r="F878" s="182" t="s">
        <v>2223</v>
      </c>
      <c r="G878" s="183" t="s">
        <v>621</v>
      </c>
      <c r="H878" s="184">
        <v>10</v>
      </c>
      <c r="I878" s="185"/>
      <c r="J878" s="186">
        <f>ROUND(I878*H878,2)</f>
        <v>0</v>
      </c>
      <c r="K878" s="187"/>
      <c r="L878" s="40"/>
      <c r="M878" s="188" t="s">
        <v>1</v>
      </c>
      <c r="N878" s="189" t="s">
        <v>45</v>
      </c>
      <c r="O878" s="72"/>
      <c r="P878" s="190">
        <f>O878*H878</f>
        <v>0</v>
      </c>
      <c r="Q878" s="190">
        <v>0</v>
      </c>
      <c r="R878" s="190">
        <f>Q878*H878</f>
        <v>0</v>
      </c>
      <c r="S878" s="190">
        <v>0</v>
      </c>
      <c r="T878" s="191">
        <f>S878*H878</f>
        <v>0</v>
      </c>
      <c r="U878" s="35"/>
      <c r="V878" s="35"/>
      <c r="W878" s="35"/>
      <c r="X878" s="35"/>
      <c r="Y878" s="35"/>
      <c r="Z878" s="35"/>
      <c r="AA878" s="35"/>
      <c r="AB878" s="35"/>
      <c r="AC878" s="35"/>
      <c r="AD878" s="35"/>
      <c r="AE878" s="35"/>
      <c r="AR878" s="192" t="s">
        <v>98</v>
      </c>
      <c r="AT878" s="192" t="s">
        <v>204</v>
      </c>
      <c r="AU878" s="192" t="s">
        <v>89</v>
      </c>
      <c r="AY878" s="18" t="s">
        <v>203</v>
      </c>
      <c r="BE878" s="193">
        <f>IF(N878="základní",J878,0)</f>
        <v>0</v>
      </c>
      <c r="BF878" s="193">
        <f>IF(N878="snížená",J878,0)</f>
        <v>0</v>
      </c>
      <c r="BG878" s="193">
        <f>IF(N878="zákl. přenesená",J878,0)</f>
        <v>0</v>
      </c>
      <c r="BH878" s="193">
        <f>IF(N878="sníž. přenesená",J878,0)</f>
        <v>0</v>
      </c>
      <c r="BI878" s="193">
        <f>IF(N878="nulová",J878,0)</f>
        <v>0</v>
      </c>
      <c r="BJ878" s="18" t="s">
        <v>85</v>
      </c>
      <c r="BK878" s="193">
        <f>ROUND(I878*H878,2)</f>
        <v>0</v>
      </c>
      <c r="BL878" s="18" t="s">
        <v>98</v>
      </c>
      <c r="BM878" s="192" t="s">
        <v>2224</v>
      </c>
    </row>
    <row r="879" spans="2:51" s="12" customFormat="1" ht="12">
      <c r="B879" s="194"/>
      <c r="C879" s="195"/>
      <c r="D879" s="196" t="s">
        <v>209</v>
      </c>
      <c r="E879" s="197" t="s">
        <v>1</v>
      </c>
      <c r="F879" s="198" t="s">
        <v>128</v>
      </c>
      <c r="G879" s="195"/>
      <c r="H879" s="199">
        <v>10</v>
      </c>
      <c r="I879" s="200"/>
      <c r="J879" s="195"/>
      <c r="K879" s="195"/>
      <c r="L879" s="201"/>
      <c r="M879" s="202"/>
      <c r="N879" s="203"/>
      <c r="O879" s="203"/>
      <c r="P879" s="203"/>
      <c r="Q879" s="203"/>
      <c r="R879" s="203"/>
      <c r="S879" s="203"/>
      <c r="T879" s="204"/>
      <c r="AT879" s="205" t="s">
        <v>209</v>
      </c>
      <c r="AU879" s="205" t="s">
        <v>89</v>
      </c>
      <c r="AV879" s="12" t="s">
        <v>89</v>
      </c>
      <c r="AW879" s="12" t="s">
        <v>36</v>
      </c>
      <c r="AX879" s="12" t="s">
        <v>80</v>
      </c>
      <c r="AY879" s="205" t="s">
        <v>203</v>
      </c>
    </row>
    <row r="880" spans="2:51" s="13" customFormat="1" ht="12">
      <c r="B880" s="206"/>
      <c r="C880" s="207"/>
      <c r="D880" s="196" t="s">
        <v>209</v>
      </c>
      <c r="E880" s="208" t="s">
        <v>1</v>
      </c>
      <c r="F880" s="209" t="s">
        <v>211</v>
      </c>
      <c r="G880" s="207"/>
      <c r="H880" s="210">
        <v>10</v>
      </c>
      <c r="I880" s="211"/>
      <c r="J880" s="207"/>
      <c r="K880" s="207"/>
      <c r="L880" s="212"/>
      <c r="M880" s="213"/>
      <c r="N880" s="214"/>
      <c r="O880" s="214"/>
      <c r="P880" s="214"/>
      <c r="Q880" s="214"/>
      <c r="R880" s="214"/>
      <c r="S880" s="214"/>
      <c r="T880" s="215"/>
      <c r="AT880" s="216" t="s">
        <v>209</v>
      </c>
      <c r="AU880" s="216" t="s">
        <v>89</v>
      </c>
      <c r="AV880" s="13" t="s">
        <v>98</v>
      </c>
      <c r="AW880" s="13" t="s">
        <v>36</v>
      </c>
      <c r="AX880" s="13" t="s">
        <v>85</v>
      </c>
      <c r="AY880" s="216" t="s">
        <v>203</v>
      </c>
    </row>
    <row r="881" spans="2:63" s="11" customFormat="1" ht="22.9" customHeight="1">
      <c r="B881" s="166"/>
      <c r="C881" s="167"/>
      <c r="D881" s="168" t="s">
        <v>79</v>
      </c>
      <c r="E881" s="226" t="s">
        <v>2225</v>
      </c>
      <c r="F881" s="226" t="s">
        <v>2226</v>
      </c>
      <c r="G881" s="167"/>
      <c r="H881" s="167"/>
      <c r="I881" s="170"/>
      <c r="J881" s="227">
        <f>BK881</f>
        <v>0</v>
      </c>
      <c r="K881" s="167"/>
      <c r="L881" s="172"/>
      <c r="M881" s="173"/>
      <c r="N881" s="174"/>
      <c r="O881" s="174"/>
      <c r="P881" s="175">
        <f>SUM(P882:P887)</f>
        <v>0</v>
      </c>
      <c r="Q881" s="174"/>
      <c r="R881" s="175">
        <f>SUM(R882:R887)</f>
        <v>0</v>
      </c>
      <c r="S881" s="174"/>
      <c r="T881" s="176">
        <f>SUM(T882:T887)</f>
        <v>0</v>
      </c>
      <c r="AR881" s="177" t="s">
        <v>85</v>
      </c>
      <c r="AT881" s="178" t="s">
        <v>79</v>
      </c>
      <c r="AU881" s="178" t="s">
        <v>85</v>
      </c>
      <c r="AY881" s="177" t="s">
        <v>203</v>
      </c>
      <c r="BK881" s="179">
        <f>SUM(BK882:BK887)</f>
        <v>0</v>
      </c>
    </row>
    <row r="882" spans="1:65" s="2" customFormat="1" ht="33" customHeight="1">
      <c r="A882" s="35"/>
      <c r="B882" s="36"/>
      <c r="C882" s="180" t="s">
        <v>2227</v>
      </c>
      <c r="D882" s="180" t="s">
        <v>204</v>
      </c>
      <c r="E882" s="181" t="s">
        <v>2228</v>
      </c>
      <c r="F882" s="182" t="s">
        <v>2229</v>
      </c>
      <c r="G882" s="183" t="s">
        <v>207</v>
      </c>
      <c r="H882" s="184">
        <v>4.075</v>
      </c>
      <c r="I882" s="185"/>
      <c r="J882" s="186">
        <f>ROUND(I882*H882,2)</f>
        <v>0</v>
      </c>
      <c r="K882" s="187"/>
      <c r="L882" s="40"/>
      <c r="M882" s="188" t="s">
        <v>1</v>
      </c>
      <c r="N882" s="189" t="s">
        <v>45</v>
      </c>
      <c r="O882" s="72"/>
      <c r="P882" s="190">
        <f>O882*H882</f>
        <v>0</v>
      </c>
      <c r="Q882" s="190">
        <v>0</v>
      </c>
      <c r="R882" s="190">
        <f>Q882*H882</f>
        <v>0</v>
      </c>
      <c r="S882" s="190">
        <v>0</v>
      </c>
      <c r="T882" s="191">
        <f>S882*H882</f>
        <v>0</v>
      </c>
      <c r="U882" s="35"/>
      <c r="V882" s="35"/>
      <c r="W882" s="35"/>
      <c r="X882" s="35"/>
      <c r="Y882" s="35"/>
      <c r="Z882" s="35"/>
      <c r="AA882" s="35"/>
      <c r="AB882" s="35"/>
      <c r="AC882" s="35"/>
      <c r="AD882" s="35"/>
      <c r="AE882" s="35"/>
      <c r="AR882" s="192" t="s">
        <v>98</v>
      </c>
      <c r="AT882" s="192" t="s">
        <v>204</v>
      </c>
      <c r="AU882" s="192" t="s">
        <v>89</v>
      </c>
      <c r="AY882" s="18" t="s">
        <v>203</v>
      </c>
      <c r="BE882" s="193">
        <f>IF(N882="základní",J882,0)</f>
        <v>0</v>
      </c>
      <c r="BF882" s="193">
        <f>IF(N882="snížená",J882,0)</f>
        <v>0</v>
      </c>
      <c r="BG882" s="193">
        <f>IF(N882="zákl. přenesená",J882,0)</f>
        <v>0</v>
      </c>
      <c r="BH882" s="193">
        <f>IF(N882="sníž. přenesená",J882,0)</f>
        <v>0</v>
      </c>
      <c r="BI882" s="193">
        <f>IF(N882="nulová",J882,0)</f>
        <v>0</v>
      </c>
      <c r="BJ882" s="18" t="s">
        <v>85</v>
      </c>
      <c r="BK882" s="193">
        <f>ROUND(I882*H882,2)</f>
        <v>0</v>
      </c>
      <c r="BL882" s="18" t="s">
        <v>98</v>
      </c>
      <c r="BM882" s="192" t="s">
        <v>2230</v>
      </c>
    </row>
    <row r="883" spans="2:51" s="12" customFormat="1" ht="12">
      <c r="B883" s="194"/>
      <c r="C883" s="195"/>
      <c r="D883" s="196" t="s">
        <v>209</v>
      </c>
      <c r="E883" s="197" t="s">
        <v>1</v>
      </c>
      <c r="F883" s="198" t="s">
        <v>2231</v>
      </c>
      <c r="G883" s="195"/>
      <c r="H883" s="199">
        <v>4.075</v>
      </c>
      <c r="I883" s="200"/>
      <c r="J883" s="195"/>
      <c r="K883" s="195"/>
      <c r="L883" s="201"/>
      <c r="M883" s="202"/>
      <c r="N883" s="203"/>
      <c r="O883" s="203"/>
      <c r="P883" s="203"/>
      <c r="Q883" s="203"/>
      <c r="R883" s="203"/>
      <c r="S883" s="203"/>
      <c r="T883" s="204"/>
      <c r="AT883" s="205" t="s">
        <v>209</v>
      </c>
      <c r="AU883" s="205" t="s">
        <v>89</v>
      </c>
      <c r="AV883" s="12" t="s">
        <v>89</v>
      </c>
      <c r="AW883" s="12" t="s">
        <v>36</v>
      </c>
      <c r="AX883" s="12" t="s">
        <v>80</v>
      </c>
      <c r="AY883" s="205" t="s">
        <v>203</v>
      </c>
    </row>
    <row r="884" spans="2:51" s="13" customFormat="1" ht="12">
      <c r="B884" s="206"/>
      <c r="C884" s="207"/>
      <c r="D884" s="196" t="s">
        <v>209</v>
      </c>
      <c r="E884" s="208" t="s">
        <v>1</v>
      </c>
      <c r="F884" s="209" t="s">
        <v>211</v>
      </c>
      <c r="G884" s="207"/>
      <c r="H884" s="210">
        <v>4.075</v>
      </c>
      <c r="I884" s="211"/>
      <c r="J884" s="207"/>
      <c r="K884" s="207"/>
      <c r="L884" s="212"/>
      <c r="M884" s="213"/>
      <c r="N884" s="214"/>
      <c r="O884" s="214"/>
      <c r="P884" s="214"/>
      <c r="Q884" s="214"/>
      <c r="R884" s="214"/>
      <c r="S884" s="214"/>
      <c r="T884" s="215"/>
      <c r="AT884" s="216" t="s">
        <v>209</v>
      </c>
      <c r="AU884" s="216" t="s">
        <v>89</v>
      </c>
      <c r="AV884" s="13" t="s">
        <v>98</v>
      </c>
      <c r="AW884" s="13" t="s">
        <v>36</v>
      </c>
      <c r="AX884" s="13" t="s">
        <v>85</v>
      </c>
      <c r="AY884" s="216" t="s">
        <v>203</v>
      </c>
    </row>
    <row r="885" spans="1:65" s="2" customFormat="1" ht="24.2" customHeight="1">
      <c r="A885" s="35"/>
      <c r="B885" s="36"/>
      <c r="C885" s="180" t="s">
        <v>2232</v>
      </c>
      <c r="D885" s="180" t="s">
        <v>204</v>
      </c>
      <c r="E885" s="181" t="s">
        <v>2233</v>
      </c>
      <c r="F885" s="182" t="s">
        <v>2234</v>
      </c>
      <c r="G885" s="183" t="s">
        <v>207</v>
      </c>
      <c r="H885" s="184">
        <v>5.733</v>
      </c>
      <c r="I885" s="185"/>
      <c r="J885" s="186">
        <f>ROUND(I885*H885,2)</f>
        <v>0</v>
      </c>
      <c r="K885" s="187"/>
      <c r="L885" s="40"/>
      <c r="M885" s="188" t="s">
        <v>1</v>
      </c>
      <c r="N885" s="189" t="s">
        <v>45</v>
      </c>
      <c r="O885" s="72"/>
      <c r="P885" s="190">
        <f>O885*H885</f>
        <v>0</v>
      </c>
      <c r="Q885" s="190">
        <v>0</v>
      </c>
      <c r="R885" s="190">
        <f>Q885*H885</f>
        <v>0</v>
      </c>
      <c r="S885" s="190">
        <v>0</v>
      </c>
      <c r="T885" s="191">
        <f>S885*H885</f>
        <v>0</v>
      </c>
      <c r="U885" s="35"/>
      <c r="V885" s="35"/>
      <c r="W885" s="35"/>
      <c r="X885" s="35"/>
      <c r="Y885" s="35"/>
      <c r="Z885" s="35"/>
      <c r="AA885" s="35"/>
      <c r="AB885" s="35"/>
      <c r="AC885" s="35"/>
      <c r="AD885" s="35"/>
      <c r="AE885" s="35"/>
      <c r="AR885" s="192" t="s">
        <v>98</v>
      </c>
      <c r="AT885" s="192" t="s">
        <v>204</v>
      </c>
      <c r="AU885" s="192" t="s">
        <v>89</v>
      </c>
      <c r="AY885" s="18" t="s">
        <v>203</v>
      </c>
      <c r="BE885" s="193">
        <f>IF(N885="základní",J885,0)</f>
        <v>0</v>
      </c>
      <c r="BF885" s="193">
        <f>IF(N885="snížená",J885,0)</f>
        <v>0</v>
      </c>
      <c r="BG885" s="193">
        <f>IF(N885="zákl. přenesená",J885,0)</f>
        <v>0</v>
      </c>
      <c r="BH885" s="193">
        <f>IF(N885="sníž. přenesená",J885,0)</f>
        <v>0</v>
      </c>
      <c r="BI885" s="193">
        <f>IF(N885="nulová",J885,0)</f>
        <v>0</v>
      </c>
      <c r="BJ885" s="18" t="s">
        <v>85</v>
      </c>
      <c r="BK885" s="193">
        <f>ROUND(I885*H885,2)</f>
        <v>0</v>
      </c>
      <c r="BL885" s="18" t="s">
        <v>98</v>
      </c>
      <c r="BM885" s="192" t="s">
        <v>2235</v>
      </c>
    </row>
    <row r="886" spans="2:51" s="12" customFormat="1" ht="12">
      <c r="B886" s="194"/>
      <c r="C886" s="195"/>
      <c r="D886" s="196" t="s">
        <v>209</v>
      </c>
      <c r="E886" s="197" t="s">
        <v>1</v>
      </c>
      <c r="F886" s="198" t="s">
        <v>2236</v>
      </c>
      <c r="G886" s="195"/>
      <c r="H886" s="199">
        <v>5.733</v>
      </c>
      <c r="I886" s="200"/>
      <c r="J886" s="195"/>
      <c r="K886" s="195"/>
      <c r="L886" s="201"/>
      <c r="M886" s="202"/>
      <c r="N886" s="203"/>
      <c r="O886" s="203"/>
      <c r="P886" s="203"/>
      <c r="Q886" s="203"/>
      <c r="R886" s="203"/>
      <c r="S886" s="203"/>
      <c r="T886" s="204"/>
      <c r="AT886" s="205" t="s">
        <v>209</v>
      </c>
      <c r="AU886" s="205" t="s">
        <v>89</v>
      </c>
      <c r="AV886" s="12" t="s">
        <v>89</v>
      </c>
      <c r="AW886" s="12" t="s">
        <v>36</v>
      </c>
      <c r="AX886" s="12" t="s">
        <v>80</v>
      </c>
      <c r="AY886" s="205" t="s">
        <v>203</v>
      </c>
    </row>
    <row r="887" spans="2:51" s="13" customFormat="1" ht="12">
      <c r="B887" s="206"/>
      <c r="C887" s="207"/>
      <c r="D887" s="196" t="s">
        <v>209</v>
      </c>
      <c r="E887" s="208" t="s">
        <v>1</v>
      </c>
      <c r="F887" s="209" t="s">
        <v>211</v>
      </c>
      <c r="G887" s="207"/>
      <c r="H887" s="210">
        <v>5.733</v>
      </c>
      <c r="I887" s="211"/>
      <c r="J887" s="207"/>
      <c r="K887" s="207"/>
      <c r="L887" s="212"/>
      <c r="M887" s="213"/>
      <c r="N887" s="214"/>
      <c r="O887" s="214"/>
      <c r="P887" s="214"/>
      <c r="Q887" s="214"/>
      <c r="R887" s="214"/>
      <c r="S887" s="214"/>
      <c r="T887" s="215"/>
      <c r="AT887" s="216" t="s">
        <v>209</v>
      </c>
      <c r="AU887" s="216" t="s">
        <v>89</v>
      </c>
      <c r="AV887" s="13" t="s">
        <v>98</v>
      </c>
      <c r="AW887" s="13" t="s">
        <v>36</v>
      </c>
      <c r="AX887" s="13" t="s">
        <v>85</v>
      </c>
      <c r="AY887" s="216" t="s">
        <v>203</v>
      </c>
    </row>
    <row r="888" spans="2:63" s="11" customFormat="1" ht="22.9" customHeight="1">
      <c r="B888" s="166"/>
      <c r="C888" s="167"/>
      <c r="D888" s="168" t="s">
        <v>79</v>
      </c>
      <c r="E888" s="226" t="s">
        <v>720</v>
      </c>
      <c r="F888" s="226" t="s">
        <v>721</v>
      </c>
      <c r="G888" s="167"/>
      <c r="H888" s="167"/>
      <c r="I888" s="170"/>
      <c r="J888" s="227">
        <f>BK888</f>
        <v>0</v>
      </c>
      <c r="K888" s="167"/>
      <c r="L888" s="172"/>
      <c r="M888" s="173"/>
      <c r="N888" s="174"/>
      <c r="O888" s="174"/>
      <c r="P888" s="175">
        <f>SUM(P889:P892)</f>
        <v>0</v>
      </c>
      <c r="Q888" s="174"/>
      <c r="R888" s="175">
        <f>SUM(R889:R892)</f>
        <v>0</v>
      </c>
      <c r="S888" s="174"/>
      <c r="T888" s="176">
        <f>SUM(T889:T892)</f>
        <v>0</v>
      </c>
      <c r="AR888" s="177" t="s">
        <v>85</v>
      </c>
      <c r="AT888" s="178" t="s">
        <v>79</v>
      </c>
      <c r="AU888" s="178" t="s">
        <v>85</v>
      </c>
      <c r="AY888" s="177" t="s">
        <v>203</v>
      </c>
      <c r="BK888" s="179">
        <f>SUM(BK889:BK892)</f>
        <v>0</v>
      </c>
    </row>
    <row r="889" spans="1:65" s="2" customFormat="1" ht="55.5" customHeight="1">
      <c r="A889" s="35"/>
      <c r="B889" s="36"/>
      <c r="C889" s="180" t="s">
        <v>2237</v>
      </c>
      <c r="D889" s="180" t="s">
        <v>204</v>
      </c>
      <c r="E889" s="181" t="s">
        <v>2238</v>
      </c>
      <c r="F889" s="182" t="s">
        <v>2239</v>
      </c>
      <c r="G889" s="183" t="s">
        <v>651</v>
      </c>
      <c r="H889" s="184">
        <v>1824.257</v>
      </c>
      <c r="I889" s="185"/>
      <c r="J889" s="186">
        <f>ROUND(I889*H889,2)</f>
        <v>0</v>
      </c>
      <c r="K889" s="187"/>
      <c r="L889" s="40"/>
      <c r="M889" s="188" t="s">
        <v>1</v>
      </c>
      <c r="N889" s="189" t="s">
        <v>45</v>
      </c>
      <c r="O889" s="72"/>
      <c r="P889" s="190">
        <f>O889*H889</f>
        <v>0</v>
      </c>
      <c r="Q889" s="190">
        <v>0</v>
      </c>
      <c r="R889" s="190">
        <f>Q889*H889</f>
        <v>0</v>
      </c>
      <c r="S889" s="190">
        <v>0</v>
      </c>
      <c r="T889" s="191">
        <f>S889*H889</f>
        <v>0</v>
      </c>
      <c r="U889" s="35"/>
      <c r="V889" s="35"/>
      <c r="W889" s="35"/>
      <c r="X889" s="35"/>
      <c r="Y889" s="35"/>
      <c r="Z889" s="35"/>
      <c r="AA889" s="35"/>
      <c r="AB889" s="35"/>
      <c r="AC889" s="35"/>
      <c r="AD889" s="35"/>
      <c r="AE889" s="35"/>
      <c r="AR889" s="192" t="s">
        <v>98</v>
      </c>
      <c r="AT889" s="192" t="s">
        <v>204</v>
      </c>
      <c r="AU889" s="192" t="s">
        <v>89</v>
      </c>
      <c r="AY889" s="18" t="s">
        <v>203</v>
      </c>
      <c r="BE889" s="193">
        <f>IF(N889="základní",J889,0)</f>
        <v>0</v>
      </c>
      <c r="BF889" s="193">
        <f>IF(N889="snížená",J889,0)</f>
        <v>0</v>
      </c>
      <c r="BG889" s="193">
        <f>IF(N889="zákl. přenesená",J889,0)</f>
        <v>0</v>
      </c>
      <c r="BH889" s="193">
        <f>IF(N889="sníž. přenesená",J889,0)</f>
        <v>0</v>
      </c>
      <c r="BI889" s="193">
        <f>IF(N889="nulová",J889,0)</f>
        <v>0</v>
      </c>
      <c r="BJ889" s="18" t="s">
        <v>85</v>
      </c>
      <c r="BK889" s="193">
        <f>ROUND(I889*H889,2)</f>
        <v>0</v>
      </c>
      <c r="BL889" s="18" t="s">
        <v>98</v>
      </c>
      <c r="BM889" s="192" t="s">
        <v>2240</v>
      </c>
    </row>
    <row r="890" spans="1:65" s="2" customFormat="1" ht="55.5" customHeight="1">
      <c r="A890" s="35"/>
      <c r="B890" s="36"/>
      <c r="C890" s="180" t="s">
        <v>2241</v>
      </c>
      <c r="D890" s="180" t="s">
        <v>204</v>
      </c>
      <c r="E890" s="181" t="s">
        <v>2242</v>
      </c>
      <c r="F890" s="182" t="s">
        <v>2243</v>
      </c>
      <c r="G890" s="183" t="s">
        <v>651</v>
      </c>
      <c r="H890" s="184">
        <v>273.639</v>
      </c>
      <c r="I890" s="185"/>
      <c r="J890" s="186">
        <f>ROUND(I890*H890,2)</f>
        <v>0</v>
      </c>
      <c r="K890" s="187"/>
      <c r="L890" s="40"/>
      <c r="M890" s="188" t="s">
        <v>1</v>
      </c>
      <c r="N890" s="189" t="s">
        <v>45</v>
      </c>
      <c r="O890" s="72"/>
      <c r="P890" s="190">
        <f>O890*H890</f>
        <v>0</v>
      </c>
      <c r="Q890" s="190">
        <v>0</v>
      </c>
      <c r="R890" s="190">
        <f>Q890*H890</f>
        <v>0</v>
      </c>
      <c r="S890" s="190">
        <v>0</v>
      </c>
      <c r="T890" s="191">
        <f>S890*H890</f>
        <v>0</v>
      </c>
      <c r="U890" s="35"/>
      <c r="V890" s="35"/>
      <c r="W890" s="35"/>
      <c r="X890" s="35"/>
      <c r="Y890" s="35"/>
      <c r="Z890" s="35"/>
      <c r="AA890" s="35"/>
      <c r="AB890" s="35"/>
      <c r="AC890" s="35"/>
      <c r="AD890" s="35"/>
      <c r="AE890" s="35"/>
      <c r="AR890" s="192" t="s">
        <v>98</v>
      </c>
      <c r="AT890" s="192" t="s">
        <v>204</v>
      </c>
      <c r="AU890" s="192" t="s">
        <v>89</v>
      </c>
      <c r="AY890" s="18" t="s">
        <v>203</v>
      </c>
      <c r="BE890" s="193">
        <f>IF(N890="základní",J890,0)</f>
        <v>0</v>
      </c>
      <c r="BF890" s="193">
        <f>IF(N890="snížená",J890,0)</f>
        <v>0</v>
      </c>
      <c r="BG890" s="193">
        <f>IF(N890="zákl. přenesená",J890,0)</f>
        <v>0</v>
      </c>
      <c r="BH890" s="193">
        <f>IF(N890="sníž. přenesená",J890,0)</f>
        <v>0</v>
      </c>
      <c r="BI890" s="193">
        <f>IF(N890="nulová",J890,0)</f>
        <v>0</v>
      </c>
      <c r="BJ890" s="18" t="s">
        <v>85</v>
      </c>
      <c r="BK890" s="193">
        <f>ROUND(I890*H890,2)</f>
        <v>0</v>
      </c>
      <c r="BL890" s="18" t="s">
        <v>98</v>
      </c>
      <c r="BM890" s="192" t="s">
        <v>2244</v>
      </c>
    </row>
    <row r="891" spans="2:51" s="12" customFormat="1" ht="12">
      <c r="B891" s="194"/>
      <c r="C891" s="195"/>
      <c r="D891" s="196" t="s">
        <v>209</v>
      </c>
      <c r="E891" s="197" t="s">
        <v>1</v>
      </c>
      <c r="F891" s="198" t="s">
        <v>2245</v>
      </c>
      <c r="G891" s="195"/>
      <c r="H891" s="199">
        <v>273.639</v>
      </c>
      <c r="I891" s="200"/>
      <c r="J891" s="195"/>
      <c r="K891" s="195"/>
      <c r="L891" s="201"/>
      <c r="M891" s="202"/>
      <c r="N891" s="203"/>
      <c r="O891" s="203"/>
      <c r="P891" s="203"/>
      <c r="Q891" s="203"/>
      <c r="R891" s="203"/>
      <c r="S891" s="203"/>
      <c r="T891" s="204"/>
      <c r="AT891" s="205" t="s">
        <v>209</v>
      </c>
      <c r="AU891" s="205" t="s">
        <v>89</v>
      </c>
      <c r="AV891" s="12" t="s">
        <v>89</v>
      </c>
      <c r="AW891" s="12" t="s">
        <v>36</v>
      </c>
      <c r="AX891" s="12" t="s">
        <v>80</v>
      </c>
      <c r="AY891" s="205" t="s">
        <v>203</v>
      </c>
    </row>
    <row r="892" spans="2:51" s="13" customFormat="1" ht="12">
      <c r="B892" s="206"/>
      <c r="C892" s="207"/>
      <c r="D892" s="196" t="s">
        <v>209</v>
      </c>
      <c r="E892" s="208" t="s">
        <v>1</v>
      </c>
      <c r="F892" s="209" t="s">
        <v>211</v>
      </c>
      <c r="G892" s="207"/>
      <c r="H892" s="210">
        <v>273.639</v>
      </c>
      <c r="I892" s="211"/>
      <c r="J892" s="207"/>
      <c r="K892" s="207"/>
      <c r="L892" s="212"/>
      <c r="M892" s="213"/>
      <c r="N892" s="214"/>
      <c r="O892" s="214"/>
      <c r="P892" s="214"/>
      <c r="Q892" s="214"/>
      <c r="R892" s="214"/>
      <c r="S892" s="214"/>
      <c r="T892" s="215"/>
      <c r="AT892" s="216" t="s">
        <v>209</v>
      </c>
      <c r="AU892" s="216" t="s">
        <v>89</v>
      </c>
      <c r="AV892" s="13" t="s">
        <v>98</v>
      </c>
      <c r="AW892" s="13" t="s">
        <v>36</v>
      </c>
      <c r="AX892" s="13" t="s">
        <v>85</v>
      </c>
      <c r="AY892" s="216" t="s">
        <v>203</v>
      </c>
    </row>
    <row r="893" spans="2:63" s="11" customFormat="1" ht="25.9" customHeight="1">
      <c r="B893" s="166"/>
      <c r="C893" s="167"/>
      <c r="D893" s="168" t="s">
        <v>79</v>
      </c>
      <c r="E893" s="169" t="s">
        <v>2246</v>
      </c>
      <c r="F893" s="169" t="s">
        <v>2247</v>
      </c>
      <c r="G893" s="167"/>
      <c r="H893" s="167"/>
      <c r="I893" s="170"/>
      <c r="J893" s="171">
        <f>BK893</f>
        <v>0</v>
      </c>
      <c r="K893" s="167"/>
      <c r="L893" s="172"/>
      <c r="M893" s="173"/>
      <c r="N893" s="174"/>
      <c r="O893" s="174"/>
      <c r="P893" s="175">
        <f>P894+P910+P935+P971+P1005+P1036+P1041+P1067+P1105+P1124+P1142+P1231+P1251+P1300+P1357</f>
        <v>0</v>
      </c>
      <c r="Q893" s="174"/>
      <c r="R893" s="175">
        <f>R894+R910+R935+R971+R1005+R1036+R1041+R1067+R1105+R1124+R1142+R1231+R1251+R1300+R1357</f>
        <v>0</v>
      </c>
      <c r="S893" s="174"/>
      <c r="T893" s="176">
        <f>T894+T910+T935+T971+T1005+T1036+T1041+T1067+T1105+T1124+T1142+T1231+T1251+T1300+T1357</f>
        <v>0</v>
      </c>
      <c r="AR893" s="177" t="s">
        <v>89</v>
      </c>
      <c r="AT893" s="178" t="s">
        <v>79</v>
      </c>
      <c r="AU893" s="178" t="s">
        <v>80</v>
      </c>
      <c r="AY893" s="177" t="s">
        <v>203</v>
      </c>
      <c r="BK893" s="179">
        <f>BK894+BK910+BK935+BK971+BK1005+BK1036+BK1041+BK1067+BK1105+BK1124+BK1142+BK1231+BK1251+BK1300+BK1357</f>
        <v>0</v>
      </c>
    </row>
    <row r="894" spans="2:63" s="11" customFormat="1" ht="22.9" customHeight="1">
      <c r="B894" s="166"/>
      <c r="C894" s="167"/>
      <c r="D894" s="168" t="s">
        <v>79</v>
      </c>
      <c r="E894" s="226" t="s">
        <v>726</v>
      </c>
      <c r="F894" s="226" t="s">
        <v>727</v>
      </c>
      <c r="G894" s="167"/>
      <c r="H894" s="167"/>
      <c r="I894" s="170"/>
      <c r="J894" s="227">
        <f>BK894</f>
        <v>0</v>
      </c>
      <c r="K894" s="167"/>
      <c r="L894" s="172"/>
      <c r="M894" s="173"/>
      <c r="N894" s="174"/>
      <c r="O894" s="174"/>
      <c r="P894" s="175">
        <f>SUM(P895:P909)</f>
        <v>0</v>
      </c>
      <c r="Q894" s="174"/>
      <c r="R894" s="175">
        <f>SUM(R895:R909)</f>
        <v>0</v>
      </c>
      <c r="S894" s="174"/>
      <c r="T894" s="176">
        <f>SUM(T895:T909)</f>
        <v>0</v>
      </c>
      <c r="AR894" s="177" t="s">
        <v>89</v>
      </c>
      <c r="AT894" s="178" t="s">
        <v>79</v>
      </c>
      <c r="AU894" s="178" t="s">
        <v>85</v>
      </c>
      <c r="AY894" s="177" t="s">
        <v>203</v>
      </c>
      <c r="BK894" s="179">
        <f>SUM(BK895:BK909)</f>
        <v>0</v>
      </c>
    </row>
    <row r="895" spans="1:65" s="2" customFormat="1" ht="24.2" customHeight="1">
      <c r="A895" s="35"/>
      <c r="B895" s="36"/>
      <c r="C895" s="180" t="s">
        <v>2248</v>
      </c>
      <c r="D895" s="180" t="s">
        <v>204</v>
      </c>
      <c r="E895" s="181" t="s">
        <v>2249</v>
      </c>
      <c r="F895" s="182" t="s">
        <v>2250</v>
      </c>
      <c r="G895" s="183" t="s">
        <v>207</v>
      </c>
      <c r="H895" s="184">
        <v>398.274</v>
      </c>
      <c r="I895" s="185"/>
      <c r="J895" s="186">
        <f>ROUND(I895*H895,2)</f>
        <v>0</v>
      </c>
      <c r="K895" s="187"/>
      <c r="L895" s="40"/>
      <c r="M895" s="188" t="s">
        <v>1</v>
      </c>
      <c r="N895" s="189" t="s">
        <v>45</v>
      </c>
      <c r="O895" s="72"/>
      <c r="P895" s="190">
        <f>O895*H895</f>
        <v>0</v>
      </c>
      <c r="Q895" s="190">
        <v>0</v>
      </c>
      <c r="R895" s="190">
        <f>Q895*H895</f>
        <v>0</v>
      </c>
      <c r="S895" s="190">
        <v>0</v>
      </c>
      <c r="T895" s="191">
        <f>S895*H895</f>
        <v>0</v>
      </c>
      <c r="U895" s="35"/>
      <c r="V895" s="35"/>
      <c r="W895" s="35"/>
      <c r="X895" s="35"/>
      <c r="Y895" s="35"/>
      <c r="Z895" s="35"/>
      <c r="AA895" s="35"/>
      <c r="AB895" s="35"/>
      <c r="AC895" s="35"/>
      <c r="AD895" s="35"/>
      <c r="AE895" s="35"/>
      <c r="AR895" s="192" t="s">
        <v>317</v>
      </c>
      <c r="AT895" s="192" t="s">
        <v>204</v>
      </c>
      <c r="AU895" s="192" t="s">
        <v>89</v>
      </c>
      <c r="AY895" s="18" t="s">
        <v>203</v>
      </c>
      <c r="BE895" s="193">
        <f>IF(N895="základní",J895,0)</f>
        <v>0</v>
      </c>
      <c r="BF895" s="193">
        <f>IF(N895="snížená",J895,0)</f>
        <v>0</v>
      </c>
      <c r="BG895" s="193">
        <f>IF(N895="zákl. přenesená",J895,0)</f>
        <v>0</v>
      </c>
      <c r="BH895" s="193">
        <f>IF(N895="sníž. přenesená",J895,0)</f>
        <v>0</v>
      </c>
      <c r="BI895" s="193">
        <f>IF(N895="nulová",J895,0)</f>
        <v>0</v>
      </c>
      <c r="BJ895" s="18" t="s">
        <v>85</v>
      </c>
      <c r="BK895" s="193">
        <f>ROUND(I895*H895,2)</f>
        <v>0</v>
      </c>
      <c r="BL895" s="18" t="s">
        <v>317</v>
      </c>
      <c r="BM895" s="192" t="s">
        <v>2251</v>
      </c>
    </row>
    <row r="896" spans="1:65" s="2" customFormat="1" ht="24.2" customHeight="1">
      <c r="A896" s="35"/>
      <c r="B896" s="36"/>
      <c r="C896" s="238" t="s">
        <v>2252</v>
      </c>
      <c r="D896" s="238" t="s">
        <v>1363</v>
      </c>
      <c r="E896" s="239" t="s">
        <v>2253</v>
      </c>
      <c r="F896" s="240" t="s">
        <v>2254</v>
      </c>
      <c r="G896" s="241" t="s">
        <v>207</v>
      </c>
      <c r="H896" s="242">
        <v>597.411</v>
      </c>
      <c r="I896" s="243"/>
      <c r="J896" s="244">
        <f>ROUND(I896*H896,2)</f>
        <v>0</v>
      </c>
      <c r="K896" s="245"/>
      <c r="L896" s="246"/>
      <c r="M896" s="247" t="s">
        <v>1</v>
      </c>
      <c r="N896" s="248" t="s">
        <v>45</v>
      </c>
      <c r="O896" s="72"/>
      <c r="P896" s="190">
        <f>O896*H896</f>
        <v>0</v>
      </c>
      <c r="Q896" s="190">
        <v>0</v>
      </c>
      <c r="R896" s="190">
        <f>Q896*H896</f>
        <v>0</v>
      </c>
      <c r="S896" s="190">
        <v>0</v>
      </c>
      <c r="T896" s="191">
        <f>S896*H896</f>
        <v>0</v>
      </c>
      <c r="U896" s="35"/>
      <c r="V896" s="35"/>
      <c r="W896" s="35"/>
      <c r="X896" s="35"/>
      <c r="Y896" s="35"/>
      <c r="Z896" s="35"/>
      <c r="AA896" s="35"/>
      <c r="AB896" s="35"/>
      <c r="AC896" s="35"/>
      <c r="AD896" s="35"/>
      <c r="AE896" s="35"/>
      <c r="AR896" s="192" t="s">
        <v>465</v>
      </c>
      <c r="AT896" s="192" t="s">
        <v>1363</v>
      </c>
      <c r="AU896" s="192" t="s">
        <v>89</v>
      </c>
      <c r="AY896" s="18" t="s">
        <v>203</v>
      </c>
      <c r="BE896" s="193">
        <f>IF(N896="základní",J896,0)</f>
        <v>0</v>
      </c>
      <c r="BF896" s="193">
        <f>IF(N896="snížená",J896,0)</f>
        <v>0</v>
      </c>
      <c r="BG896" s="193">
        <f>IF(N896="zákl. přenesená",J896,0)</f>
        <v>0</v>
      </c>
      <c r="BH896" s="193">
        <f>IF(N896="sníž. přenesená",J896,0)</f>
        <v>0</v>
      </c>
      <c r="BI896" s="193">
        <f>IF(N896="nulová",J896,0)</f>
        <v>0</v>
      </c>
      <c r="BJ896" s="18" t="s">
        <v>85</v>
      </c>
      <c r="BK896" s="193">
        <f>ROUND(I896*H896,2)</f>
        <v>0</v>
      </c>
      <c r="BL896" s="18" t="s">
        <v>317</v>
      </c>
      <c r="BM896" s="192" t="s">
        <v>2255</v>
      </c>
    </row>
    <row r="897" spans="1:65" s="2" customFormat="1" ht="37.9" customHeight="1">
      <c r="A897" s="35"/>
      <c r="B897" s="36"/>
      <c r="C897" s="180" t="s">
        <v>2256</v>
      </c>
      <c r="D897" s="180" t="s">
        <v>204</v>
      </c>
      <c r="E897" s="181" t="s">
        <v>2257</v>
      </c>
      <c r="F897" s="182" t="s">
        <v>2258</v>
      </c>
      <c r="G897" s="183" t="s">
        <v>207</v>
      </c>
      <c r="H897" s="184">
        <v>150.783</v>
      </c>
      <c r="I897" s="185"/>
      <c r="J897" s="186">
        <f>ROUND(I897*H897,2)</f>
        <v>0</v>
      </c>
      <c r="K897" s="187"/>
      <c r="L897" s="40"/>
      <c r="M897" s="188" t="s">
        <v>1</v>
      </c>
      <c r="N897" s="189" t="s">
        <v>45</v>
      </c>
      <c r="O897" s="72"/>
      <c r="P897" s="190">
        <f>O897*H897</f>
        <v>0</v>
      </c>
      <c r="Q897" s="190">
        <v>0</v>
      </c>
      <c r="R897" s="190">
        <f>Q897*H897</f>
        <v>0</v>
      </c>
      <c r="S897" s="190">
        <v>0</v>
      </c>
      <c r="T897" s="191">
        <f>S897*H897</f>
        <v>0</v>
      </c>
      <c r="U897" s="35"/>
      <c r="V897" s="35"/>
      <c r="W897" s="35"/>
      <c r="X897" s="35"/>
      <c r="Y897" s="35"/>
      <c r="Z897" s="35"/>
      <c r="AA897" s="35"/>
      <c r="AB897" s="35"/>
      <c r="AC897" s="35"/>
      <c r="AD897" s="35"/>
      <c r="AE897" s="35"/>
      <c r="AR897" s="192" t="s">
        <v>317</v>
      </c>
      <c r="AT897" s="192" t="s">
        <v>204</v>
      </c>
      <c r="AU897" s="192" t="s">
        <v>89</v>
      </c>
      <c r="AY897" s="18" t="s">
        <v>203</v>
      </c>
      <c r="BE897" s="193">
        <f>IF(N897="základní",J897,0)</f>
        <v>0</v>
      </c>
      <c r="BF897" s="193">
        <f>IF(N897="snížená",J897,0)</f>
        <v>0</v>
      </c>
      <c r="BG897" s="193">
        <f>IF(N897="zákl. přenesená",J897,0)</f>
        <v>0</v>
      </c>
      <c r="BH897" s="193">
        <f>IF(N897="sníž. přenesená",J897,0)</f>
        <v>0</v>
      </c>
      <c r="BI897" s="193">
        <f>IF(N897="nulová",J897,0)</f>
        <v>0</v>
      </c>
      <c r="BJ897" s="18" t="s">
        <v>85</v>
      </c>
      <c r="BK897" s="193">
        <f>ROUND(I897*H897,2)</f>
        <v>0</v>
      </c>
      <c r="BL897" s="18" t="s">
        <v>317</v>
      </c>
      <c r="BM897" s="192" t="s">
        <v>2259</v>
      </c>
    </row>
    <row r="898" spans="1:65" s="2" customFormat="1" ht="24.2" customHeight="1">
      <c r="A898" s="35"/>
      <c r="B898" s="36"/>
      <c r="C898" s="238" t="s">
        <v>2260</v>
      </c>
      <c r="D898" s="238" t="s">
        <v>1363</v>
      </c>
      <c r="E898" s="239" t="s">
        <v>2253</v>
      </c>
      <c r="F898" s="240" t="s">
        <v>2254</v>
      </c>
      <c r="G898" s="241" t="s">
        <v>207</v>
      </c>
      <c r="H898" s="242">
        <v>165.861</v>
      </c>
      <c r="I898" s="243"/>
      <c r="J898" s="244">
        <f>ROUND(I898*H898,2)</f>
        <v>0</v>
      </c>
      <c r="K898" s="245"/>
      <c r="L898" s="246"/>
      <c r="M898" s="247" t="s">
        <v>1</v>
      </c>
      <c r="N898" s="248" t="s">
        <v>45</v>
      </c>
      <c r="O898" s="72"/>
      <c r="P898" s="190">
        <f>O898*H898</f>
        <v>0</v>
      </c>
      <c r="Q898" s="190">
        <v>0</v>
      </c>
      <c r="R898" s="190">
        <f>Q898*H898</f>
        <v>0</v>
      </c>
      <c r="S898" s="190">
        <v>0</v>
      </c>
      <c r="T898" s="191">
        <f>S898*H898</f>
        <v>0</v>
      </c>
      <c r="U898" s="35"/>
      <c r="V898" s="35"/>
      <c r="W898" s="35"/>
      <c r="X898" s="35"/>
      <c r="Y898" s="35"/>
      <c r="Z898" s="35"/>
      <c r="AA898" s="35"/>
      <c r="AB898" s="35"/>
      <c r="AC898" s="35"/>
      <c r="AD898" s="35"/>
      <c r="AE898" s="35"/>
      <c r="AR898" s="192" t="s">
        <v>465</v>
      </c>
      <c r="AT898" s="192" t="s">
        <v>1363</v>
      </c>
      <c r="AU898" s="192" t="s">
        <v>89</v>
      </c>
      <c r="AY898" s="18" t="s">
        <v>203</v>
      </c>
      <c r="BE898" s="193">
        <f>IF(N898="základní",J898,0)</f>
        <v>0</v>
      </c>
      <c r="BF898" s="193">
        <f>IF(N898="snížená",J898,0)</f>
        <v>0</v>
      </c>
      <c r="BG898" s="193">
        <f>IF(N898="zákl. přenesená",J898,0)</f>
        <v>0</v>
      </c>
      <c r="BH898" s="193">
        <f>IF(N898="sníž. přenesená",J898,0)</f>
        <v>0</v>
      </c>
      <c r="BI898" s="193">
        <f>IF(N898="nulová",J898,0)</f>
        <v>0</v>
      </c>
      <c r="BJ898" s="18" t="s">
        <v>85</v>
      </c>
      <c r="BK898" s="193">
        <f>ROUND(I898*H898,2)</f>
        <v>0</v>
      </c>
      <c r="BL898" s="18" t="s">
        <v>317</v>
      </c>
      <c r="BM898" s="192" t="s">
        <v>2261</v>
      </c>
    </row>
    <row r="899" spans="1:65" s="2" customFormat="1" ht="24.2" customHeight="1">
      <c r="A899" s="35"/>
      <c r="B899" s="36"/>
      <c r="C899" s="180" t="s">
        <v>2262</v>
      </c>
      <c r="D899" s="180" t="s">
        <v>204</v>
      </c>
      <c r="E899" s="181" t="s">
        <v>1785</v>
      </c>
      <c r="F899" s="182" t="s">
        <v>1786</v>
      </c>
      <c r="G899" s="183" t="s">
        <v>207</v>
      </c>
      <c r="H899" s="184">
        <v>7</v>
      </c>
      <c r="I899" s="185"/>
      <c r="J899" s="186">
        <f>ROUND(I899*H899,2)</f>
        <v>0</v>
      </c>
      <c r="K899" s="187"/>
      <c r="L899" s="40"/>
      <c r="M899" s="188" t="s">
        <v>1</v>
      </c>
      <c r="N899" s="189" t="s">
        <v>45</v>
      </c>
      <c r="O899" s="72"/>
      <c r="P899" s="190">
        <f>O899*H899</f>
        <v>0</v>
      </c>
      <c r="Q899" s="190">
        <v>0</v>
      </c>
      <c r="R899" s="190">
        <f>Q899*H899</f>
        <v>0</v>
      </c>
      <c r="S899" s="190">
        <v>0</v>
      </c>
      <c r="T899" s="191">
        <f>S899*H899</f>
        <v>0</v>
      </c>
      <c r="U899" s="35"/>
      <c r="V899" s="35"/>
      <c r="W899" s="35"/>
      <c r="X899" s="35"/>
      <c r="Y899" s="35"/>
      <c r="Z899" s="35"/>
      <c r="AA899" s="35"/>
      <c r="AB899" s="35"/>
      <c r="AC899" s="35"/>
      <c r="AD899" s="35"/>
      <c r="AE899" s="35"/>
      <c r="AR899" s="192" t="s">
        <v>317</v>
      </c>
      <c r="AT899" s="192" t="s">
        <v>204</v>
      </c>
      <c r="AU899" s="192" t="s">
        <v>89</v>
      </c>
      <c r="AY899" s="18" t="s">
        <v>203</v>
      </c>
      <c r="BE899" s="193">
        <f>IF(N899="základní",J899,0)</f>
        <v>0</v>
      </c>
      <c r="BF899" s="193">
        <f>IF(N899="snížená",J899,0)</f>
        <v>0</v>
      </c>
      <c r="BG899" s="193">
        <f>IF(N899="zákl. přenesená",J899,0)</f>
        <v>0</v>
      </c>
      <c r="BH899" s="193">
        <f>IF(N899="sníž. přenesená",J899,0)</f>
        <v>0</v>
      </c>
      <c r="BI899" s="193">
        <f>IF(N899="nulová",J899,0)</f>
        <v>0</v>
      </c>
      <c r="BJ899" s="18" t="s">
        <v>85</v>
      </c>
      <c r="BK899" s="193">
        <f>ROUND(I899*H899,2)</f>
        <v>0</v>
      </c>
      <c r="BL899" s="18" t="s">
        <v>317</v>
      </c>
      <c r="BM899" s="192" t="s">
        <v>2263</v>
      </c>
    </row>
    <row r="900" spans="2:51" s="12" customFormat="1" ht="12">
      <c r="B900" s="194"/>
      <c r="C900" s="195"/>
      <c r="D900" s="196" t="s">
        <v>209</v>
      </c>
      <c r="E900" s="197" t="s">
        <v>1</v>
      </c>
      <c r="F900" s="198" t="s">
        <v>2264</v>
      </c>
      <c r="G900" s="195"/>
      <c r="H900" s="199">
        <v>7</v>
      </c>
      <c r="I900" s="200"/>
      <c r="J900" s="195"/>
      <c r="K900" s="195"/>
      <c r="L900" s="201"/>
      <c r="M900" s="202"/>
      <c r="N900" s="203"/>
      <c r="O900" s="203"/>
      <c r="P900" s="203"/>
      <c r="Q900" s="203"/>
      <c r="R900" s="203"/>
      <c r="S900" s="203"/>
      <c r="T900" s="204"/>
      <c r="AT900" s="205" t="s">
        <v>209</v>
      </c>
      <c r="AU900" s="205" t="s">
        <v>89</v>
      </c>
      <c r="AV900" s="12" t="s">
        <v>89</v>
      </c>
      <c r="AW900" s="12" t="s">
        <v>36</v>
      </c>
      <c r="AX900" s="12" t="s">
        <v>80</v>
      </c>
      <c r="AY900" s="205" t="s">
        <v>203</v>
      </c>
    </row>
    <row r="901" spans="2:51" s="13" customFormat="1" ht="12">
      <c r="B901" s="206"/>
      <c r="C901" s="207"/>
      <c r="D901" s="196" t="s">
        <v>209</v>
      </c>
      <c r="E901" s="208" t="s">
        <v>1</v>
      </c>
      <c r="F901" s="209" t="s">
        <v>211</v>
      </c>
      <c r="G901" s="207"/>
      <c r="H901" s="210">
        <v>7</v>
      </c>
      <c r="I901" s="211"/>
      <c r="J901" s="207"/>
      <c r="K901" s="207"/>
      <c r="L901" s="212"/>
      <c r="M901" s="213"/>
      <c r="N901" s="214"/>
      <c r="O901" s="214"/>
      <c r="P901" s="214"/>
      <c r="Q901" s="214"/>
      <c r="R901" s="214"/>
      <c r="S901" s="214"/>
      <c r="T901" s="215"/>
      <c r="AT901" s="216" t="s">
        <v>209</v>
      </c>
      <c r="AU901" s="216" t="s">
        <v>89</v>
      </c>
      <c r="AV901" s="13" t="s">
        <v>98</v>
      </c>
      <c r="AW901" s="13" t="s">
        <v>36</v>
      </c>
      <c r="AX901" s="13" t="s">
        <v>85</v>
      </c>
      <c r="AY901" s="216" t="s">
        <v>203</v>
      </c>
    </row>
    <row r="902" spans="1:65" s="2" customFormat="1" ht="44.25" customHeight="1">
      <c r="A902" s="35"/>
      <c r="B902" s="36"/>
      <c r="C902" s="238" t="s">
        <v>2265</v>
      </c>
      <c r="D902" s="238" t="s">
        <v>1363</v>
      </c>
      <c r="E902" s="239" t="s">
        <v>2266</v>
      </c>
      <c r="F902" s="240" t="s">
        <v>2267</v>
      </c>
      <c r="G902" s="241" t="s">
        <v>207</v>
      </c>
      <c r="H902" s="242">
        <v>7</v>
      </c>
      <c r="I902" s="243"/>
      <c r="J902" s="244">
        <f>ROUND(I902*H902,2)</f>
        <v>0</v>
      </c>
      <c r="K902" s="245"/>
      <c r="L902" s="246"/>
      <c r="M902" s="247" t="s">
        <v>1</v>
      </c>
      <c r="N902" s="248" t="s">
        <v>45</v>
      </c>
      <c r="O902" s="72"/>
      <c r="P902" s="190">
        <f>O902*H902</f>
        <v>0</v>
      </c>
      <c r="Q902" s="190">
        <v>0</v>
      </c>
      <c r="R902" s="190">
        <f>Q902*H902</f>
        <v>0</v>
      </c>
      <c r="S902" s="190">
        <v>0</v>
      </c>
      <c r="T902" s="191">
        <f>S902*H902</f>
        <v>0</v>
      </c>
      <c r="U902" s="35"/>
      <c r="V902" s="35"/>
      <c r="W902" s="35"/>
      <c r="X902" s="35"/>
      <c r="Y902" s="35"/>
      <c r="Z902" s="35"/>
      <c r="AA902" s="35"/>
      <c r="AB902" s="35"/>
      <c r="AC902" s="35"/>
      <c r="AD902" s="35"/>
      <c r="AE902" s="35"/>
      <c r="AR902" s="192" t="s">
        <v>465</v>
      </c>
      <c r="AT902" s="192" t="s">
        <v>1363</v>
      </c>
      <c r="AU902" s="192" t="s">
        <v>89</v>
      </c>
      <c r="AY902" s="18" t="s">
        <v>203</v>
      </c>
      <c r="BE902" s="193">
        <f>IF(N902="základní",J902,0)</f>
        <v>0</v>
      </c>
      <c r="BF902" s="193">
        <f>IF(N902="snížená",J902,0)</f>
        <v>0</v>
      </c>
      <c r="BG902" s="193">
        <f>IF(N902="zákl. přenesená",J902,0)</f>
        <v>0</v>
      </c>
      <c r="BH902" s="193">
        <f>IF(N902="sníž. přenesená",J902,0)</f>
        <v>0</v>
      </c>
      <c r="BI902" s="193">
        <f>IF(N902="nulová",J902,0)</f>
        <v>0</v>
      </c>
      <c r="BJ902" s="18" t="s">
        <v>85</v>
      </c>
      <c r="BK902" s="193">
        <f>ROUND(I902*H902,2)</f>
        <v>0</v>
      </c>
      <c r="BL902" s="18" t="s">
        <v>317</v>
      </c>
      <c r="BM902" s="192" t="s">
        <v>2268</v>
      </c>
    </row>
    <row r="903" spans="2:51" s="12" customFormat="1" ht="12">
      <c r="B903" s="194"/>
      <c r="C903" s="195"/>
      <c r="D903" s="196" t="s">
        <v>209</v>
      </c>
      <c r="E903" s="197" t="s">
        <v>1</v>
      </c>
      <c r="F903" s="198" t="s">
        <v>2264</v>
      </c>
      <c r="G903" s="195"/>
      <c r="H903" s="199">
        <v>7</v>
      </c>
      <c r="I903" s="200"/>
      <c r="J903" s="195"/>
      <c r="K903" s="195"/>
      <c r="L903" s="201"/>
      <c r="M903" s="202"/>
      <c r="N903" s="203"/>
      <c r="O903" s="203"/>
      <c r="P903" s="203"/>
      <c r="Q903" s="203"/>
      <c r="R903" s="203"/>
      <c r="S903" s="203"/>
      <c r="T903" s="204"/>
      <c r="AT903" s="205" t="s">
        <v>209</v>
      </c>
      <c r="AU903" s="205" t="s">
        <v>89</v>
      </c>
      <c r="AV903" s="12" t="s">
        <v>89</v>
      </c>
      <c r="AW903" s="12" t="s">
        <v>36</v>
      </c>
      <c r="AX903" s="12" t="s">
        <v>80</v>
      </c>
      <c r="AY903" s="205" t="s">
        <v>203</v>
      </c>
    </row>
    <row r="904" spans="2:51" s="13" customFormat="1" ht="12">
      <c r="B904" s="206"/>
      <c r="C904" s="207"/>
      <c r="D904" s="196" t="s">
        <v>209</v>
      </c>
      <c r="E904" s="208" t="s">
        <v>1</v>
      </c>
      <c r="F904" s="209" t="s">
        <v>211</v>
      </c>
      <c r="G904" s="207"/>
      <c r="H904" s="210">
        <v>7</v>
      </c>
      <c r="I904" s="211"/>
      <c r="J904" s="207"/>
      <c r="K904" s="207"/>
      <c r="L904" s="212"/>
      <c r="M904" s="213"/>
      <c r="N904" s="214"/>
      <c r="O904" s="214"/>
      <c r="P904" s="214"/>
      <c r="Q904" s="214"/>
      <c r="R904" s="214"/>
      <c r="S904" s="214"/>
      <c r="T904" s="215"/>
      <c r="AT904" s="216" t="s">
        <v>209</v>
      </c>
      <c r="AU904" s="216" t="s">
        <v>89</v>
      </c>
      <c r="AV904" s="13" t="s">
        <v>98</v>
      </c>
      <c r="AW904" s="13" t="s">
        <v>36</v>
      </c>
      <c r="AX904" s="13" t="s">
        <v>85</v>
      </c>
      <c r="AY904" s="216" t="s">
        <v>203</v>
      </c>
    </row>
    <row r="905" spans="1:65" s="2" customFormat="1" ht="33" customHeight="1">
      <c r="A905" s="35"/>
      <c r="B905" s="36"/>
      <c r="C905" s="180" t="s">
        <v>2269</v>
      </c>
      <c r="D905" s="180" t="s">
        <v>204</v>
      </c>
      <c r="E905" s="181" t="s">
        <v>2270</v>
      </c>
      <c r="F905" s="182" t="s">
        <v>2271</v>
      </c>
      <c r="G905" s="183" t="s">
        <v>207</v>
      </c>
      <c r="H905" s="184">
        <v>2.88</v>
      </c>
      <c r="I905" s="185"/>
      <c r="J905" s="186">
        <f>ROUND(I905*H905,2)</f>
        <v>0</v>
      </c>
      <c r="K905" s="187"/>
      <c r="L905" s="40"/>
      <c r="M905" s="188" t="s">
        <v>1</v>
      </c>
      <c r="N905" s="189" t="s">
        <v>45</v>
      </c>
      <c r="O905" s="72"/>
      <c r="P905" s="190">
        <f>O905*H905</f>
        <v>0</v>
      </c>
      <c r="Q905" s="190">
        <v>0</v>
      </c>
      <c r="R905" s="190">
        <f>Q905*H905</f>
        <v>0</v>
      </c>
      <c r="S905" s="190">
        <v>0</v>
      </c>
      <c r="T905" s="191">
        <f>S905*H905</f>
        <v>0</v>
      </c>
      <c r="U905" s="35"/>
      <c r="V905" s="35"/>
      <c r="W905" s="35"/>
      <c r="X905" s="35"/>
      <c r="Y905" s="35"/>
      <c r="Z905" s="35"/>
      <c r="AA905" s="35"/>
      <c r="AB905" s="35"/>
      <c r="AC905" s="35"/>
      <c r="AD905" s="35"/>
      <c r="AE905" s="35"/>
      <c r="AR905" s="192" t="s">
        <v>317</v>
      </c>
      <c r="AT905" s="192" t="s">
        <v>204</v>
      </c>
      <c r="AU905" s="192" t="s">
        <v>89</v>
      </c>
      <c r="AY905" s="18" t="s">
        <v>203</v>
      </c>
      <c r="BE905" s="193">
        <f>IF(N905="základní",J905,0)</f>
        <v>0</v>
      </c>
      <c r="BF905" s="193">
        <f>IF(N905="snížená",J905,0)</f>
        <v>0</v>
      </c>
      <c r="BG905" s="193">
        <f>IF(N905="zákl. přenesená",J905,0)</f>
        <v>0</v>
      </c>
      <c r="BH905" s="193">
        <f>IF(N905="sníž. přenesená",J905,0)</f>
        <v>0</v>
      </c>
      <c r="BI905" s="193">
        <f>IF(N905="nulová",J905,0)</f>
        <v>0</v>
      </c>
      <c r="BJ905" s="18" t="s">
        <v>85</v>
      </c>
      <c r="BK905" s="193">
        <f>ROUND(I905*H905,2)</f>
        <v>0</v>
      </c>
      <c r="BL905" s="18" t="s">
        <v>317</v>
      </c>
      <c r="BM905" s="192" t="s">
        <v>2272</v>
      </c>
    </row>
    <row r="906" spans="2:51" s="12" customFormat="1" ht="12">
      <c r="B906" s="194"/>
      <c r="C906" s="195"/>
      <c r="D906" s="196" t="s">
        <v>209</v>
      </c>
      <c r="E906" s="197" t="s">
        <v>1</v>
      </c>
      <c r="F906" s="198" t="s">
        <v>2273</v>
      </c>
      <c r="G906" s="195"/>
      <c r="H906" s="199">
        <v>2.88</v>
      </c>
      <c r="I906" s="200"/>
      <c r="J906" s="195"/>
      <c r="K906" s="195"/>
      <c r="L906" s="201"/>
      <c r="M906" s="202"/>
      <c r="N906" s="203"/>
      <c r="O906" s="203"/>
      <c r="P906" s="203"/>
      <c r="Q906" s="203"/>
      <c r="R906" s="203"/>
      <c r="S906" s="203"/>
      <c r="T906" s="204"/>
      <c r="AT906" s="205" t="s">
        <v>209</v>
      </c>
      <c r="AU906" s="205" t="s">
        <v>89</v>
      </c>
      <c r="AV906" s="12" t="s">
        <v>89</v>
      </c>
      <c r="AW906" s="12" t="s">
        <v>36</v>
      </c>
      <c r="AX906" s="12" t="s">
        <v>80</v>
      </c>
      <c r="AY906" s="205" t="s">
        <v>203</v>
      </c>
    </row>
    <row r="907" spans="2:51" s="13" customFormat="1" ht="12">
      <c r="B907" s="206"/>
      <c r="C907" s="207"/>
      <c r="D907" s="196" t="s">
        <v>209</v>
      </c>
      <c r="E907" s="208" t="s">
        <v>1</v>
      </c>
      <c r="F907" s="209" t="s">
        <v>211</v>
      </c>
      <c r="G907" s="207"/>
      <c r="H907" s="210">
        <v>2.88</v>
      </c>
      <c r="I907" s="211"/>
      <c r="J907" s="207"/>
      <c r="K907" s="207"/>
      <c r="L907" s="212"/>
      <c r="M907" s="213"/>
      <c r="N907" s="214"/>
      <c r="O907" s="214"/>
      <c r="P907" s="214"/>
      <c r="Q907" s="214"/>
      <c r="R907" s="214"/>
      <c r="S907" s="214"/>
      <c r="T907" s="215"/>
      <c r="AT907" s="216" t="s">
        <v>209</v>
      </c>
      <c r="AU907" s="216" t="s">
        <v>89</v>
      </c>
      <c r="AV907" s="13" t="s">
        <v>98</v>
      </c>
      <c r="AW907" s="13" t="s">
        <v>36</v>
      </c>
      <c r="AX907" s="13" t="s">
        <v>85</v>
      </c>
      <c r="AY907" s="216" t="s">
        <v>203</v>
      </c>
    </row>
    <row r="908" spans="1:65" s="2" customFormat="1" ht="33" customHeight="1">
      <c r="A908" s="35"/>
      <c r="B908" s="36"/>
      <c r="C908" s="238" t="s">
        <v>2274</v>
      </c>
      <c r="D908" s="238" t="s">
        <v>1363</v>
      </c>
      <c r="E908" s="239" t="s">
        <v>2275</v>
      </c>
      <c r="F908" s="240" t="s">
        <v>2276</v>
      </c>
      <c r="G908" s="241" t="s">
        <v>1076</v>
      </c>
      <c r="H908" s="242">
        <v>2.88</v>
      </c>
      <c r="I908" s="243"/>
      <c r="J908" s="244">
        <f>ROUND(I908*H908,2)</f>
        <v>0</v>
      </c>
      <c r="K908" s="245"/>
      <c r="L908" s="246"/>
      <c r="M908" s="247" t="s">
        <v>1</v>
      </c>
      <c r="N908" s="248" t="s">
        <v>45</v>
      </c>
      <c r="O908" s="72"/>
      <c r="P908" s="190">
        <f>O908*H908</f>
        <v>0</v>
      </c>
      <c r="Q908" s="190">
        <v>0</v>
      </c>
      <c r="R908" s="190">
        <f>Q908*H908</f>
        <v>0</v>
      </c>
      <c r="S908" s="190">
        <v>0</v>
      </c>
      <c r="T908" s="191">
        <f>S908*H908</f>
        <v>0</v>
      </c>
      <c r="U908" s="35"/>
      <c r="V908" s="35"/>
      <c r="W908" s="35"/>
      <c r="X908" s="35"/>
      <c r="Y908" s="35"/>
      <c r="Z908" s="35"/>
      <c r="AA908" s="35"/>
      <c r="AB908" s="35"/>
      <c r="AC908" s="35"/>
      <c r="AD908" s="35"/>
      <c r="AE908" s="35"/>
      <c r="AR908" s="192" t="s">
        <v>465</v>
      </c>
      <c r="AT908" s="192" t="s">
        <v>1363</v>
      </c>
      <c r="AU908" s="192" t="s">
        <v>89</v>
      </c>
      <c r="AY908" s="18" t="s">
        <v>203</v>
      </c>
      <c r="BE908" s="193">
        <f>IF(N908="základní",J908,0)</f>
        <v>0</v>
      </c>
      <c r="BF908" s="193">
        <f>IF(N908="snížená",J908,0)</f>
        <v>0</v>
      </c>
      <c r="BG908" s="193">
        <f>IF(N908="zákl. přenesená",J908,0)</f>
        <v>0</v>
      </c>
      <c r="BH908" s="193">
        <f>IF(N908="sníž. přenesená",J908,0)</f>
        <v>0</v>
      </c>
      <c r="BI908" s="193">
        <f>IF(N908="nulová",J908,0)</f>
        <v>0</v>
      </c>
      <c r="BJ908" s="18" t="s">
        <v>85</v>
      </c>
      <c r="BK908" s="193">
        <f>ROUND(I908*H908,2)</f>
        <v>0</v>
      </c>
      <c r="BL908" s="18" t="s">
        <v>317</v>
      </c>
      <c r="BM908" s="192" t="s">
        <v>2277</v>
      </c>
    </row>
    <row r="909" spans="1:65" s="2" customFormat="1" ht="49.15" customHeight="1">
      <c r="A909" s="35"/>
      <c r="B909" s="36"/>
      <c r="C909" s="180" t="s">
        <v>2278</v>
      </c>
      <c r="D909" s="180" t="s">
        <v>204</v>
      </c>
      <c r="E909" s="181" t="s">
        <v>2279</v>
      </c>
      <c r="F909" s="182" t="s">
        <v>2280</v>
      </c>
      <c r="G909" s="183" t="s">
        <v>651</v>
      </c>
      <c r="H909" s="184">
        <v>0.532</v>
      </c>
      <c r="I909" s="185"/>
      <c r="J909" s="186">
        <f>ROUND(I909*H909,2)</f>
        <v>0</v>
      </c>
      <c r="K909" s="187"/>
      <c r="L909" s="40"/>
      <c r="M909" s="188" t="s">
        <v>1</v>
      </c>
      <c r="N909" s="189" t="s">
        <v>45</v>
      </c>
      <c r="O909" s="72"/>
      <c r="P909" s="190">
        <f>O909*H909</f>
        <v>0</v>
      </c>
      <c r="Q909" s="190">
        <v>0</v>
      </c>
      <c r="R909" s="190">
        <f>Q909*H909</f>
        <v>0</v>
      </c>
      <c r="S909" s="190">
        <v>0</v>
      </c>
      <c r="T909" s="191">
        <f>S909*H909</f>
        <v>0</v>
      </c>
      <c r="U909" s="35"/>
      <c r="V909" s="35"/>
      <c r="W909" s="35"/>
      <c r="X909" s="35"/>
      <c r="Y909" s="35"/>
      <c r="Z909" s="35"/>
      <c r="AA909" s="35"/>
      <c r="AB909" s="35"/>
      <c r="AC909" s="35"/>
      <c r="AD909" s="35"/>
      <c r="AE909" s="35"/>
      <c r="AR909" s="192" t="s">
        <v>317</v>
      </c>
      <c r="AT909" s="192" t="s">
        <v>204</v>
      </c>
      <c r="AU909" s="192" t="s">
        <v>89</v>
      </c>
      <c r="AY909" s="18" t="s">
        <v>203</v>
      </c>
      <c r="BE909" s="193">
        <f>IF(N909="základní",J909,0)</f>
        <v>0</v>
      </c>
      <c r="BF909" s="193">
        <f>IF(N909="snížená",J909,0)</f>
        <v>0</v>
      </c>
      <c r="BG909" s="193">
        <f>IF(N909="zákl. přenesená",J909,0)</f>
        <v>0</v>
      </c>
      <c r="BH909" s="193">
        <f>IF(N909="sníž. přenesená",J909,0)</f>
        <v>0</v>
      </c>
      <c r="BI909" s="193">
        <f>IF(N909="nulová",J909,0)</f>
        <v>0</v>
      </c>
      <c r="BJ909" s="18" t="s">
        <v>85</v>
      </c>
      <c r="BK909" s="193">
        <f>ROUND(I909*H909,2)</f>
        <v>0</v>
      </c>
      <c r="BL909" s="18" t="s">
        <v>317</v>
      </c>
      <c r="BM909" s="192" t="s">
        <v>2281</v>
      </c>
    </row>
    <row r="910" spans="2:63" s="11" customFormat="1" ht="22.9" customHeight="1">
      <c r="B910" s="166"/>
      <c r="C910" s="167"/>
      <c r="D910" s="168" t="s">
        <v>79</v>
      </c>
      <c r="E910" s="226" t="s">
        <v>735</v>
      </c>
      <c r="F910" s="226" t="s">
        <v>736</v>
      </c>
      <c r="G910" s="167"/>
      <c r="H910" s="167"/>
      <c r="I910" s="170"/>
      <c r="J910" s="227">
        <f>BK910</f>
        <v>0</v>
      </c>
      <c r="K910" s="167"/>
      <c r="L910" s="172"/>
      <c r="M910" s="173"/>
      <c r="N910" s="174"/>
      <c r="O910" s="174"/>
      <c r="P910" s="175">
        <f>SUM(P911:P934)</f>
        <v>0</v>
      </c>
      <c r="Q910" s="174"/>
      <c r="R910" s="175">
        <f>SUM(R911:R934)</f>
        <v>0</v>
      </c>
      <c r="S910" s="174"/>
      <c r="T910" s="176">
        <f>SUM(T911:T934)</f>
        <v>0</v>
      </c>
      <c r="AR910" s="177" t="s">
        <v>89</v>
      </c>
      <c r="AT910" s="178" t="s">
        <v>79</v>
      </c>
      <c r="AU910" s="178" t="s">
        <v>85</v>
      </c>
      <c r="AY910" s="177" t="s">
        <v>203</v>
      </c>
      <c r="BK910" s="179">
        <f>SUM(BK911:BK934)</f>
        <v>0</v>
      </c>
    </row>
    <row r="911" spans="1:65" s="2" customFormat="1" ht="55.5" customHeight="1">
      <c r="A911" s="35"/>
      <c r="B911" s="36"/>
      <c r="C911" s="180" t="s">
        <v>2282</v>
      </c>
      <c r="D911" s="180" t="s">
        <v>204</v>
      </c>
      <c r="E911" s="181" t="s">
        <v>2283</v>
      </c>
      <c r="F911" s="182" t="s">
        <v>2284</v>
      </c>
      <c r="G911" s="183" t="s">
        <v>221</v>
      </c>
      <c r="H911" s="184">
        <v>2</v>
      </c>
      <c r="I911" s="185"/>
      <c r="J911" s="186">
        <f>ROUND(I911*H911,2)</f>
        <v>0</v>
      </c>
      <c r="K911" s="187"/>
      <c r="L911" s="40"/>
      <c r="M911" s="188" t="s">
        <v>1</v>
      </c>
      <c r="N911" s="189" t="s">
        <v>45</v>
      </c>
      <c r="O911" s="72"/>
      <c r="P911" s="190">
        <f>O911*H911</f>
        <v>0</v>
      </c>
      <c r="Q911" s="190">
        <v>0</v>
      </c>
      <c r="R911" s="190">
        <f>Q911*H911</f>
        <v>0</v>
      </c>
      <c r="S911" s="190">
        <v>0</v>
      </c>
      <c r="T911" s="191">
        <f>S911*H911</f>
        <v>0</v>
      </c>
      <c r="U911" s="35"/>
      <c r="V911" s="35"/>
      <c r="W911" s="35"/>
      <c r="X911" s="35"/>
      <c r="Y911" s="35"/>
      <c r="Z911" s="35"/>
      <c r="AA911" s="35"/>
      <c r="AB911" s="35"/>
      <c r="AC911" s="35"/>
      <c r="AD911" s="35"/>
      <c r="AE911" s="35"/>
      <c r="AR911" s="192" t="s">
        <v>317</v>
      </c>
      <c r="AT911" s="192" t="s">
        <v>204</v>
      </c>
      <c r="AU911" s="192" t="s">
        <v>89</v>
      </c>
      <c r="AY911" s="18" t="s">
        <v>203</v>
      </c>
      <c r="BE911" s="193">
        <f>IF(N911="základní",J911,0)</f>
        <v>0</v>
      </c>
      <c r="BF911" s="193">
        <f>IF(N911="snížená",J911,0)</f>
        <v>0</v>
      </c>
      <c r="BG911" s="193">
        <f>IF(N911="zákl. přenesená",J911,0)</f>
        <v>0</v>
      </c>
      <c r="BH911" s="193">
        <f>IF(N911="sníž. přenesená",J911,0)</f>
        <v>0</v>
      </c>
      <c r="BI911" s="193">
        <f>IF(N911="nulová",J911,0)</f>
        <v>0</v>
      </c>
      <c r="BJ911" s="18" t="s">
        <v>85</v>
      </c>
      <c r="BK911" s="193">
        <f>ROUND(I911*H911,2)</f>
        <v>0</v>
      </c>
      <c r="BL911" s="18" t="s">
        <v>317</v>
      </c>
      <c r="BM911" s="192" t="s">
        <v>2285</v>
      </c>
    </row>
    <row r="912" spans="2:51" s="12" customFormat="1" ht="12">
      <c r="B912" s="194"/>
      <c r="C912" s="195"/>
      <c r="D912" s="196" t="s">
        <v>209</v>
      </c>
      <c r="E912" s="197" t="s">
        <v>1</v>
      </c>
      <c r="F912" s="198" t="s">
        <v>2286</v>
      </c>
      <c r="G912" s="195"/>
      <c r="H912" s="199">
        <v>2</v>
      </c>
      <c r="I912" s="200"/>
      <c r="J912" s="195"/>
      <c r="K912" s="195"/>
      <c r="L912" s="201"/>
      <c r="M912" s="202"/>
      <c r="N912" s="203"/>
      <c r="O912" s="203"/>
      <c r="P912" s="203"/>
      <c r="Q912" s="203"/>
      <c r="R912" s="203"/>
      <c r="S912" s="203"/>
      <c r="T912" s="204"/>
      <c r="AT912" s="205" t="s">
        <v>209</v>
      </c>
      <c r="AU912" s="205" t="s">
        <v>89</v>
      </c>
      <c r="AV912" s="12" t="s">
        <v>89</v>
      </c>
      <c r="AW912" s="12" t="s">
        <v>36</v>
      </c>
      <c r="AX912" s="12" t="s">
        <v>80</v>
      </c>
      <c r="AY912" s="205" t="s">
        <v>203</v>
      </c>
    </row>
    <row r="913" spans="2:51" s="13" customFormat="1" ht="12">
      <c r="B913" s="206"/>
      <c r="C913" s="207"/>
      <c r="D913" s="196" t="s">
        <v>209</v>
      </c>
      <c r="E913" s="208" t="s">
        <v>1</v>
      </c>
      <c r="F913" s="209" t="s">
        <v>211</v>
      </c>
      <c r="G913" s="207"/>
      <c r="H913" s="210">
        <v>2</v>
      </c>
      <c r="I913" s="211"/>
      <c r="J913" s="207"/>
      <c r="K913" s="207"/>
      <c r="L913" s="212"/>
      <c r="M913" s="213"/>
      <c r="N913" s="214"/>
      <c r="O913" s="214"/>
      <c r="P913" s="214"/>
      <c r="Q913" s="214"/>
      <c r="R913" s="214"/>
      <c r="S913" s="214"/>
      <c r="T913" s="215"/>
      <c r="AT913" s="216" t="s">
        <v>209</v>
      </c>
      <c r="AU913" s="216" t="s">
        <v>89</v>
      </c>
      <c r="AV913" s="13" t="s">
        <v>98</v>
      </c>
      <c r="AW913" s="13" t="s">
        <v>36</v>
      </c>
      <c r="AX913" s="13" t="s">
        <v>85</v>
      </c>
      <c r="AY913" s="216" t="s">
        <v>203</v>
      </c>
    </row>
    <row r="914" spans="1:65" s="2" customFormat="1" ht="24.2" customHeight="1">
      <c r="A914" s="35"/>
      <c r="B914" s="36"/>
      <c r="C914" s="238" t="s">
        <v>2287</v>
      </c>
      <c r="D914" s="238" t="s">
        <v>1363</v>
      </c>
      <c r="E914" s="239" t="s">
        <v>2288</v>
      </c>
      <c r="F914" s="240" t="s">
        <v>2289</v>
      </c>
      <c r="G914" s="241" t="s">
        <v>221</v>
      </c>
      <c r="H914" s="242">
        <v>2</v>
      </c>
      <c r="I914" s="243"/>
      <c r="J914" s="244">
        <f>ROUND(I914*H914,2)</f>
        <v>0</v>
      </c>
      <c r="K914" s="245"/>
      <c r="L914" s="246"/>
      <c r="M914" s="247" t="s">
        <v>1</v>
      </c>
      <c r="N914" s="248" t="s">
        <v>45</v>
      </c>
      <c r="O914" s="72"/>
      <c r="P914" s="190">
        <f>O914*H914</f>
        <v>0</v>
      </c>
      <c r="Q914" s="190">
        <v>0</v>
      </c>
      <c r="R914" s="190">
        <f>Q914*H914</f>
        <v>0</v>
      </c>
      <c r="S914" s="190">
        <v>0</v>
      </c>
      <c r="T914" s="191">
        <f>S914*H914</f>
        <v>0</v>
      </c>
      <c r="U914" s="35"/>
      <c r="V914" s="35"/>
      <c r="W914" s="35"/>
      <c r="X914" s="35"/>
      <c r="Y914" s="35"/>
      <c r="Z914" s="35"/>
      <c r="AA914" s="35"/>
      <c r="AB914" s="35"/>
      <c r="AC914" s="35"/>
      <c r="AD914" s="35"/>
      <c r="AE914" s="35"/>
      <c r="AR914" s="192" t="s">
        <v>465</v>
      </c>
      <c r="AT914" s="192" t="s">
        <v>1363</v>
      </c>
      <c r="AU914" s="192" t="s">
        <v>89</v>
      </c>
      <c r="AY914" s="18" t="s">
        <v>203</v>
      </c>
      <c r="BE914" s="193">
        <f>IF(N914="základní",J914,0)</f>
        <v>0</v>
      </c>
      <c r="BF914" s="193">
        <f>IF(N914="snížená",J914,0)</f>
        <v>0</v>
      </c>
      <c r="BG914" s="193">
        <f>IF(N914="zákl. přenesená",J914,0)</f>
        <v>0</v>
      </c>
      <c r="BH914" s="193">
        <f>IF(N914="sníž. přenesená",J914,0)</f>
        <v>0</v>
      </c>
      <c r="BI914" s="193">
        <f>IF(N914="nulová",J914,0)</f>
        <v>0</v>
      </c>
      <c r="BJ914" s="18" t="s">
        <v>85</v>
      </c>
      <c r="BK914" s="193">
        <f>ROUND(I914*H914,2)</f>
        <v>0</v>
      </c>
      <c r="BL914" s="18" t="s">
        <v>317</v>
      </c>
      <c r="BM914" s="192" t="s">
        <v>2290</v>
      </c>
    </row>
    <row r="915" spans="1:65" s="2" customFormat="1" ht="37.9" customHeight="1">
      <c r="A915" s="35"/>
      <c r="B915" s="36"/>
      <c r="C915" s="180" t="s">
        <v>2291</v>
      </c>
      <c r="D915" s="180" t="s">
        <v>204</v>
      </c>
      <c r="E915" s="181" t="s">
        <v>2292</v>
      </c>
      <c r="F915" s="182" t="s">
        <v>2293</v>
      </c>
      <c r="G915" s="183" t="s">
        <v>253</v>
      </c>
      <c r="H915" s="184">
        <v>217.1</v>
      </c>
      <c r="I915" s="185"/>
      <c r="J915" s="186">
        <f>ROUND(I915*H915,2)</f>
        <v>0</v>
      </c>
      <c r="K915" s="187"/>
      <c r="L915" s="40"/>
      <c r="M915" s="188" t="s">
        <v>1</v>
      </c>
      <c r="N915" s="189" t="s">
        <v>45</v>
      </c>
      <c r="O915" s="72"/>
      <c r="P915" s="190">
        <f>O915*H915</f>
        <v>0</v>
      </c>
      <c r="Q915" s="190">
        <v>0</v>
      </c>
      <c r="R915" s="190">
        <f>Q915*H915</f>
        <v>0</v>
      </c>
      <c r="S915" s="190">
        <v>0</v>
      </c>
      <c r="T915" s="191">
        <f>S915*H915</f>
        <v>0</v>
      </c>
      <c r="U915" s="35"/>
      <c r="V915" s="35"/>
      <c r="W915" s="35"/>
      <c r="X915" s="35"/>
      <c r="Y915" s="35"/>
      <c r="Z915" s="35"/>
      <c r="AA915" s="35"/>
      <c r="AB915" s="35"/>
      <c r="AC915" s="35"/>
      <c r="AD915" s="35"/>
      <c r="AE915" s="35"/>
      <c r="AR915" s="192" t="s">
        <v>317</v>
      </c>
      <c r="AT915" s="192" t="s">
        <v>204</v>
      </c>
      <c r="AU915" s="192" t="s">
        <v>89</v>
      </c>
      <c r="AY915" s="18" t="s">
        <v>203</v>
      </c>
      <c r="BE915" s="193">
        <f>IF(N915="základní",J915,0)</f>
        <v>0</v>
      </c>
      <c r="BF915" s="193">
        <f>IF(N915="snížená",J915,0)</f>
        <v>0</v>
      </c>
      <c r="BG915" s="193">
        <f>IF(N915="zákl. přenesená",J915,0)</f>
        <v>0</v>
      </c>
      <c r="BH915" s="193">
        <f>IF(N915="sníž. přenesená",J915,0)</f>
        <v>0</v>
      </c>
      <c r="BI915" s="193">
        <f>IF(N915="nulová",J915,0)</f>
        <v>0</v>
      </c>
      <c r="BJ915" s="18" t="s">
        <v>85</v>
      </c>
      <c r="BK915" s="193">
        <f>ROUND(I915*H915,2)</f>
        <v>0</v>
      </c>
      <c r="BL915" s="18" t="s">
        <v>317</v>
      </c>
      <c r="BM915" s="192" t="s">
        <v>2294</v>
      </c>
    </row>
    <row r="916" spans="2:51" s="12" customFormat="1" ht="22.5">
      <c r="B916" s="194"/>
      <c r="C916" s="195"/>
      <c r="D916" s="196" t="s">
        <v>209</v>
      </c>
      <c r="E916" s="197" t="s">
        <v>1</v>
      </c>
      <c r="F916" s="198" t="s">
        <v>2295</v>
      </c>
      <c r="G916" s="195"/>
      <c r="H916" s="199">
        <v>217.1</v>
      </c>
      <c r="I916" s="200"/>
      <c r="J916" s="195"/>
      <c r="K916" s="195"/>
      <c r="L916" s="201"/>
      <c r="M916" s="202"/>
      <c r="N916" s="203"/>
      <c r="O916" s="203"/>
      <c r="P916" s="203"/>
      <c r="Q916" s="203"/>
      <c r="R916" s="203"/>
      <c r="S916" s="203"/>
      <c r="T916" s="204"/>
      <c r="AT916" s="205" t="s">
        <v>209</v>
      </c>
      <c r="AU916" s="205" t="s">
        <v>89</v>
      </c>
      <c r="AV916" s="12" t="s">
        <v>89</v>
      </c>
      <c r="AW916" s="12" t="s">
        <v>36</v>
      </c>
      <c r="AX916" s="12" t="s">
        <v>80</v>
      </c>
      <c r="AY916" s="205" t="s">
        <v>203</v>
      </c>
    </row>
    <row r="917" spans="2:51" s="13" customFormat="1" ht="12">
      <c r="B917" s="206"/>
      <c r="C917" s="207"/>
      <c r="D917" s="196" t="s">
        <v>209</v>
      </c>
      <c r="E917" s="208" t="s">
        <v>1</v>
      </c>
      <c r="F917" s="209" t="s">
        <v>211</v>
      </c>
      <c r="G917" s="207"/>
      <c r="H917" s="210">
        <v>217.1</v>
      </c>
      <c r="I917" s="211"/>
      <c r="J917" s="207"/>
      <c r="K917" s="207"/>
      <c r="L917" s="212"/>
      <c r="M917" s="213"/>
      <c r="N917" s="214"/>
      <c r="O917" s="214"/>
      <c r="P917" s="214"/>
      <c r="Q917" s="214"/>
      <c r="R917" s="214"/>
      <c r="S917" s="214"/>
      <c r="T917" s="215"/>
      <c r="AT917" s="216" t="s">
        <v>209</v>
      </c>
      <c r="AU917" s="216" t="s">
        <v>89</v>
      </c>
      <c r="AV917" s="13" t="s">
        <v>98</v>
      </c>
      <c r="AW917" s="13" t="s">
        <v>36</v>
      </c>
      <c r="AX917" s="13" t="s">
        <v>85</v>
      </c>
      <c r="AY917" s="216" t="s">
        <v>203</v>
      </c>
    </row>
    <row r="918" spans="1:65" s="2" customFormat="1" ht="37.9" customHeight="1">
      <c r="A918" s="35"/>
      <c r="B918" s="36"/>
      <c r="C918" s="180" t="s">
        <v>2296</v>
      </c>
      <c r="D918" s="180" t="s">
        <v>204</v>
      </c>
      <c r="E918" s="181" t="s">
        <v>2297</v>
      </c>
      <c r="F918" s="182" t="s">
        <v>2298</v>
      </c>
      <c r="G918" s="183" t="s">
        <v>253</v>
      </c>
      <c r="H918" s="184">
        <v>176.7</v>
      </c>
      <c r="I918" s="185"/>
      <c r="J918" s="186">
        <f>ROUND(I918*H918,2)</f>
        <v>0</v>
      </c>
      <c r="K918" s="187"/>
      <c r="L918" s="40"/>
      <c r="M918" s="188" t="s">
        <v>1</v>
      </c>
      <c r="N918" s="189" t="s">
        <v>45</v>
      </c>
      <c r="O918" s="72"/>
      <c r="P918" s="190">
        <f>O918*H918</f>
        <v>0</v>
      </c>
      <c r="Q918" s="190">
        <v>0</v>
      </c>
      <c r="R918" s="190">
        <f>Q918*H918</f>
        <v>0</v>
      </c>
      <c r="S918" s="190">
        <v>0</v>
      </c>
      <c r="T918" s="191">
        <f>S918*H918</f>
        <v>0</v>
      </c>
      <c r="U918" s="35"/>
      <c r="V918" s="35"/>
      <c r="W918" s="35"/>
      <c r="X918" s="35"/>
      <c r="Y918" s="35"/>
      <c r="Z918" s="35"/>
      <c r="AA918" s="35"/>
      <c r="AB918" s="35"/>
      <c r="AC918" s="35"/>
      <c r="AD918" s="35"/>
      <c r="AE918" s="35"/>
      <c r="AR918" s="192" t="s">
        <v>317</v>
      </c>
      <c r="AT918" s="192" t="s">
        <v>204</v>
      </c>
      <c r="AU918" s="192" t="s">
        <v>89</v>
      </c>
      <c r="AY918" s="18" t="s">
        <v>203</v>
      </c>
      <c r="BE918" s="193">
        <f>IF(N918="základní",J918,0)</f>
        <v>0</v>
      </c>
      <c r="BF918" s="193">
        <f>IF(N918="snížená",J918,0)</f>
        <v>0</v>
      </c>
      <c r="BG918" s="193">
        <f>IF(N918="zákl. přenesená",J918,0)</f>
        <v>0</v>
      </c>
      <c r="BH918" s="193">
        <f>IF(N918="sníž. přenesená",J918,0)</f>
        <v>0</v>
      </c>
      <c r="BI918" s="193">
        <f>IF(N918="nulová",J918,0)</f>
        <v>0</v>
      </c>
      <c r="BJ918" s="18" t="s">
        <v>85</v>
      </c>
      <c r="BK918" s="193">
        <f>ROUND(I918*H918,2)</f>
        <v>0</v>
      </c>
      <c r="BL918" s="18" t="s">
        <v>317</v>
      </c>
      <c r="BM918" s="192" t="s">
        <v>2299</v>
      </c>
    </row>
    <row r="919" spans="2:51" s="12" customFormat="1" ht="12">
      <c r="B919" s="194"/>
      <c r="C919" s="195"/>
      <c r="D919" s="196" t="s">
        <v>209</v>
      </c>
      <c r="E919" s="197" t="s">
        <v>1</v>
      </c>
      <c r="F919" s="198" t="s">
        <v>2300</v>
      </c>
      <c r="G919" s="195"/>
      <c r="H919" s="199">
        <v>176.7</v>
      </c>
      <c r="I919" s="200"/>
      <c r="J919" s="195"/>
      <c r="K919" s="195"/>
      <c r="L919" s="201"/>
      <c r="M919" s="202"/>
      <c r="N919" s="203"/>
      <c r="O919" s="203"/>
      <c r="P919" s="203"/>
      <c r="Q919" s="203"/>
      <c r="R919" s="203"/>
      <c r="S919" s="203"/>
      <c r="T919" s="204"/>
      <c r="AT919" s="205" t="s">
        <v>209</v>
      </c>
      <c r="AU919" s="205" t="s">
        <v>89</v>
      </c>
      <c r="AV919" s="12" t="s">
        <v>89</v>
      </c>
      <c r="AW919" s="12" t="s">
        <v>36</v>
      </c>
      <c r="AX919" s="12" t="s">
        <v>80</v>
      </c>
      <c r="AY919" s="205" t="s">
        <v>203</v>
      </c>
    </row>
    <row r="920" spans="2:51" s="13" customFormat="1" ht="12">
      <c r="B920" s="206"/>
      <c r="C920" s="207"/>
      <c r="D920" s="196" t="s">
        <v>209</v>
      </c>
      <c r="E920" s="208" t="s">
        <v>1</v>
      </c>
      <c r="F920" s="209" t="s">
        <v>211</v>
      </c>
      <c r="G920" s="207"/>
      <c r="H920" s="210">
        <v>176.7</v>
      </c>
      <c r="I920" s="211"/>
      <c r="J920" s="207"/>
      <c r="K920" s="207"/>
      <c r="L920" s="212"/>
      <c r="M920" s="213"/>
      <c r="N920" s="214"/>
      <c r="O920" s="214"/>
      <c r="P920" s="214"/>
      <c r="Q920" s="214"/>
      <c r="R920" s="214"/>
      <c r="S920" s="214"/>
      <c r="T920" s="215"/>
      <c r="AT920" s="216" t="s">
        <v>209</v>
      </c>
      <c r="AU920" s="216" t="s">
        <v>89</v>
      </c>
      <c r="AV920" s="13" t="s">
        <v>98</v>
      </c>
      <c r="AW920" s="13" t="s">
        <v>36</v>
      </c>
      <c r="AX920" s="13" t="s">
        <v>85</v>
      </c>
      <c r="AY920" s="216" t="s">
        <v>203</v>
      </c>
    </row>
    <row r="921" spans="1:65" s="2" customFormat="1" ht="33" customHeight="1">
      <c r="A921" s="35"/>
      <c r="B921" s="36"/>
      <c r="C921" s="180" t="s">
        <v>2301</v>
      </c>
      <c r="D921" s="180" t="s">
        <v>204</v>
      </c>
      <c r="E921" s="181" t="s">
        <v>2302</v>
      </c>
      <c r="F921" s="182" t="s">
        <v>2303</v>
      </c>
      <c r="G921" s="183" t="s">
        <v>253</v>
      </c>
      <c r="H921" s="184">
        <v>17.68</v>
      </c>
      <c r="I921" s="185"/>
      <c r="J921" s="186">
        <f>ROUND(I921*H921,2)</f>
        <v>0</v>
      </c>
      <c r="K921" s="187"/>
      <c r="L921" s="40"/>
      <c r="M921" s="188" t="s">
        <v>1</v>
      </c>
      <c r="N921" s="189" t="s">
        <v>45</v>
      </c>
      <c r="O921" s="72"/>
      <c r="P921" s="190">
        <f>O921*H921</f>
        <v>0</v>
      </c>
      <c r="Q921" s="190">
        <v>0</v>
      </c>
      <c r="R921" s="190">
        <f>Q921*H921</f>
        <v>0</v>
      </c>
      <c r="S921" s="190">
        <v>0</v>
      </c>
      <c r="T921" s="191">
        <f>S921*H921</f>
        <v>0</v>
      </c>
      <c r="U921" s="35"/>
      <c r="V921" s="35"/>
      <c r="W921" s="35"/>
      <c r="X921" s="35"/>
      <c r="Y921" s="35"/>
      <c r="Z921" s="35"/>
      <c r="AA921" s="35"/>
      <c r="AB921" s="35"/>
      <c r="AC921" s="35"/>
      <c r="AD921" s="35"/>
      <c r="AE921" s="35"/>
      <c r="AR921" s="192" t="s">
        <v>317</v>
      </c>
      <c r="AT921" s="192" t="s">
        <v>204</v>
      </c>
      <c r="AU921" s="192" t="s">
        <v>89</v>
      </c>
      <c r="AY921" s="18" t="s">
        <v>203</v>
      </c>
      <c r="BE921" s="193">
        <f>IF(N921="základní",J921,0)</f>
        <v>0</v>
      </c>
      <c r="BF921" s="193">
        <f>IF(N921="snížená",J921,0)</f>
        <v>0</v>
      </c>
      <c r="BG921" s="193">
        <f>IF(N921="zákl. přenesená",J921,0)</f>
        <v>0</v>
      </c>
      <c r="BH921" s="193">
        <f>IF(N921="sníž. přenesená",J921,0)</f>
        <v>0</v>
      </c>
      <c r="BI921" s="193">
        <f>IF(N921="nulová",J921,0)</f>
        <v>0</v>
      </c>
      <c r="BJ921" s="18" t="s">
        <v>85</v>
      </c>
      <c r="BK921" s="193">
        <f>ROUND(I921*H921,2)</f>
        <v>0</v>
      </c>
      <c r="BL921" s="18" t="s">
        <v>317</v>
      </c>
      <c r="BM921" s="192" t="s">
        <v>2304</v>
      </c>
    </row>
    <row r="922" spans="2:51" s="12" customFormat="1" ht="12">
      <c r="B922" s="194"/>
      <c r="C922" s="195"/>
      <c r="D922" s="196" t="s">
        <v>209</v>
      </c>
      <c r="E922" s="197" t="s">
        <v>1</v>
      </c>
      <c r="F922" s="198" t="s">
        <v>2305</v>
      </c>
      <c r="G922" s="195"/>
      <c r="H922" s="199">
        <v>17.68</v>
      </c>
      <c r="I922" s="200"/>
      <c r="J922" s="195"/>
      <c r="K922" s="195"/>
      <c r="L922" s="201"/>
      <c r="M922" s="202"/>
      <c r="N922" s="203"/>
      <c r="O922" s="203"/>
      <c r="P922" s="203"/>
      <c r="Q922" s="203"/>
      <c r="R922" s="203"/>
      <c r="S922" s="203"/>
      <c r="T922" s="204"/>
      <c r="AT922" s="205" t="s">
        <v>209</v>
      </c>
      <c r="AU922" s="205" t="s">
        <v>89</v>
      </c>
      <c r="AV922" s="12" t="s">
        <v>89</v>
      </c>
      <c r="AW922" s="12" t="s">
        <v>36</v>
      </c>
      <c r="AX922" s="12" t="s">
        <v>80</v>
      </c>
      <c r="AY922" s="205" t="s">
        <v>203</v>
      </c>
    </row>
    <row r="923" spans="2:51" s="13" customFormat="1" ht="12">
      <c r="B923" s="206"/>
      <c r="C923" s="207"/>
      <c r="D923" s="196" t="s">
        <v>209</v>
      </c>
      <c r="E923" s="208" t="s">
        <v>1</v>
      </c>
      <c r="F923" s="209" t="s">
        <v>211</v>
      </c>
      <c r="G923" s="207"/>
      <c r="H923" s="210">
        <v>17.68</v>
      </c>
      <c r="I923" s="211"/>
      <c r="J923" s="207"/>
      <c r="K923" s="207"/>
      <c r="L923" s="212"/>
      <c r="M923" s="213"/>
      <c r="N923" s="214"/>
      <c r="O923" s="214"/>
      <c r="P923" s="214"/>
      <c r="Q923" s="214"/>
      <c r="R923" s="214"/>
      <c r="S923" s="214"/>
      <c r="T923" s="215"/>
      <c r="AT923" s="216" t="s">
        <v>209</v>
      </c>
      <c r="AU923" s="216" t="s">
        <v>89</v>
      </c>
      <c r="AV923" s="13" t="s">
        <v>98</v>
      </c>
      <c r="AW923" s="13" t="s">
        <v>36</v>
      </c>
      <c r="AX923" s="13" t="s">
        <v>85</v>
      </c>
      <c r="AY923" s="216" t="s">
        <v>203</v>
      </c>
    </row>
    <row r="924" spans="1:65" s="2" customFormat="1" ht="33" customHeight="1">
      <c r="A924" s="35"/>
      <c r="B924" s="36"/>
      <c r="C924" s="180" t="s">
        <v>2306</v>
      </c>
      <c r="D924" s="180" t="s">
        <v>204</v>
      </c>
      <c r="E924" s="181" t="s">
        <v>2307</v>
      </c>
      <c r="F924" s="182" t="s">
        <v>2308</v>
      </c>
      <c r="G924" s="183" t="s">
        <v>253</v>
      </c>
      <c r="H924" s="184">
        <v>181</v>
      </c>
      <c r="I924" s="185"/>
      <c r="J924" s="186">
        <f>ROUND(I924*H924,2)</f>
        <v>0</v>
      </c>
      <c r="K924" s="187"/>
      <c r="L924" s="40"/>
      <c r="M924" s="188" t="s">
        <v>1</v>
      </c>
      <c r="N924" s="189" t="s">
        <v>45</v>
      </c>
      <c r="O924" s="72"/>
      <c r="P924" s="190">
        <f>O924*H924</f>
        <v>0</v>
      </c>
      <c r="Q924" s="190">
        <v>0</v>
      </c>
      <c r="R924" s="190">
        <f>Q924*H924</f>
        <v>0</v>
      </c>
      <c r="S924" s="190">
        <v>0</v>
      </c>
      <c r="T924" s="191">
        <f>S924*H924</f>
        <v>0</v>
      </c>
      <c r="U924" s="35"/>
      <c r="V924" s="35"/>
      <c r="W924" s="35"/>
      <c r="X924" s="35"/>
      <c r="Y924" s="35"/>
      <c r="Z924" s="35"/>
      <c r="AA924" s="35"/>
      <c r="AB924" s="35"/>
      <c r="AC924" s="35"/>
      <c r="AD924" s="35"/>
      <c r="AE924" s="35"/>
      <c r="AR924" s="192" t="s">
        <v>317</v>
      </c>
      <c r="AT924" s="192" t="s">
        <v>204</v>
      </c>
      <c r="AU924" s="192" t="s">
        <v>89</v>
      </c>
      <c r="AY924" s="18" t="s">
        <v>203</v>
      </c>
      <c r="BE924" s="193">
        <f>IF(N924="základní",J924,0)</f>
        <v>0</v>
      </c>
      <c r="BF924" s="193">
        <f>IF(N924="snížená",J924,0)</f>
        <v>0</v>
      </c>
      <c r="BG924" s="193">
        <f>IF(N924="zákl. přenesená",J924,0)</f>
        <v>0</v>
      </c>
      <c r="BH924" s="193">
        <f>IF(N924="sníž. přenesená",J924,0)</f>
        <v>0</v>
      </c>
      <c r="BI924" s="193">
        <f>IF(N924="nulová",J924,0)</f>
        <v>0</v>
      </c>
      <c r="BJ924" s="18" t="s">
        <v>85</v>
      </c>
      <c r="BK924" s="193">
        <f>ROUND(I924*H924,2)</f>
        <v>0</v>
      </c>
      <c r="BL924" s="18" t="s">
        <v>317</v>
      </c>
      <c r="BM924" s="192" t="s">
        <v>2309</v>
      </c>
    </row>
    <row r="925" spans="2:51" s="12" customFormat="1" ht="12">
      <c r="B925" s="194"/>
      <c r="C925" s="195"/>
      <c r="D925" s="196" t="s">
        <v>209</v>
      </c>
      <c r="E925" s="197" t="s">
        <v>1</v>
      </c>
      <c r="F925" s="198" t="s">
        <v>2310</v>
      </c>
      <c r="G925" s="195"/>
      <c r="H925" s="199">
        <v>181</v>
      </c>
      <c r="I925" s="200"/>
      <c r="J925" s="195"/>
      <c r="K925" s="195"/>
      <c r="L925" s="201"/>
      <c r="M925" s="202"/>
      <c r="N925" s="203"/>
      <c r="O925" s="203"/>
      <c r="P925" s="203"/>
      <c r="Q925" s="203"/>
      <c r="R925" s="203"/>
      <c r="S925" s="203"/>
      <c r="T925" s="204"/>
      <c r="AT925" s="205" t="s">
        <v>209</v>
      </c>
      <c r="AU925" s="205" t="s">
        <v>89</v>
      </c>
      <c r="AV925" s="12" t="s">
        <v>89</v>
      </c>
      <c r="AW925" s="12" t="s">
        <v>36</v>
      </c>
      <c r="AX925" s="12" t="s">
        <v>80</v>
      </c>
      <c r="AY925" s="205" t="s">
        <v>203</v>
      </c>
    </row>
    <row r="926" spans="2:51" s="13" customFormat="1" ht="12">
      <c r="B926" s="206"/>
      <c r="C926" s="207"/>
      <c r="D926" s="196" t="s">
        <v>209</v>
      </c>
      <c r="E926" s="208" t="s">
        <v>1</v>
      </c>
      <c r="F926" s="209" t="s">
        <v>211</v>
      </c>
      <c r="G926" s="207"/>
      <c r="H926" s="210">
        <v>181</v>
      </c>
      <c r="I926" s="211"/>
      <c r="J926" s="207"/>
      <c r="K926" s="207"/>
      <c r="L926" s="212"/>
      <c r="M926" s="213"/>
      <c r="N926" s="214"/>
      <c r="O926" s="214"/>
      <c r="P926" s="214"/>
      <c r="Q926" s="214"/>
      <c r="R926" s="214"/>
      <c r="S926" s="214"/>
      <c r="T926" s="215"/>
      <c r="AT926" s="216" t="s">
        <v>209</v>
      </c>
      <c r="AU926" s="216" t="s">
        <v>89</v>
      </c>
      <c r="AV926" s="13" t="s">
        <v>98</v>
      </c>
      <c r="AW926" s="13" t="s">
        <v>36</v>
      </c>
      <c r="AX926" s="13" t="s">
        <v>85</v>
      </c>
      <c r="AY926" s="216" t="s">
        <v>203</v>
      </c>
    </row>
    <row r="927" spans="1:65" s="2" customFormat="1" ht="37.9" customHeight="1">
      <c r="A927" s="35"/>
      <c r="B927" s="36"/>
      <c r="C927" s="180" t="s">
        <v>2311</v>
      </c>
      <c r="D927" s="180" t="s">
        <v>204</v>
      </c>
      <c r="E927" s="181" t="s">
        <v>2312</v>
      </c>
      <c r="F927" s="182" t="s">
        <v>2313</v>
      </c>
      <c r="G927" s="183" t="s">
        <v>207</v>
      </c>
      <c r="H927" s="184">
        <v>36.103</v>
      </c>
      <c r="I927" s="185"/>
      <c r="J927" s="186">
        <f>ROUND(I927*H927,2)</f>
        <v>0</v>
      </c>
      <c r="K927" s="187"/>
      <c r="L927" s="40"/>
      <c r="M927" s="188" t="s">
        <v>1</v>
      </c>
      <c r="N927" s="189" t="s">
        <v>45</v>
      </c>
      <c r="O927" s="72"/>
      <c r="P927" s="190">
        <f>O927*H927</f>
        <v>0</v>
      </c>
      <c r="Q927" s="190">
        <v>0</v>
      </c>
      <c r="R927" s="190">
        <f>Q927*H927</f>
        <v>0</v>
      </c>
      <c r="S927" s="190">
        <v>0</v>
      </c>
      <c r="T927" s="191">
        <f>S927*H927</f>
        <v>0</v>
      </c>
      <c r="U927" s="35"/>
      <c r="V927" s="35"/>
      <c r="W927" s="35"/>
      <c r="X927" s="35"/>
      <c r="Y927" s="35"/>
      <c r="Z927" s="35"/>
      <c r="AA927" s="35"/>
      <c r="AB927" s="35"/>
      <c r="AC927" s="35"/>
      <c r="AD927" s="35"/>
      <c r="AE927" s="35"/>
      <c r="AR927" s="192" t="s">
        <v>317</v>
      </c>
      <c r="AT927" s="192" t="s">
        <v>204</v>
      </c>
      <c r="AU927" s="192" t="s">
        <v>89</v>
      </c>
      <c r="AY927" s="18" t="s">
        <v>203</v>
      </c>
      <c r="BE927" s="193">
        <f>IF(N927="základní",J927,0)</f>
        <v>0</v>
      </c>
      <c r="BF927" s="193">
        <f>IF(N927="snížená",J927,0)</f>
        <v>0</v>
      </c>
      <c r="BG927" s="193">
        <f>IF(N927="zákl. přenesená",J927,0)</f>
        <v>0</v>
      </c>
      <c r="BH927" s="193">
        <f>IF(N927="sníž. přenesená",J927,0)</f>
        <v>0</v>
      </c>
      <c r="BI927" s="193">
        <f>IF(N927="nulová",J927,0)</f>
        <v>0</v>
      </c>
      <c r="BJ927" s="18" t="s">
        <v>85</v>
      </c>
      <c r="BK927" s="193">
        <f>ROUND(I927*H927,2)</f>
        <v>0</v>
      </c>
      <c r="BL927" s="18" t="s">
        <v>317</v>
      </c>
      <c r="BM927" s="192" t="s">
        <v>2314</v>
      </c>
    </row>
    <row r="928" spans="2:51" s="12" customFormat="1" ht="12">
      <c r="B928" s="194"/>
      <c r="C928" s="195"/>
      <c r="D928" s="196" t="s">
        <v>209</v>
      </c>
      <c r="E928" s="197" t="s">
        <v>1</v>
      </c>
      <c r="F928" s="198" t="s">
        <v>2315</v>
      </c>
      <c r="G928" s="195"/>
      <c r="H928" s="199">
        <v>5.658</v>
      </c>
      <c r="I928" s="200"/>
      <c r="J928" s="195"/>
      <c r="K928" s="195"/>
      <c r="L928" s="201"/>
      <c r="M928" s="202"/>
      <c r="N928" s="203"/>
      <c r="O928" s="203"/>
      <c r="P928" s="203"/>
      <c r="Q928" s="203"/>
      <c r="R928" s="203"/>
      <c r="S928" s="203"/>
      <c r="T928" s="204"/>
      <c r="AT928" s="205" t="s">
        <v>209</v>
      </c>
      <c r="AU928" s="205" t="s">
        <v>89</v>
      </c>
      <c r="AV928" s="12" t="s">
        <v>89</v>
      </c>
      <c r="AW928" s="12" t="s">
        <v>36</v>
      </c>
      <c r="AX928" s="12" t="s">
        <v>80</v>
      </c>
      <c r="AY928" s="205" t="s">
        <v>203</v>
      </c>
    </row>
    <row r="929" spans="2:51" s="12" customFormat="1" ht="12">
      <c r="B929" s="194"/>
      <c r="C929" s="195"/>
      <c r="D929" s="196" t="s">
        <v>209</v>
      </c>
      <c r="E929" s="197" t="s">
        <v>1</v>
      </c>
      <c r="F929" s="198" t="s">
        <v>2316</v>
      </c>
      <c r="G929" s="195"/>
      <c r="H929" s="199">
        <v>5.658</v>
      </c>
      <c r="I929" s="200"/>
      <c r="J929" s="195"/>
      <c r="K929" s="195"/>
      <c r="L929" s="201"/>
      <c r="M929" s="202"/>
      <c r="N929" s="203"/>
      <c r="O929" s="203"/>
      <c r="P929" s="203"/>
      <c r="Q929" s="203"/>
      <c r="R929" s="203"/>
      <c r="S929" s="203"/>
      <c r="T929" s="204"/>
      <c r="AT929" s="205" t="s">
        <v>209</v>
      </c>
      <c r="AU929" s="205" t="s">
        <v>89</v>
      </c>
      <c r="AV929" s="12" t="s">
        <v>89</v>
      </c>
      <c r="AW929" s="12" t="s">
        <v>36</v>
      </c>
      <c r="AX929" s="12" t="s">
        <v>80</v>
      </c>
      <c r="AY929" s="205" t="s">
        <v>203</v>
      </c>
    </row>
    <row r="930" spans="2:51" s="12" customFormat="1" ht="12">
      <c r="B930" s="194"/>
      <c r="C930" s="195"/>
      <c r="D930" s="196" t="s">
        <v>209</v>
      </c>
      <c r="E930" s="197" t="s">
        <v>1</v>
      </c>
      <c r="F930" s="198" t="s">
        <v>2317</v>
      </c>
      <c r="G930" s="195"/>
      <c r="H930" s="199">
        <v>7.29</v>
      </c>
      <c r="I930" s="200"/>
      <c r="J930" s="195"/>
      <c r="K930" s="195"/>
      <c r="L930" s="201"/>
      <c r="M930" s="202"/>
      <c r="N930" s="203"/>
      <c r="O930" s="203"/>
      <c r="P930" s="203"/>
      <c r="Q930" s="203"/>
      <c r="R930" s="203"/>
      <c r="S930" s="203"/>
      <c r="T930" s="204"/>
      <c r="AT930" s="205" t="s">
        <v>209</v>
      </c>
      <c r="AU930" s="205" t="s">
        <v>89</v>
      </c>
      <c r="AV930" s="12" t="s">
        <v>89</v>
      </c>
      <c r="AW930" s="12" t="s">
        <v>36</v>
      </c>
      <c r="AX930" s="12" t="s">
        <v>80</v>
      </c>
      <c r="AY930" s="205" t="s">
        <v>203</v>
      </c>
    </row>
    <row r="931" spans="2:51" s="12" customFormat="1" ht="12">
      <c r="B931" s="194"/>
      <c r="C931" s="195"/>
      <c r="D931" s="196" t="s">
        <v>209</v>
      </c>
      <c r="E931" s="197" t="s">
        <v>1</v>
      </c>
      <c r="F931" s="198" t="s">
        <v>2318</v>
      </c>
      <c r="G931" s="195"/>
      <c r="H931" s="199">
        <v>8.627</v>
      </c>
      <c r="I931" s="200"/>
      <c r="J931" s="195"/>
      <c r="K931" s="195"/>
      <c r="L931" s="201"/>
      <c r="M931" s="202"/>
      <c r="N931" s="203"/>
      <c r="O931" s="203"/>
      <c r="P931" s="203"/>
      <c r="Q931" s="203"/>
      <c r="R931" s="203"/>
      <c r="S931" s="203"/>
      <c r="T931" s="204"/>
      <c r="AT931" s="205" t="s">
        <v>209</v>
      </c>
      <c r="AU931" s="205" t="s">
        <v>89</v>
      </c>
      <c r="AV931" s="12" t="s">
        <v>89</v>
      </c>
      <c r="AW931" s="12" t="s">
        <v>36</v>
      </c>
      <c r="AX931" s="12" t="s">
        <v>80</v>
      </c>
      <c r="AY931" s="205" t="s">
        <v>203</v>
      </c>
    </row>
    <row r="932" spans="2:51" s="12" customFormat="1" ht="12">
      <c r="B932" s="194"/>
      <c r="C932" s="195"/>
      <c r="D932" s="196" t="s">
        <v>209</v>
      </c>
      <c r="E932" s="197" t="s">
        <v>1</v>
      </c>
      <c r="F932" s="198" t="s">
        <v>2319</v>
      </c>
      <c r="G932" s="195"/>
      <c r="H932" s="199">
        <v>8.87</v>
      </c>
      <c r="I932" s="200"/>
      <c r="J932" s="195"/>
      <c r="K932" s="195"/>
      <c r="L932" s="201"/>
      <c r="M932" s="202"/>
      <c r="N932" s="203"/>
      <c r="O932" s="203"/>
      <c r="P932" s="203"/>
      <c r="Q932" s="203"/>
      <c r="R932" s="203"/>
      <c r="S932" s="203"/>
      <c r="T932" s="204"/>
      <c r="AT932" s="205" t="s">
        <v>209</v>
      </c>
      <c r="AU932" s="205" t="s">
        <v>89</v>
      </c>
      <c r="AV932" s="12" t="s">
        <v>89</v>
      </c>
      <c r="AW932" s="12" t="s">
        <v>36</v>
      </c>
      <c r="AX932" s="12" t="s">
        <v>80</v>
      </c>
      <c r="AY932" s="205" t="s">
        <v>203</v>
      </c>
    </row>
    <row r="933" spans="2:51" s="13" customFormat="1" ht="12">
      <c r="B933" s="206"/>
      <c r="C933" s="207"/>
      <c r="D933" s="196" t="s">
        <v>209</v>
      </c>
      <c r="E933" s="208" t="s">
        <v>1</v>
      </c>
      <c r="F933" s="209" t="s">
        <v>211</v>
      </c>
      <c r="G933" s="207"/>
      <c r="H933" s="210">
        <v>36.103</v>
      </c>
      <c r="I933" s="211"/>
      <c r="J933" s="207"/>
      <c r="K933" s="207"/>
      <c r="L933" s="212"/>
      <c r="M933" s="213"/>
      <c r="N933" s="214"/>
      <c r="O933" s="214"/>
      <c r="P933" s="214"/>
      <c r="Q933" s="214"/>
      <c r="R933" s="214"/>
      <c r="S933" s="214"/>
      <c r="T933" s="215"/>
      <c r="AT933" s="216" t="s">
        <v>209</v>
      </c>
      <c r="AU933" s="216" t="s">
        <v>89</v>
      </c>
      <c r="AV933" s="13" t="s">
        <v>98</v>
      </c>
      <c r="AW933" s="13" t="s">
        <v>36</v>
      </c>
      <c r="AX933" s="13" t="s">
        <v>85</v>
      </c>
      <c r="AY933" s="216" t="s">
        <v>203</v>
      </c>
    </row>
    <row r="934" spans="1:65" s="2" customFormat="1" ht="49.15" customHeight="1">
      <c r="A934" s="35"/>
      <c r="B934" s="36"/>
      <c r="C934" s="180" t="s">
        <v>2320</v>
      </c>
      <c r="D934" s="180" t="s">
        <v>204</v>
      </c>
      <c r="E934" s="181" t="s">
        <v>2321</v>
      </c>
      <c r="F934" s="182" t="s">
        <v>2322</v>
      </c>
      <c r="G934" s="183" t="s">
        <v>651</v>
      </c>
      <c r="H934" s="184">
        <v>0.942</v>
      </c>
      <c r="I934" s="185"/>
      <c r="J934" s="186">
        <f>ROUND(I934*H934,2)</f>
        <v>0</v>
      </c>
      <c r="K934" s="187"/>
      <c r="L934" s="40"/>
      <c r="M934" s="188" t="s">
        <v>1</v>
      </c>
      <c r="N934" s="189" t="s">
        <v>45</v>
      </c>
      <c r="O934" s="72"/>
      <c r="P934" s="190">
        <f>O934*H934</f>
        <v>0</v>
      </c>
      <c r="Q934" s="190">
        <v>0</v>
      </c>
      <c r="R934" s="190">
        <f>Q934*H934</f>
        <v>0</v>
      </c>
      <c r="S934" s="190">
        <v>0</v>
      </c>
      <c r="T934" s="191">
        <f>S934*H934</f>
        <v>0</v>
      </c>
      <c r="U934" s="35"/>
      <c r="V934" s="35"/>
      <c r="W934" s="35"/>
      <c r="X934" s="35"/>
      <c r="Y934" s="35"/>
      <c r="Z934" s="35"/>
      <c r="AA934" s="35"/>
      <c r="AB934" s="35"/>
      <c r="AC934" s="35"/>
      <c r="AD934" s="35"/>
      <c r="AE934" s="35"/>
      <c r="AR934" s="192" t="s">
        <v>317</v>
      </c>
      <c r="AT934" s="192" t="s">
        <v>204</v>
      </c>
      <c r="AU934" s="192" t="s">
        <v>89</v>
      </c>
      <c r="AY934" s="18" t="s">
        <v>203</v>
      </c>
      <c r="BE934" s="193">
        <f>IF(N934="základní",J934,0)</f>
        <v>0</v>
      </c>
      <c r="BF934" s="193">
        <f>IF(N934="snížená",J934,0)</f>
        <v>0</v>
      </c>
      <c r="BG934" s="193">
        <f>IF(N934="zákl. přenesená",J934,0)</f>
        <v>0</v>
      </c>
      <c r="BH934" s="193">
        <f>IF(N934="sníž. přenesená",J934,0)</f>
        <v>0</v>
      </c>
      <c r="BI934" s="193">
        <f>IF(N934="nulová",J934,0)</f>
        <v>0</v>
      </c>
      <c r="BJ934" s="18" t="s">
        <v>85</v>
      </c>
      <c r="BK934" s="193">
        <f>ROUND(I934*H934,2)</f>
        <v>0</v>
      </c>
      <c r="BL934" s="18" t="s">
        <v>317</v>
      </c>
      <c r="BM934" s="192" t="s">
        <v>2323</v>
      </c>
    </row>
    <row r="935" spans="2:63" s="11" customFormat="1" ht="22.9" customHeight="1">
      <c r="B935" s="166"/>
      <c r="C935" s="167"/>
      <c r="D935" s="168" t="s">
        <v>79</v>
      </c>
      <c r="E935" s="226" t="s">
        <v>2324</v>
      </c>
      <c r="F935" s="226" t="s">
        <v>2325</v>
      </c>
      <c r="G935" s="167"/>
      <c r="H935" s="167"/>
      <c r="I935" s="170"/>
      <c r="J935" s="227">
        <f>BK935</f>
        <v>0</v>
      </c>
      <c r="K935" s="167"/>
      <c r="L935" s="172"/>
      <c r="M935" s="173"/>
      <c r="N935" s="174"/>
      <c r="O935" s="174"/>
      <c r="P935" s="175">
        <f>SUM(P936:P970)</f>
        <v>0</v>
      </c>
      <c r="Q935" s="174"/>
      <c r="R935" s="175">
        <f>SUM(R936:R970)</f>
        <v>0</v>
      </c>
      <c r="S935" s="174"/>
      <c r="T935" s="176">
        <f>SUM(T936:T970)</f>
        <v>0</v>
      </c>
      <c r="AR935" s="177" t="s">
        <v>85</v>
      </c>
      <c r="AT935" s="178" t="s">
        <v>79</v>
      </c>
      <c r="AU935" s="178" t="s">
        <v>85</v>
      </c>
      <c r="AY935" s="177" t="s">
        <v>203</v>
      </c>
      <c r="BK935" s="179">
        <f>SUM(BK936:BK970)</f>
        <v>0</v>
      </c>
    </row>
    <row r="936" spans="1:65" s="2" customFormat="1" ht="37.9" customHeight="1">
      <c r="A936" s="35"/>
      <c r="B936" s="36"/>
      <c r="C936" s="180" t="s">
        <v>2326</v>
      </c>
      <c r="D936" s="180" t="s">
        <v>204</v>
      </c>
      <c r="E936" s="181" t="s">
        <v>1777</v>
      </c>
      <c r="F936" s="182" t="s">
        <v>1778</v>
      </c>
      <c r="G936" s="183" t="s">
        <v>207</v>
      </c>
      <c r="H936" s="184">
        <v>844.505</v>
      </c>
      <c r="I936" s="185"/>
      <c r="J936" s="186">
        <f>ROUND(I936*H936,2)</f>
        <v>0</v>
      </c>
      <c r="K936" s="187"/>
      <c r="L936" s="40"/>
      <c r="M936" s="188" t="s">
        <v>1</v>
      </c>
      <c r="N936" s="189" t="s">
        <v>45</v>
      </c>
      <c r="O936" s="72"/>
      <c r="P936" s="190">
        <f>O936*H936</f>
        <v>0</v>
      </c>
      <c r="Q936" s="190">
        <v>0</v>
      </c>
      <c r="R936" s="190">
        <f>Q936*H936</f>
        <v>0</v>
      </c>
      <c r="S936" s="190">
        <v>0</v>
      </c>
      <c r="T936" s="191">
        <f>S936*H936</f>
        <v>0</v>
      </c>
      <c r="U936" s="35"/>
      <c r="V936" s="35"/>
      <c r="W936" s="35"/>
      <c r="X936" s="35"/>
      <c r="Y936" s="35"/>
      <c r="Z936" s="35"/>
      <c r="AA936" s="35"/>
      <c r="AB936" s="35"/>
      <c r="AC936" s="35"/>
      <c r="AD936" s="35"/>
      <c r="AE936" s="35"/>
      <c r="AR936" s="192" t="s">
        <v>98</v>
      </c>
      <c r="AT936" s="192" t="s">
        <v>204</v>
      </c>
      <c r="AU936" s="192" t="s">
        <v>89</v>
      </c>
      <c r="AY936" s="18" t="s">
        <v>203</v>
      </c>
      <c r="BE936" s="193">
        <f>IF(N936="základní",J936,0)</f>
        <v>0</v>
      </c>
      <c r="BF936" s="193">
        <f>IF(N936="snížená",J936,0)</f>
        <v>0</v>
      </c>
      <c r="BG936" s="193">
        <f>IF(N936="zákl. přenesená",J936,0)</f>
        <v>0</v>
      </c>
      <c r="BH936" s="193">
        <f>IF(N936="sníž. přenesená",J936,0)</f>
        <v>0</v>
      </c>
      <c r="BI936" s="193">
        <f>IF(N936="nulová",J936,0)</f>
        <v>0</v>
      </c>
      <c r="BJ936" s="18" t="s">
        <v>85</v>
      </c>
      <c r="BK936" s="193">
        <f>ROUND(I936*H936,2)</f>
        <v>0</v>
      </c>
      <c r="BL936" s="18" t="s">
        <v>98</v>
      </c>
      <c r="BM936" s="192" t="s">
        <v>2327</v>
      </c>
    </row>
    <row r="937" spans="2:51" s="12" customFormat="1" ht="12">
      <c r="B937" s="194"/>
      <c r="C937" s="195"/>
      <c r="D937" s="196" t="s">
        <v>209</v>
      </c>
      <c r="E937" s="197" t="s">
        <v>1</v>
      </c>
      <c r="F937" s="198" t="s">
        <v>2328</v>
      </c>
      <c r="G937" s="195"/>
      <c r="H937" s="199">
        <v>844.505</v>
      </c>
      <c r="I937" s="200"/>
      <c r="J937" s="195"/>
      <c r="K937" s="195"/>
      <c r="L937" s="201"/>
      <c r="M937" s="202"/>
      <c r="N937" s="203"/>
      <c r="O937" s="203"/>
      <c r="P937" s="203"/>
      <c r="Q937" s="203"/>
      <c r="R937" s="203"/>
      <c r="S937" s="203"/>
      <c r="T937" s="204"/>
      <c r="AT937" s="205" t="s">
        <v>209</v>
      </c>
      <c r="AU937" s="205" t="s">
        <v>89</v>
      </c>
      <c r="AV937" s="12" t="s">
        <v>89</v>
      </c>
      <c r="AW937" s="12" t="s">
        <v>36</v>
      </c>
      <c r="AX937" s="12" t="s">
        <v>80</v>
      </c>
      <c r="AY937" s="205" t="s">
        <v>203</v>
      </c>
    </row>
    <row r="938" spans="2:51" s="13" customFormat="1" ht="12">
      <c r="B938" s="206"/>
      <c r="C938" s="207"/>
      <c r="D938" s="196" t="s">
        <v>209</v>
      </c>
      <c r="E938" s="208" t="s">
        <v>1</v>
      </c>
      <c r="F938" s="209" t="s">
        <v>211</v>
      </c>
      <c r="G938" s="207"/>
      <c r="H938" s="210">
        <v>844.505</v>
      </c>
      <c r="I938" s="211"/>
      <c r="J938" s="207"/>
      <c r="K938" s="207"/>
      <c r="L938" s="212"/>
      <c r="M938" s="213"/>
      <c r="N938" s="214"/>
      <c r="O938" s="214"/>
      <c r="P938" s="214"/>
      <c r="Q938" s="214"/>
      <c r="R938" s="214"/>
      <c r="S938" s="214"/>
      <c r="T938" s="215"/>
      <c r="AT938" s="216" t="s">
        <v>209</v>
      </c>
      <c r="AU938" s="216" t="s">
        <v>89</v>
      </c>
      <c r="AV938" s="13" t="s">
        <v>98</v>
      </c>
      <c r="AW938" s="13" t="s">
        <v>36</v>
      </c>
      <c r="AX938" s="13" t="s">
        <v>85</v>
      </c>
      <c r="AY938" s="216" t="s">
        <v>203</v>
      </c>
    </row>
    <row r="939" spans="1:65" s="2" customFormat="1" ht="16.5" customHeight="1">
      <c r="A939" s="35"/>
      <c r="B939" s="36"/>
      <c r="C939" s="238" t="s">
        <v>2329</v>
      </c>
      <c r="D939" s="238" t="s">
        <v>1363</v>
      </c>
      <c r="E939" s="239" t="s">
        <v>2330</v>
      </c>
      <c r="F939" s="240" t="s">
        <v>2331</v>
      </c>
      <c r="G939" s="241" t="s">
        <v>651</v>
      </c>
      <c r="H939" s="242">
        <v>0.253</v>
      </c>
      <c r="I939" s="243"/>
      <c r="J939" s="244">
        <f>ROUND(I939*H939,2)</f>
        <v>0</v>
      </c>
      <c r="K939" s="245"/>
      <c r="L939" s="246"/>
      <c r="M939" s="247" t="s">
        <v>1</v>
      </c>
      <c r="N939" s="248" t="s">
        <v>45</v>
      </c>
      <c r="O939" s="72"/>
      <c r="P939" s="190">
        <f>O939*H939</f>
        <v>0</v>
      </c>
      <c r="Q939" s="190">
        <v>0</v>
      </c>
      <c r="R939" s="190">
        <f>Q939*H939</f>
        <v>0</v>
      </c>
      <c r="S939" s="190">
        <v>0</v>
      </c>
      <c r="T939" s="191">
        <f>S939*H939</f>
        <v>0</v>
      </c>
      <c r="U939" s="35"/>
      <c r="V939" s="35"/>
      <c r="W939" s="35"/>
      <c r="X939" s="35"/>
      <c r="Y939" s="35"/>
      <c r="Z939" s="35"/>
      <c r="AA939" s="35"/>
      <c r="AB939" s="35"/>
      <c r="AC939" s="35"/>
      <c r="AD939" s="35"/>
      <c r="AE939" s="35"/>
      <c r="AR939" s="192" t="s">
        <v>122</v>
      </c>
      <c r="AT939" s="192" t="s">
        <v>1363</v>
      </c>
      <c r="AU939" s="192" t="s">
        <v>89</v>
      </c>
      <c r="AY939" s="18" t="s">
        <v>203</v>
      </c>
      <c r="BE939" s="193">
        <f>IF(N939="základní",J939,0)</f>
        <v>0</v>
      </c>
      <c r="BF939" s="193">
        <f>IF(N939="snížená",J939,0)</f>
        <v>0</v>
      </c>
      <c r="BG939" s="193">
        <f>IF(N939="zákl. přenesená",J939,0)</f>
        <v>0</v>
      </c>
      <c r="BH939" s="193">
        <f>IF(N939="sníž. přenesená",J939,0)</f>
        <v>0</v>
      </c>
      <c r="BI939" s="193">
        <f>IF(N939="nulová",J939,0)</f>
        <v>0</v>
      </c>
      <c r="BJ939" s="18" t="s">
        <v>85</v>
      </c>
      <c r="BK939" s="193">
        <f>ROUND(I939*H939,2)</f>
        <v>0</v>
      </c>
      <c r="BL939" s="18" t="s">
        <v>98</v>
      </c>
      <c r="BM939" s="192" t="s">
        <v>2332</v>
      </c>
    </row>
    <row r="940" spans="1:65" s="2" customFormat="1" ht="24.2" customHeight="1">
      <c r="A940" s="35"/>
      <c r="B940" s="36"/>
      <c r="C940" s="180" t="s">
        <v>2333</v>
      </c>
      <c r="D940" s="180" t="s">
        <v>204</v>
      </c>
      <c r="E940" s="181" t="s">
        <v>2334</v>
      </c>
      <c r="F940" s="182" t="s">
        <v>2335</v>
      </c>
      <c r="G940" s="183" t="s">
        <v>207</v>
      </c>
      <c r="H940" s="184">
        <v>954.18</v>
      </c>
      <c r="I940" s="185"/>
      <c r="J940" s="186">
        <f>ROUND(I940*H940,2)</f>
        <v>0</v>
      </c>
      <c r="K940" s="187"/>
      <c r="L940" s="40"/>
      <c r="M940" s="188" t="s">
        <v>1</v>
      </c>
      <c r="N940" s="189" t="s">
        <v>45</v>
      </c>
      <c r="O940" s="72"/>
      <c r="P940" s="190">
        <f>O940*H940</f>
        <v>0</v>
      </c>
      <c r="Q940" s="190">
        <v>0</v>
      </c>
      <c r="R940" s="190">
        <f>Q940*H940</f>
        <v>0</v>
      </c>
      <c r="S940" s="190">
        <v>0</v>
      </c>
      <c r="T940" s="191">
        <f>S940*H940</f>
        <v>0</v>
      </c>
      <c r="U940" s="35"/>
      <c r="V940" s="35"/>
      <c r="W940" s="35"/>
      <c r="X940" s="35"/>
      <c r="Y940" s="35"/>
      <c r="Z940" s="35"/>
      <c r="AA940" s="35"/>
      <c r="AB940" s="35"/>
      <c r="AC940" s="35"/>
      <c r="AD940" s="35"/>
      <c r="AE940" s="35"/>
      <c r="AR940" s="192" t="s">
        <v>98</v>
      </c>
      <c r="AT940" s="192" t="s">
        <v>204</v>
      </c>
      <c r="AU940" s="192" t="s">
        <v>89</v>
      </c>
      <c r="AY940" s="18" t="s">
        <v>203</v>
      </c>
      <c r="BE940" s="193">
        <f>IF(N940="základní",J940,0)</f>
        <v>0</v>
      </c>
      <c r="BF940" s="193">
        <f>IF(N940="snížená",J940,0)</f>
        <v>0</v>
      </c>
      <c r="BG940" s="193">
        <f>IF(N940="zákl. přenesená",J940,0)</f>
        <v>0</v>
      </c>
      <c r="BH940" s="193">
        <f>IF(N940="sníž. přenesená",J940,0)</f>
        <v>0</v>
      </c>
      <c r="BI940" s="193">
        <f>IF(N940="nulová",J940,0)</f>
        <v>0</v>
      </c>
      <c r="BJ940" s="18" t="s">
        <v>85</v>
      </c>
      <c r="BK940" s="193">
        <f>ROUND(I940*H940,2)</f>
        <v>0</v>
      </c>
      <c r="BL940" s="18" t="s">
        <v>98</v>
      </c>
      <c r="BM940" s="192" t="s">
        <v>2336</v>
      </c>
    </row>
    <row r="941" spans="2:51" s="12" customFormat="1" ht="12">
      <c r="B941" s="194"/>
      <c r="C941" s="195"/>
      <c r="D941" s="196" t="s">
        <v>209</v>
      </c>
      <c r="E941" s="197" t="s">
        <v>1</v>
      </c>
      <c r="F941" s="198" t="s">
        <v>2337</v>
      </c>
      <c r="G941" s="195"/>
      <c r="H941" s="199">
        <v>847.38</v>
      </c>
      <c r="I941" s="200"/>
      <c r="J941" s="195"/>
      <c r="K941" s="195"/>
      <c r="L941" s="201"/>
      <c r="M941" s="202"/>
      <c r="N941" s="203"/>
      <c r="O941" s="203"/>
      <c r="P941" s="203"/>
      <c r="Q941" s="203"/>
      <c r="R941" s="203"/>
      <c r="S941" s="203"/>
      <c r="T941" s="204"/>
      <c r="AT941" s="205" t="s">
        <v>209</v>
      </c>
      <c r="AU941" s="205" t="s">
        <v>89</v>
      </c>
      <c r="AV941" s="12" t="s">
        <v>89</v>
      </c>
      <c r="AW941" s="12" t="s">
        <v>36</v>
      </c>
      <c r="AX941" s="12" t="s">
        <v>80</v>
      </c>
      <c r="AY941" s="205" t="s">
        <v>203</v>
      </c>
    </row>
    <row r="942" spans="2:51" s="12" customFormat="1" ht="12">
      <c r="B942" s="194"/>
      <c r="C942" s="195"/>
      <c r="D942" s="196" t="s">
        <v>209</v>
      </c>
      <c r="E942" s="197" t="s">
        <v>1</v>
      </c>
      <c r="F942" s="198" t="s">
        <v>2338</v>
      </c>
      <c r="G942" s="195"/>
      <c r="H942" s="199">
        <v>106.8</v>
      </c>
      <c r="I942" s="200"/>
      <c r="J942" s="195"/>
      <c r="K942" s="195"/>
      <c r="L942" s="201"/>
      <c r="M942" s="202"/>
      <c r="N942" s="203"/>
      <c r="O942" s="203"/>
      <c r="P942" s="203"/>
      <c r="Q942" s="203"/>
      <c r="R942" s="203"/>
      <c r="S942" s="203"/>
      <c r="T942" s="204"/>
      <c r="AT942" s="205" t="s">
        <v>209</v>
      </c>
      <c r="AU942" s="205" t="s">
        <v>89</v>
      </c>
      <c r="AV942" s="12" t="s">
        <v>89</v>
      </c>
      <c r="AW942" s="12" t="s">
        <v>36</v>
      </c>
      <c r="AX942" s="12" t="s">
        <v>80</v>
      </c>
      <c r="AY942" s="205" t="s">
        <v>203</v>
      </c>
    </row>
    <row r="943" spans="2:51" s="13" customFormat="1" ht="12">
      <c r="B943" s="206"/>
      <c r="C943" s="207"/>
      <c r="D943" s="196" t="s">
        <v>209</v>
      </c>
      <c r="E943" s="208" t="s">
        <v>1</v>
      </c>
      <c r="F943" s="209" t="s">
        <v>211</v>
      </c>
      <c r="G943" s="207"/>
      <c r="H943" s="210">
        <v>954.18</v>
      </c>
      <c r="I943" s="211"/>
      <c r="J943" s="207"/>
      <c r="K943" s="207"/>
      <c r="L943" s="212"/>
      <c r="M943" s="213"/>
      <c r="N943" s="214"/>
      <c r="O943" s="214"/>
      <c r="P943" s="214"/>
      <c r="Q943" s="214"/>
      <c r="R943" s="214"/>
      <c r="S943" s="214"/>
      <c r="T943" s="215"/>
      <c r="AT943" s="216" t="s">
        <v>209</v>
      </c>
      <c r="AU943" s="216" t="s">
        <v>89</v>
      </c>
      <c r="AV943" s="13" t="s">
        <v>98</v>
      </c>
      <c r="AW943" s="13" t="s">
        <v>36</v>
      </c>
      <c r="AX943" s="13" t="s">
        <v>85</v>
      </c>
      <c r="AY943" s="216" t="s">
        <v>203</v>
      </c>
    </row>
    <row r="944" spans="1:65" s="2" customFormat="1" ht="62.65" customHeight="1">
      <c r="A944" s="35"/>
      <c r="B944" s="36"/>
      <c r="C944" s="238" t="s">
        <v>2339</v>
      </c>
      <c r="D944" s="238" t="s">
        <v>1363</v>
      </c>
      <c r="E944" s="239" t="s">
        <v>2340</v>
      </c>
      <c r="F944" s="240" t="s">
        <v>2341</v>
      </c>
      <c r="G944" s="241" t="s">
        <v>207</v>
      </c>
      <c r="H944" s="242">
        <v>1097.307</v>
      </c>
      <c r="I944" s="243"/>
      <c r="J944" s="244">
        <f>ROUND(I944*H944,2)</f>
        <v>0</v>
      </c>
      <c r="K944" s="245"/>
      <c r="L944" s="246"/>
      <c r="M944" s="247" t="s">
        <v>1</v>
      </c>
      <c r="N944" s="248" t="s">
        <v>45</v>
      </c>
      <c r="O944" s="72"/>
      <c r="P944" s="190">
        <f>O944*H944</f>
        <v>0</v>
      </c>
      <c r="Q944" s="190">
        <v>0</v>
      </c>
      <c r="R944" s="190">
        <f>Q944*H944</f>
        <v>0</v>
      </c>
      <c r="S944" s="190">
        <v>0</v>
      </c>
      <c r="T944" s="191">
        <f>S944*H944</f>
        <v>0</v>
      </c>
      <c r="U944" s="35"/>
      <c r="V944" s="35"/>
      <c r="W944" s="35"/>
      <c r="X944" s="35"/>
      <c r="Y944" s="35"/>
      <c r="Z944" s="35"/>
      <c r="AA944" s="35"/>
      <c r="AB944" s="35"/>
      <c r="AC944" s="35"/>
      <c r="AD944" s="35"/>
      <c r="AE944" s="35"/>
      <c r="AR944" s="192" t="s">
        <v>122</v>
      </c>
      <c r="AT944" s="192" t="s">
        <v>1363</v>
      </c>
      <c r="AU944" s="192" t="s">
        <v>89</v>
      </c>
      <c r="AY944" s="18" t="s">
        <v>203</v>
      </c>
      <c r="BE944" s="193">
        <f>IF(N944="základní",J944,0)</f>
        <v>0</v>
      </c>
      <c r="BF944" s="193">
        <f>IF(N944="snížená",J944,0)</f>
        <v>0</v>
      </c>
      <c r="BG944" s="193">
        <f>IF(N944="zákl. přenesená",J944,0)</f>
        <v>0</v>
      </c>
      <c r="BH944" s="193">
        <f>IF(N944="sníž. přenesená",J944,0)</f>
        <v>0</v>
      </c>
      <c r="BI944" s="193">
        <f>IF(N944="nulová",J944,0)</f>
        <v>0</v>
      </c>
      <c r="BJ944" s="18" t="s">
        <v>85</v>
      </c>
      <c r="BK944" s="193">
        <f>ROUND(I944*H944,2)</f>
        <v>0</v>
      </c>
      <c r="BL944" s="18" t="s">
        <v>98</v>
      </c>
      <c r="BM944" s="192" t="s">
        <v>2342</v>
      </c>
    </row>
    <row r="945" spans="2:51" s="12" customFormat="1" ht="12">
      <c r="B945" s="194"/>
      <c r="C945" s="195"/>
      <c r="D945" s="196" t="s">
        <v>209</v>
      </c>
      <c r="E945" s="197" t="s">
        <v>1</v>
      </c>
      <c r="F945" s="198" t="s">
        <v>2343</v>
      </c>
      <c r="G945" s="195"/>
      <c r="H945" s="199">
        <v>1097.307</v>
      </c>
      <c r="I945" s="200"/>
      <c r="J945" s="195"/>
      <c r="K945" s="195"/>
      <c r="L945" s="201"/>
      <c r="M945" s="202"/>
      <c r="N945" s="203"/>
      <c r="O945" s="203"/>
      <c r="P945" s="203"/>
      <c r="Q945" s="203"/>
      <c r="R945" s="203"/>
      <c r="S945" s="203"/>
      <c r="T945" s="204"/>
      <c r="AT945" s="205" t="s">
        <v>209</v>
      </c>
      <c r="AU945" s="205" t="s">
        <v>89</v>
      </c>
      <c r="AV945" s="12" t="s">
        <v>89</v>
      </c>
      <c r="AW945" s="12" t="s">
        <v>36</v>
      </c>
      <c r="AX945" s="12" t="s">
        <v>80</v>
      </c>
      <c r="AY945" s="205" t="s">
        <v>203</v>
      </c>
    </row>
    <row r="946" spans="2:51" s="13" customFormat="1" ht="12">
      <c r="B946" s="206"/>
      <c r="C946" s="207"/>
      <c r="D946" s="196" t="s">
        <v>209</v>
      </c>
      <c r="E946" s="208" t="s">
        <v>1</v>
      </c>
      <c r="F946" s="209" t="s">
        <v>211</v>
      </c>
      <c r="G946" s="207"/>
      <c r="H946" s="210">
        <v>1097.307</v>
      </c>
      <c r="I946" s="211"/>
      <c r="J946" s="207"/>
      <c r="K946" s="207"/>
      <c r="L946" s="212"/>
      <c r="M946" s="213"/>
      <c r="N946" s="214"/>
      <c r="O946" s="214"/>
      <c r="P946" s="214"/>
      <c r="Q946" s="214"/>
      <c r="R946" s="214"/>
      <c r="S946" s="214"/>
      <c r="T946" s="215"/>
      <c r="AT946" s="216" t="s">
        <v>209</v>
      </c>
      <c r="AU946" s="216" t="s">
        <v>89</v>
      </c>
      <c r="AV946" s="13" t="s">
        <v>98</v>
      </c>
      <c r="AW946" s="13" t="s">
        <v>36</v>
      </c>
      <c r="AX946" s="13" t="s">
        <v>85</v>
      </c>
      <c r="AY946" s="216" t="s">
        <v>203</v>
      </c>
    </row>
    <row r="947" spans="1:65" s="2" customFormat="1" ht="62.65" customHeight="1">
      <c r="A947" s="35"/>
      <c r="B947" s="36"/>
      <c r="C947" s="180" t="s">
        <v>2344</v>
      </c>
      <c r="D947" s="180" t="s">
        <v>204</v>
      </c>
      <c r="E947" s="181" t="s">
        <v>2345</v>
      </c>
      <c r="F947" s="182" t="s">
        <v>2346</v>
      </c>
      <c r="G947" s="183" t="s">
        <v>207</v>
      </c>
      <c r="H947" s="184">
        <v>844.505</v>
      </c>
      <c r="I947" s="185"/>
      <c r="J947" s="186">
        <f>ROUND(I947*H947,2)</f>
        <v>0</v>
      </c>
      <c r="K947" s="187"/>
      <c r="L947" s="40"/>
      <c r="M947" s="188" t="s">
        <v>1</v>
      </c>
      <c r="N947" s="189" t="s">
        <v>45</v>
      </c>
      <c r="O947" s="72"/>
      <c r="P947" s="190">
        <f>O947*H947</f>
        <v>0</v>
      </c>
      <c r="Q947" s="190">
        <v>0</v>
      </c>
      <c r="R947" s="190">
        <f>Q947*H947</f>
        <v>0</v>
      </c>
      <c r="S947" s="190">
        <v>0</v>
      </c>
      <c r="T947" s="191">
        <f>S947*H947</f>
        <v>0</v>
      </c>
      <c r="U947" s="35"/>
      <c r="V947" s="35"/>
      <c r="W947" s="35"/>
      <c r="X947" s="35"/>
      <c r="Y947" s="35"/>
      <c r="Z947" s="35"/>
      <c r="AA947" s="35"/>
      <c r="AB947" s="35"/>
      <c r="AC947" s="35"/>
      <c r="AD947" s="35"/>
      <c r="AE947" s="35"/>
      <c r="AR947" s="192" t="s">
        <v>98</v>
      </c>
      <c r="AT947" s="192" t="s">
        <v>204</v>
      </c>
      <c r="AU947" s="192" t="s">
        <v>89</v>
      </c>
      <c r="AY947" s="18" t="s">
        <v>203</v>
      </c>
      <c r="BE947" s="193">
        <f>IF(N947="základní",J947,0)</f>
        <v>0</v>
      </c>
      <c r="BF947" s="193">
        <f>IF(N947="snížená",J947,0)</f>
        <v>0</v>
      </c>
      <c r="BG947" s="193">
        <f>IF(N947="zákl. přenesená",J947,0)</f>
        <v>0</v>
      </c>
      <c r="BH947" s="193">
        <f>IF(N947="sníž. přenesená",J947,0)</f>
        <v>0</v>
      </c>
      <c r="BI947" s="193">
        <f>IF(N947="nulová",J947,0)</f>
        <v>0</v>
      </c>
      <c r="BJ947" s="18" t="s">
        <v>85</v>
      </c>
      <c r="BK947" s="193">
        <f>ROUND(I947*H947,2)</f>
        <v>0</v>
      </c>
      <c r="BL947" s="18" t="s">
        <v>98</v>
      </c>
      <c r="BM947" s="192" t="s">
        <v>2347</v>
      </c>
    </row>
    <row r="948" spans="2:51" s="12" customFormat="1" ht="12">
      <c r="B948" s="194"/>
      <c r="C948" s="195"/>
      <c r="D948" s="196" t="s">
        <v>209</v>
      </c>
      <c r="E948" s="197" t="s">
        <v>1</v>
      </c>
      <c r="F948" s="198" t="s">
        <v>2328</v>
      </c>
      <c r="G948" s="195"/>
      <c r="H948" s="199">
        <v>844.505</v>
      </c>
      <c r="I948" s="200"/>
      <c r="J948" s="195"/>
      <c r="K948" s="195"/>
      <c r="L948" s="201"/>
      <c r="M948" s="202"/>
      <c r="N948" s="203"/>
      <c r="O948" s="203"/>
      <c r="P948" s="203"/>
      <c r="Q948" s="203"/>
      <c r="R948" s="203"/>
      <c r="S948" s="203"/>
      <c r="T948" s="204"/>
      <c r="AT948" s="205" t="s">
        <v>209</v>
      </c>
      <c r="AU948" s="205" t="s">
        <v>89</v>
      </c>
      <c r="AV948" s="12" t="s">
        <v>89</v>
      </c>
      <c r="AW948" s="12" t="s">
        <v>36</v>
      </c>
      <c r="AX948" s="12" t="s">
        <v>80</v>
      </c>
      <c r="AY948" s="205" t="s">
        <v>203</v>
      </c>
    </row>
    <row r="949" spans="2:51" s="13" customFormat="1" ht="12">
      <c r="B949" s="206"/>
      <c r="C949" s="207"/>
      <c r="D949" s="196" t="s">
        <v>209</v>
      </c>
      <c r="E949" s="208" t="s">
        <v>1</v>
      </c>
      <c r="F949" s="209" t="s">
        <v>211</v>
      </c>
      <c r="G949" s="207"/>
      <c r="H949" s="210">
        <v>844.505</v>
      </c>
      <c r="I949" s="211"/>
      <c r="J949" s="207"/>
      <c r="K949" s="207"/>
      <c r="L949" s="212"/>
      <c r="M949" s="213"/>
      <c r="N949" s="214"/>
      <c r="O949" s="214"/>
      <c r="P949" s="214"/>
      <c r="Q949" s="214"/>
      <c r="R949" s="214"/>
      <c r="S949" s="214"/>
      <c r="T949" s="215"/>
      <c r="AT949" s="216" t="s">
        <v>209</v>
      </c>
      <c r="AU949" s="216" t="s">
        <v>89</v>
      </c>
      <c r="AV949" s="13" t="s">
        <v>98</v>
      </c>
      <c r="AW949" s="13" t="s">
        <v>36</v>
      </c>
      <c r="AX949" s="13" t="s">
        <v>85</v>
      </c>
      <c r="AY949" s="216" t="s">
        <v>203</v>
      </c>
    </row>
    <row r="950" spans="1:65" s="2" customFormat="1" ht="24.2" customHeight="1">
      <c r="A950" s="35"/>
      <c r="B950" s="36"/>
      <c r="C950" s="238" t="s">
        <v>2348</v>
      </c>
      <c r="D950" s="238" t="s">
        <v>1363</v>
      </c>
      <c r="E950" s="239" t="s">
        <v>1841</v>
      </c>
      <c r="F950" s="240" t="s">
        <v>1842</v>
      </c>
      <c r="G950" s="241" t="s">
        <v>207</v>
      </c>
      <c r="H950" s="242">
        <v>984.271</v>
      </c>
      <c r="I950" s="243"/>
      <c r="J950" s="244">
        <f>ROUND(I950*H950,2)</f>
        <v>0</v>
      </c>
      <c r="K950" s="245"/>
      <c r="L950" s="246"/>
      <c r="M950" s="247" t="s">
        <v>1</v>
      </c>
      <c r="N950" s="248" t="s">
        <v>45</v>
      </c>
      <c r="O950" s="72"/>
      <c r="P950" s="190">
        <f>O950*H950</f>
        <v>0</v>
      </c>
      <c r="Q950" s="190">
        <v>0</v>
      </c>
      <c r="R950" s="190">
        <f>Q950*H950</f>
        <v>0</v>
      </c>
      <c r="S950" s="190">
        <v>0</v>
      </c>
      <c r="T950" s="191">
        <f>S950*H950</f>
        <v>0</v>
      </c>
      <c r="U950" s="35"/>
      <c r="V950" s="35"/>
      <c r="W950" s="35"/>
      <c r="X950" s="35"/>
      <c r="Y950" s="35"/>
      <c r="Z950" s="35"/>
      <c r="AA950" s="35"/>
      <c r="AB950" s="35"/>
      <c r="AC950" s="35"/>
      <c r="AD950" s="35"/>
      <c r="AE950" s="35"/>
      <c r="AR950" s="192" t="s">
        <v>122</v>
      </c>
      <c r="AT950" s="192" t="s">
        <v>1363</v>
      </c>
      <c r="AU950" s="192" t="s">
        <v>89</v>
      </c>
      <c r="AY950" s="18" t="s">
        <v>203</v>
      </c>
      <c r="BE950" s="193">
        <f>IF(N950="základní",J950,0)</f>
        <v>0</v>
      </c>
      <c r="BF950" s="193">
        <f>IF(N950="snížená",J950,0)</f>
        <v>0</v>
      </c>
      <c r="BG950" s="193">
        <f>IF(N950="zákl. přenesená",J950,0)</f>
        <v>0</v>
      </c>
      <c r="BH950" s="193">
        <f>IF(N950="sníž. přenesená",J950,0)</f>
        <v>0</v>
      </c>
      <c r="BI950" s="193">
        <f>IF(N950="nulová",J950,0)</f>
        <v>0</v>
      </c>
      <c r="BJ950" s="18" t="s">
        <v>85</v>
      </c>
      <c r="BK950" s="193">
        <f>ROUND(I950*H950,2)</f>
        <v>0</v>
      </c>
      <c r="BL950" s="18" t="s">
        <v>98</v>
      </c>
      <c r="BM950" s="192" t="s">
        <v>2349</v>
      </c>
    </row>
    <row r="951" spans="2:51" s="12" customFormat="1" ht="12">
      <c r="B951" s="194"/>
      <c r="C951" s="195"/>
      <c r="D951" s="196" t="s">
        <v>209</v>
      </c>
      <c r="E951" s="197" t="s">
        <v>1</v>
      </c>
      <c r="F951" s="198" t="s">
        <v>2350</v>
      </c>
      <c r="G951" s="195"/>
      <c r="H951" s="199">
        <v>984.271</v>
      </c>
      <c r="I951" s="200"/>
      <c r="J951" s="195"/>
      <c r="K951" s="195"/>
      <c r="L951" s="201"/>
      <c r="M951" s="202"/>
      <c r="N951" s="203"/>
      <c r="O951" s="203"/>
      <c r="P951" s="203"/>
      <c r="Q951" s="203"/>
      <c r="R951" s="203"/>
      <c r="S951" s="203"/>
      <c r="T951" s="204"/>
      <c r="AT951" s="205" t="s">
        <v>209</v>
      </c>
      <c r="AU951" s="205" t="s">
        <v>89</v>
      </c>
      <c r="AV951" s="12" t="s">
        <v>89</v>
      </c>
      <c r="AW951" s="12" t="s">
        <v>36</v>
      </c>
      <c r="AX951" s="12" t="s">
        <v>80</v>
      </c>
      <c r="AY951" s="205" t="s">
        <v>203</v>
      </c>
    </row>
    <row r="952" spans="2:51" s="13" customFormat="1" ht="12">
      <c r="B952" s="206"/>
      <c r="C952" s="207"/>
      <c r="D952" s="196" t="s">
        <v>209</v>
      </c>
      <c r="E952" s="208" t="s">
        <v>1</v>
      </c>
      <c r="F952" s="209" t="s">
        <v>211</v>
      </c>
      <c r="G952" s="207"/>
      <c r="H952" s="210">
        <v>984.271</v>
      </c>
      <c r="I952" s="211"/>
      <c r="J952" s="207"/>
      <c r="K952" s="207"/>
      <c r="L952" s="212"/>
      <c r="M952" s="213"/>
      <c r="N952" s="214"/>
      <c r="O952" s="214"/>
      <c r="P952" s="214"/>
      <c r="Q952" s="214"/>
      <c r="R952" s="214"/>
      <c r="S952" s="214"/>
      <c r="T952" s="215"/>
      <c r="AT952" s="216" t="s">
        <v>209</v>
      </c>
      <c r="AU952" s="216" t="s">
        <v>89</v>
      </c>
      <c r="AV952" s="13" t="s">
        <v>98</v>
      </c>
      <c r="AW952" s="13" t="s">
        <v>36</v>
      </c>
      <c r="AX952" s="13" t="s">
        <v>85</v>
      </c>
      <c r="AY952" s="216" t="s">
        <v>203</v>
      </c>
    </row>
    <row r="953" spans="1:65" s="2" customFormat="1" ht="33" customHeight="1">
      <c r="A953" s="35"/>
      <c r="B953" s="36"/>
      <c r="C953" s="180" t="s">
        <v>2351</v>
      </c>
      <c r="D953" s="180" t="s">
        <v>204</v>
      </c>
      <c r="E953" s="181" t="s">
        <v>2352</v>
      </c>
      <c r="F953" s="182" t="s">
        <v>2353</v>
      </c>
      <c r="G953" s="183" t="s">
        <v>207</v>
      </c>
      <c r="H953" s="184">
        <v>975</v>
      </c>
      <c r="I953" s="185"/>
      <c r="J953" s="186">
        <f>ROUND(I953*H953,2)</f>
        <v>0</v>
      </c>
      <c r="K953" s="187"/>
      <c r="L953" s="40"/>
      <c r="M953" s="188" t="s">
        <v>1</v>
      </c>
      <c r="N953" s="189" t="s">
        <v>45</v>
      </c>
      <c r="O953" s="72"/>
      <c r="P953" s="190">
        <f>O953*H953</f>
        <v>0</v>
      </c>
      <c r="Q953" s="190">
        <v>0</v>
      </c>
      <c r="R953" s="190">
        <f>Q953*H953</f>
        <v>0</v>
      </c>
      <c r="S953" s="190">
        <v>0</v>
      </c>
      <c r="T953" s="191">
        <f>S953*H953</f>
        <v>0</v>
      </c>
      <c r="U953" s="35"/>
      <c r="V953" s="35"/>
      <c r="W953" s="35"/>
      <c r="X953" s="35"/>
      <c r="Y953" s="35"/>
      <c r="Z953" s="35"/>
      <c r="AA953" s="35"/>
      <c r="AB953" s="35"/>
      <c r="AC953" s="35"/>
      <c r="AD953" s="35"/>
      <c r="AE953" s="35"/>
      <c r="AR953" s="192" t="s">
        <v>98</v>
      </c>
      <c r="AT953" s="192" t="s">
        <v>204</v>
      </c>
      <c r="AU953" s="192" t="s">
        <v>89</v>
      </c>
      <c r="AY953" s="18" t="s">
        <v>203</v>
      </c>
      <c r="BE953" s="193">
        <f>IF(N953="základní",J953,0)</f>
        <v>0</v>
      </c>
      <c r="BF953" s="193">
        <f>IF(N953="snížená",J953,0)</f>
        <v>0</v>
      </c>
      <c r="BG953" s="193">
        <f>IF(N953="zákl. přenesená",J953,0)</f>
        <v>0</v>
      </c>
      <c r="BH953" s="193">
        <f>IF(N953="sníž. přenesená",J953,0)</f>
        <v>0</v>
      </c>
      <c r="BI953" s="193">
        <f>IF(N953="nulová",J953,0)</f>
        <v>0</v>
      </c>
      <c r="BJ953" s="18" t="s">
        <v>85</v>
      </c>
      <c r="BK953" s="193">
        <f>ROUND(I953*H953,2)</f>
        <v>0</v>
      </c>
      <c r="BL953" s="18" t="s">
        <v>98</v>
      </c>
      <c r="BM953" s="192" t="s">
        <v>2354</v>
      </c>
    </row>
    <row r="954" spans="2:51" s="12" customFormat="1" ht="12">
      <c r="B954" s="194"/>
      <c r="C954" s="195"/>
      <c r="D954" s="196" t="s">
        <v>209</v>
      </c>
      <c r="E954" s="197" t="s">
        <v>1</v>
      </c>
      <c r="F954" s="198" t="s">
        <v>2355</v>
      </c>
      <c r="G954" s="195"/>
      <c r="H954" s="199">
        <v>975</v>
      </c>
      <c r="I954" s="200"/>
      <c r="J954" s="195"/>
      <c r="K954" s="195"/>
      <c r="L954" s="201"/>
      <c r="M954" s="202"/>
      <c r="N954" s="203"/>
      <c r="O954" s="203"/>
      <c r="P954" s="203"/>
      <c r="Q954" s="203"/>
      <c r="R954" s="203"/>
      <c r="S954" s="203"/>
      <c r="T954" s="204"/>
      <c r="AT954" s="205" t="s">
        <v>209</v>
      </c>
      <c r="AU954" s="205" t="s">
        <v>89</v>
      </c>
      <c r="AV954" s="12" t="s">
        <v>89</v>
      </c>
      <c r="AW954" s="12" t="s">
        <v>36</v>
      </c>
      <c r="AX954" s="12" t="s">
        <v>80</v>
      </c>
      <c r="AY954" s="205" t="s">
        <v>203</v>
      </c>
    </row>
    <row r="955" spans="2:51" s="13" customFormat="1" ht="12">
      <c r="B955" s="206"/>
      <c r="C955" s="207"/>
      <c r="D955" s="196" t="s">
        <v>209</v>
      </c>
      <c r="E955" s="208" t="s">
        <v>1</v>
      </c>
      <c r="F955" s="209" t="s">
        <v>211</v>
      </c>
      <c r="G955" s="207"/>
      <c r="H955" s="210">
        <v>975</v>
      </c>
      <c r="I955" s="211"/>
      <c r="J955" s="207"/>
      <c r="K955" s="207"/>
      <c r="L955" s="212"/>
      <c r="M955" s="213"/>
      <c r="N955" s="214"/>
      <c r="O955" s="214"/>
      <c r="P955" s="214"/>
      <c r="Q955" s="214"/>
      <c r="R955" s="214"/>
      <c r="S955" s="214"/>
      <c r="T955" s="215"/>
      <c r="AT955" s="216" t="s">
        <v>209</v>
      </c>
      <c r="AU955" s="216" t="s">
        <v>89</v>
      </c>
      <c r="AV955" s="13" t="s">
        <v>98</v>
      </c>
      <c r="AW955" s="13" t="s">
        <v>36</v>
      </c>
      <c r="AX955" s="13" t="s">
        <v>85</v>
      </c>
      <c r="AY955" s="216" t="s">
        <v>203</v>
      </c>
    </row>
    <row r="956" spans="1:65" s="2" customFormat="1" ht="55.5" customHeight="1">
      <c r="A956" s="35"/>
      <c r="B956" s="36"/>
      <c r="C956" s="238" t="s">
        <v>2356</v>
      </c>
      <c r="D956" s="238" t="s">
        <v>1363</v>
      </c>
      <c r="E956" s="239" t="s">
        <v>2357</v>
      </c>
      <c r="F956" s="240" t="s">
        <v>2358</v>
      </c>
      <c r="G956" s="241" t="s">
        <v>207</v>
      </c>
      <c r="H956" s="242">
        <v>1121.25</v>
      </c>
      <c r="I956" s="243"/>
      <c r="J956" s="244">
        <f>ROUND(I956*H956,2)</f>
        <v>0</v>
      </c>
      <c r="K956" s="245"/>
      <c r="L956" s="246"/>
      <c r="M956" s="247" t="s">
        <v>1</v>
      </c>
      <c r="N956" s="248" t="s">
        <v>45</v>
      </c>
      <c r="O956" s="72"/>
      <c r="P956" s="190">
        <f>O956*H956</f>
        <v>0</v>
      </c>
      <c r="Q956" s="190">
        <v>0</v>
      </c>
      <c r="R956" s="190">
        <f>Q956*H956</f>
        <v>0</v>
      </c>
      <c r="S956" s="190">
        <v>0</v>
      </c>
      <c r="T956" s="191">
        <f>S956*H956</f>
        <v>0</v>
      </c>
      <c r="U956" s="35"/>
      <c r="V956" s="35"/>
      <c r="W956" s="35"/>
      <c r="X956" s="35"/>
      <c r="Y956" s="35"/>
      <c r="Z956" s="35"/>
      <c r="AA956" s="35"/>
      <c r="AB956" s="35"/>
      <c r="AC956" s="35"/>
      <c r="AD956" s="35"/>
      <c r="AE956" s="35"/>
      <c r="AR956" s="192" t="s">
        <v>122</v>
      </c>
      <c r="AT956" s="192" t="s">
        <v>1363</v>
      </c>
      <c r="AU956" s="192" t="s">
        <v>89</v>
      </c>
      <c r="AY956" s="18" t="s">
        <v>203</v>
      </c>
      <c r="BE956" s="193">
        <f>IF(N956="základní",J956,0)</f>
        <v>0</v>
      </c>
      <c r="BF956" s="193">
        <f>IF(N956="snížená",J956,0)</f>
        <v>0</v>
      </c>
      <c r="BG956" s="193">
        <f>IF(N956="zákl. přenesená",J956,0)</f>
        <v>0</v>
      </c>
      <c r="BH956" s="193">
        <f>IF(N956="sníž. přenesená",J956,0)</f>
        <v>0</v>
      </c>
      <c r="BI956" s="193">
        <f>IF(N956="nulová",J956,0)</f>
        <v>0</v>
      </c>
      <c r="BJ956" s="18" t="s">
        <v>85</v>
      </c>
      <c r="BK956" s="193">
        <f>ROUND(I956*H956,2)</f>
        <v>0</v>
      </c>
      <c r="BL956" s="18" t="s">
        <v>98</v>
      </c>
      <c r="BM956" s="192" t="s">
        <v>2359</v>
      </c>
    </row>
    <row r="957" spans="1:65" s="2" customFormat="1" ht="37.9" customHeight="1">
      <c r="A957" s="35"/>
      <c r="B957" s="36"/>
      <c r="C957" s="180" t="s">
        <v>2360</v>
      </c>
      <c r="D957" s="180" t="s">
        <v>204</v>
      </c>
      <c r="E957" s="181" t="s">
        <v>1797</v>
      </c>
      <c r="F957" s="182" t="s">
        <v>1798</v>
      </c>
      <c r="G957" s="183" t="s">
        <v>207</v>
      </c>
      <c r="H957" s="184">
        <v>1653.59</v>
      </c>
      <c r="I957" s="185"/>
      <c r="J957" s="186">
        <f>ROUND(I957*H957,2)</f>
        <v>0</v>
      </c>
      <c r="K957" s="187"/>
      <c r="L957" s="40"/>
      <c r="M957" s="188" t="s">
        <v>1</v>
      </c>
      <c r="N957" s="189" t="s">
        <v>45</v>
      </c>
      <c r="O957" s="72"/>
      <c r="P957" s="190">
        <f>O957*H957</f>
        <v>0</v>
      </c>
      <c r="Q957" s="190">
        <v>0</v>
      </c>
      <c r="R957" s="190">
        <f>Q957*H957</f>
        <v>0</v>
      </c>
      <c r="S957" s="190">
        <v>0</v>
      </c>
      <c r="T957" s="191">
        <f>S957*H957</f>
        <v>0</v>
      </c>
      <c r="U957" s="35"/>
      <c r="V957" s="35"/>
      <c r="W957" s="35"/>
      <c r="X957" s="35"/>
      <c r="Y957" s="35"/>
      <c r="Z957" s="35"/>
      <c r="AA957" s="35"/>
      <c r="AB957" s="35"/>
      <c r="AC957" s="35"/>
      <c r="AD957" s="35"/>
      <c r="AE957" s="35"/>
      <c r="AR957" s="192" t="s">
        <v>98</v>
      </c>
      <c r="AT957" s="192" t="s">
        <v>204</v>
      </c>
      <c r="AU957" s="192" t="s">
        <v>89</v>
      </c>
      <c r="AY957" s="18" t="s">
        <v>203</v>
      </c>
      <c r="BE957" s="193">
        <f>IF(N957="základní",J957,0)</f>
        <v>0</v>
      </c>
      <c r="BF957" s="193">
        <f>IF(N957="snížená",J957,0)</f>
        <v>0</v>
      </c>
      <c r="BG957" s="193">
        <f>IF(N957="zákl. přenesená",J957,0)</f>
        <v>0</v>
      </c>
      <c r="BH957" s="193">
        <f>IF(N957="sníž. přenesená",J957,0)</f>
        <v>0</v>
      </c>
      <c r="BI957" s="193">
        <f>IF(N957="nulová",J957,0)</f>
        <v>0</v>
      </c>
      <c r="BJ957" s="18" t="s">
        <v>85</v>
      </c>
      <c r="BK957" s="193">
        <f>ROUND(I957*H957,2)</f>
        <v>0</v>
      </c>
      <c r="BL957" s="18" t="s">
        <v>98</v>
      </c>
      <c r="BM957" s="192" t="s">
        <v>2361</v>
      </c>
    </row>
    <row r="958" spans="1:65" s="2" customFormat="1" ht="24.2" customHeight="1">
      <c r="A958" s="35"/>
      <c r="B958" s="36"/>
      <c r="C958" s="238" t="s">
        <v>2362</v>
      </c>
      <c r="D958" s="238" t="s">
        <v>1363</v>
      </c>
      <c r="E958" s="239" t="s">
        <v>1800</v>
      </c>
      <c r="F958" s="240" t="s">
        <v>1801</v>
      </c>
      <c r="G958" s="241" t="s">
        <v>207</v>
      </c>
      <c r="H958" s="242">
        <v>868.135</v>
      </c>
      <c r="I958" s="243"/>
      <c r="J958" s="244">
        <f>ROUND(I958*H958,2)</f>
        <v>0</v>
      </c>
      <c r="K958" s="245"/>
      <c r="L958" s="246"/>
      <c r="M958" s="247" t="s">
        <v>1</v>
      </c>
      <c r="N958" s="248" t="s">
        <v>45</v>
      </c>
      <c r="O958" s="72"/>
      <c r="P958" s="190">
        <f>O958*H958</f>
        <v>0</v>
      </c>
      <c r="Q958" s="190">
        <v>0</v>
      </c>
      <c r="R958" s="190">
        <f>Q958*H958</f>
        <v>0</v>
      </c>
      <c r="S958" s="190">
        <v>0</v>
      </c>
      <c r="T958" s="191">
        <f>S958*H958</f>
        <v>0</v>
      </c>
      <c r="U958" s="35"/>
      <c r="V958" s="35"/>
      <c r="W958" s="35"/>
      <c r="X958" s="35"/>
      <c r="Y958" s="35"/>
      <c r="Z958" s="35"/>
      <c r="AA958" s="35"/>
      <c r="AB958" s="35"/>
      <c r="AC958" s="35"/>
      <c r="AD958" s="35"/>
      <c r="AE958" s="35"/>
      <c r="AR958" s="192" t="s">
        <v>122</v>
      </c>
      <c r="AT958" s="192" t="s">
        <v>1363</v>
      </c>
      <c r="AU958" s="192" t="s">
        <v>89</v>
      </c>
      <c r="AY958" s="18" t="s">
        <v>203</v>
      </c>
      <c r="BE958" s="193">
        <f>IF(N958="základní",J958,0)</f>
        <v>0</v>
      </c>
      <c r="BF958" s="193">
        <f>IF(N958="snížená",J958,0)</f>
        <v>0</v>
      </c>
      <c r="BG958" s="193">
        <f>IF(N958="zákl. přenesená",J958,0)</f>
        <v>0</v>
      </c>
      <c r="BH958" s="193">
        <f>IF(N958="sníž. přenesená",J958,0)</f>
        <v>0</v>
      </c>
      <c r="BI958" s="193">
        <f>IF(N958="nulová",J958,0)</f>
        <v>0</v>
      </c>
      <c r="BJ958" s="18" t="s">
        <v>85</v>
      </c>
      <c r="BK958" s="193">
        <f>ROUND(I958*H958,2)</f>
        <v>0</v>
      </c>
      <c r="BL958" s="18" t="s">
        <v>98</v>
      </c>
      <c r="BM958" s="192" t="s">
        <v>2363</v>
      </c>
    </row>
    <row r="959" spans="2:51" s="12" customFormat="1" ht="12">
      <c r="B959" s="194"/>
      <c r="C959" s="195"/>
      <c r="D959" s="196" t="s">
        <v>209</v>
      </c>
      <c r="E959" s="197" t="s">
        <v>1</v>
      </c>
      <c r="F959" s="198" t="s">
        <v>2364</v>
      </c>
      <c r="G959" s="195"/>
      <c r="H959" s="199">
        <v>826.795</v>
      </c>
      <c r="I959" s="200"/>
      <c r="J959" s="195"/>
      <c r="K959" s="195"/>
      <c r="L959" s="201"/>
      <c r="M959" s="202"/>
      <c r="N959" s="203"/>
      <c r="O959" s="203"/>
      <c r="P959" s="203"/>
      <c r="Q959" s="203"/>
      <c r="R959" s="203"/>
      <c r="S959" s="203"/>
      <c r="T959" s="204"/>
      <c r="AT959" s="205" t="s">
        <v>209</v>
      </c>
      <c r="AU959" s="205" t="s">
        <v>89</v>
      </c>
      <c r="AV959" s="12" t="s">
        <v>89</v>
      </c>
      <c r="AW959" s="12" t="s">
        <v>36</v>
      </c>
      <c r="AX959" s="12" t="s">
        <v>80</v>
      </c>
      <c r="AY959" s="205" t="s">
        <v>203</v>
      </c>
    </row>
    <row r="960" spans="2:51" s="13" customFormat="1" ht="12">
      <c r="B960" s="206"/>
      <c r="C960" s="207"/>
      <c r="D960" s="196" t="s">
        <v>209</v>
      </c>
      <c r="E960" s="208" t="s">
        <v>1</v>
      </c>
      <c r="F960" s="209" t="s">
        <v>211</v>
      </c>
      <c r="G960" s="207"/>
      <c r="H960" s="210">
        <v>826.795</v>
      </c>
      <c r="I960" s="211"/>
      <c r="J960" s="207"/>
      <c r="K960" s="207"/>
      <c r="L960" s="212"/>
      <c r="M960" s="213"/>
      <c r="N960" s="214"/>
      <c r="O960" s="214"/>
      <c r="P960" s="214"/>
      <c r="Q960" s="214"/>
      <c r="R960" s="214"/>
      <c r="S960" s="214"/>
      <c r="T960" s="215"/>
      <c r="AT960" s="216" t="s">
        <v>209</v>
      </c>
      <c r="AU960" s="216" t="s">
        <v>89</v>
      </c>
      <c r="AV960" s="13" t="s">
        <v>98</v>
      </c>
      <c r="AW960" s="13" t="s">
        <v>36</v>
      </c>
      <c r="AX960" s="13" t="s">
        <v>80</v>
      </c>
      <c r="AY960" s="216" t="s">
        <v>203</v>
      </c>
    </row>
    <row r="961" spans="2:51" s="12" customFormat="1" ht="12">
      <c r="B961" s="194"/>
      <c r="C961" s="195"/>
      <c r="D961" s="196" t="s">
        <v>209</v>
      </c>
      <c r="E961" s="197" t="s">
        <v>1</v>
      </c>
      <c r="F961" s="198" t="s">
        <v>2365</v>
      </c>
      <c r="G961" s="195"/>
      <c r="H961" s="199">
        <v>868.135</v>
      </c>
      <c r="I961" s="200"/>
      <c r="J961" s="195"/>
      <c r="K961" s="195"/>
      <c r="L961" s="201"/>
      <c r="M961" s="202"/>
      <c r="N961" s="203"/>
      <c r="O961" s="203"/>
      <c r="P961" s="203"/>
      <c r="Q961" s="203"/>
      <c r="R961" s="203"/>
      <c r="S961" s="203"/>
      <c r="T961" s="204"/>
      <c r="AT961" s="205" t="s">
        <v>209</v>
      </c>
      <c r="AU961" s="205" t="s">
        <v>89</v>
      </c>
      <c r="AV961" s="12" t="s">
        <v>89</v>
      </c>
      <c r="AW961" s="12" t="s">
        <v>36</v>
      </c>
      <c r="AX961" s="12" t="s">
        <v>80</v>
      </c>
      <c r="AY961" s="205" t="s">
        <v>203</v>
      </c>
    </row>
    <row r="962" spans="2:51" s="13" customFormat="1" ht="12">
      <c r="B962" s="206"/>
      <c r="C962" s="207"/>
      <c r="D962" s="196" t="s">
        <v>209</v>
      </c>
      <c r="E962" s="208" t="s">
        <v>1</v>
      </c>
      <c r="F962" s="209" t="s">
        <v>211</v>
      </c>
      <c r="G962" s="207"/>
      <c r="H962" s="210">
        <v>868.135</v>
      </c>
      <c r="I962" s="211"/>
      <c r="J962" s="207"/>
      <c r="K962" s="207"/>
      <c r="L962" s="212"/>
      <c r="M962" s="213"/>
      <c r="N962" s="214"/>
      <c r="O962" s="214"/>
      <c r="P962" s="214"/>
      <c r="Q962" s="214"/>
      <c r="R962" s="214"/>
      <c r="S962" s="214"/>
      <c r="T962" s="215"/>
      <c r="AT962" s="216" t="s">
        <v>209</v>
      </c>
      <c r="AU962" s="216" t="s">
        <v>89</v>
      </c>
      <c r="AV962" s="13" t="s">
        <v>98</v>
      </c>
      <c r="AW962" s="13" t="s">
        <v>36</v>
      </c>
      <c r="AX962" s="13" t="s">
        <v>85</v>
      </c>
      <c r="AY962" s="216" t="s">
        <v>203</v>
      </c>
    </row>
    <row r="963" spans="1:65" s="2" customFormat="1" ht="24.2" customHeight="1">
      <c r="A963" s="35"/>
      <c r="B963" s="36"/>
      <c r="C963" s="238" t="s">
        <v>2366</v>
      </c>
      <c r="D963" s="238" t="s">
        <v>1363</v>
      </c>
      <c r="E963" s="239" t="s">
        <v>1803</v>
      </c>
      <c r="F963" s="240" t="s">
        <v>1804</v>
      </c>
      <c r="G963" s="241" t="s">
        <v>207</v>
      </c>
      <c r="H963" s="242">
        <v>868.135</v>
      </c>
      <c r="I963" s="243"/>
      <c r="J963" s="244">
        <f>ROUND(I963*H963,2)</f>
        <v>0</v>
      </c>
      <c r="K963" s="245"/>
      <c r="L963" s="246"/>
      <c r="M963" s="247" t="s">
        <v>1</v>
      </c>
      <c r="N963" s="248" t="s">
        <v>45</v>
      </c>
      <c r="O963" s="72"/>
      <c r="P963" s="190">
        <f>O963*H963</f>
        <v>0</v>
      </c>
      <c r="Q963" s="190">
        <v>0</v>
      </c>
      <c r="R963" s="190">
        <f>Q963*H963</f>
        <v>0</v>
      </c>
      <c r="S963" s="190">
        <v>0</v>
      </c>
      <c r="T963" s="191">
        <f>S963*H963</f>
        <v>0</v>
      </c>
      <c r="U963" s="35"/>
      <c r="V963" s="35"/>
      <c r="W963" s="35"/>
      <c r="X963" s="35"/>
      <c r="Y963" s="35"/>
      <c r="Z963" s="35"/>
      <c r="AA963" s="35"/>
      <c r="AB963" s="35"/>
      <c r="AC963" s="35"/>
      <c r="AD963" s="35"/>
      <c r="AE963" s="35"/>
      <c r="AR963" s="192" t="s">
        <v>122</v>
      </c>
      <c r="AT963" s="192" t="s">
        <v>1363</v>
      </c>
      <c r="AU963" s="192" t="s">
        <v>89</v>
      </c>
      <c r="AY963" s="18" t="s">
        <v>203</v>
      </c>
      <c r="BE963" s="193">
        <f>IF(N963="základní",J963,0)</f>
        <v>0</v>
      </c>
      <c r="BF963" s="193">
        <f>IF(N963="snížená",J963,0)</f>
        <v>0</v>
      </c>
      <c r="BG963" s="193">
        <f>IF(N963="zákl. přenesená",J963,0)</f>
        <v>0</v>
      </c>
      <c r="BH963" s="193">
        <f>IF(N963="sníž. přenesená",J963,0)</f>
        <v>0</v>
      </c>
      <c r="BI963" s="193">
        <f>IF(N963="nulová",J963,0)</f>
        <v>0</v>
      </c>
      <c r="BJ963" s="18" t="s">
        <v>85</v>
      </c>
      <c r="BK963" s="193">
        <f>ROUND(I963*H963,2)</f>
        <v>0</v>
      </c>
      <c r="BL963" s="18" t="s">
        <v>98</v>
      </c>
      <c r="BM963" s="192" t="s">
        <v>2367</v>
      </c>
    </row>
    <row r="964" spans="1:65" s="2" customFormat="1" ht="24.2" customHeight="1">
      <c r="A964" s="35"/>
      <c r="B964" s="36"/>
      <c r="C964" s="180" t="s">
        <v>2368</v>
      </c>
      <c r="D964" s="180" t="s">
        <v>204</v>
      </c>
      <c r="E964" s="181" t="s">
        <v>2369</v>
      </c>
      <c r="F964" s="182" t="s">
        <v>2370</v>
      </c>
      <c r="G964" s="183" t="s">
        <v>207</v>
      </c>
      <c r="H964" s="184">
        <v>976.25</v>
      </c>
      <c r="I964" s="185"/>
      <c r="J964" s="186">
        <f>ROUND(I964*H964,2)</f>
        <v>0</v>
      </c>
      <c r="K964" s="187"/>
      <c r="L964" s="40"/>
      <c r="M964" s="188" t="s">
        <v>1</v>
      </c>
      <c r="N964" s="189" t="s">
        <v>45</v>
      </c>
      <c r="O964" s="72"/>
      <c r="P964" s="190">
        <f>O964*H964</f>
        <v>0</v>
      </c>
      <c r="Q964" s="190">
        <v>0</v>
      </c>
      <c r="R964" s="190">
        <f>Q964*H964</f>
        <v>0</v>
      </c>
      <c r="S964" s="190">
        <v>0</v>
      </c>
      <c r="T964" s="191">
        <f>S964*H964</f>
        <v>0</v>
      </c>
      <c r="U964" s="35"/>
      <c r="V964" s="35"/>
      <c r="W964" s="35"/>
      <c r="X964" s="35"/>
      <c r="Y964" s="35"/>
      <c r="Z964" s="35"/>
      <c r="AA964" s="35"/>
      <c r="AB964" s="35"/>
      <c r="AC964" s="35"/>
      <c r="AD964" s="35"/>
      <c r="AE964" s="35"/>
      <c r="AR964" s="192" t="s">
        <v>98</v>
      </c>
      <c r="AT964" s="192" t="s">
        <v>204</v>
      </c>
      <c r="AU964" s="192" t="s">
        <v>89</v>
      </c>
      <c r="AY964" s="18" t="s">
        <v>203</v>
      </c>
      <c r="BE964" s="193">
        <f>IF(N964="základní",J964,0)</f>
        <v>0</v>
      </c>
      <c r="BF964" s="193">
        <f>IF(N964="snížená",J964,0)</f>
        <v>0</v>
      </c>
      <c r="BG964" s="193">
        <f>IF(N964="zákl. přenesená",J964,0)</f>
        <v>0</v>
      </c>
      <c r="BH964" s="193">
        <f>IF(N964="sníž. přenesená",J964,0)</f>
        <v>0</v>
      </c>
      <c r="BI964" s="193">
        <f>IF(N964="nulová",J964,0)</f>
        <v>0</v>
      </c>
      <c r="BJ964" s="18" t="s">
        <v>85</v>
      </c>
      <c r="BK964" s="193">
        <f>ROUND(I964*H964,2)</f>
        <v>0</v>
      </c>
      <c r="BL964" s="18" t="s">
        <v>98</v>
      </c>
      <c r="BM964" s="192" t="s">
        <v>2371</v>
      </c>
    </row>
    <row r="965" spans="2:51" s="12" customFormat="1" ht="12">
      <c r="B965" s="194"/>
      <c r="C965" s="195"/>
      <c r="D965" s="196" t="s">
        <v>209</v>
      </c>
      <c r="E965" s="197" t="s">
        <v>1</v>
      </c>
      <c r="F965" s="198" t="s">
        <v>2372</v>
      </c>
      <c r="G965" s="195"/>
      <c r="H965" s="199">
        <v>976.25</v>
      </c>
      <c r="I965" s="200"/>
      <c r="J965" s="195"/>
      <c r="K965" s="195"/>
      <c r="L965" s="201"/>
      <c r="M965" s="202"/>
      <c r="N965" s="203"/>
      <c r="O965" s="203"/>
      <c r="P965" s="203"/>
      <c r="Q965" s="203"/>
      <c r="R965" s="203"/>
      <c r="S965" s="203"/>
      <c r="T965" s="204"/>
      <c r="AT965" s="205" t="s">
        <v>209</v>
      </c>
      <c r="AU965" s="205" t="s">
        <v>89</v>
      </c>
      <c r="AV965" s="12" t="s">
        <v>89</v>
      </c>
      <c r="AW965" s="12" t="s">
        <v>36</v>
      </c>
      <c r="AX965" s="12" t="s">
        <v>80</v>
      </c>
      <c r="AY965" s="205" t="s">
        <v>203</v>
      </c>
    </row>
    <row r="966" spans="2:51" s="13" customFormat="1" ht="12">
      <c r="B966" s="206"/>
      <c r="C966" s="207"/>
      <c r="D966" s="196" t="s">
        <v>209</v>
      </c>
      <c r="E966" s="208" t="s">
        <v>1</v>
      </c>
      <c r="F966" s="209" t="s">
        <v>211</v>
      </c>
      <c r="G966" s="207"/>
      <c r="H966" s="210">
        <v>976.25</v>
      </c>
      <c r="I966" s="211"/>
      <c r="J966" s="207"/>
      <c r="K966" s="207"/>
      <c r="L966" s="212"/>
      <c r="M966" s="213"/>
      <c r="N966" s="214"/>
      <c r="O966" s="214"/>
      <c r="P966" s="214"/>
      <c r="Q966" s="214"/>
      <c r="R966" s="214"/>
      <c r="S966" s="214"/>
      <c r="T966" s="215"/>
      <c r="AT966" s="216" t="s">
        <v>209</v>
      </c>
      <c r="AU966" s="216" t="s">
        <v>89</v>
      </c>
      <c r="AV966" s="13" t="s">
        <v>98</v>
      </c>
      <c r="AW966" s="13" t="s">
        <v>36</v>
      </c>
      <c r="AX966" s="13" t="s">
        <v>85</v>
      </c>
      <c r="AY966" s="216" t="s">
        <v>203</v>
      </c>
    </row>
    <row r="967" spans="1:65" s="2" customFormat="1" ht="37.9" customHeight="1">
      <c r="A967" s="35"/>
      <c r="B967" s="36"/>
      <c r="C967" s="180" t="s">
        <v>2373</v>
      </c>
      <c r="D967" s="180" t="s">
        <v>204</v>
      </c>
      <c r="E967" s="181" t="s">
        <v>2374</v>
      </c>
      <c r="F967" s="182" t="s">
        <v>2375</v>
      </c>
      <c r="G967" s="183" t="s">
        <v>349</v>
      </c>
      <c r="H967" s="184">
        <v>17.768</v>
      </c>
      <c r="I967" s="185"/>
      <c r="J967" s="186">
        <f>ROUND(I967*H967,2)</f>
        <v>0</v>
      </c>
      <c r="K967" s="187"/>
      <c r="L967" s="40"/>
      <c r="M967" s="188" t="s">
        <v>1</v>
      </c>
      <c r="N967" s="189" t="s">
        <v>45</v>
      </c>
      <c r="O967" s="72"/>
      <c r="P967" s="190">
        <f>O967*H967</f>
        <v>0</v>
      </c>
      <c r="Q967" s="190">
        <v>0</v>
      </c>
      <c r="R967" s="190">
        <f>Q967*H967</f>
        <v>0</v>
      </c>
      <c r="S967" s="190">
        <v>0</v>
      </c>
      <c r="T967" s="191">
        <f>S967*H967</f>
        <v>0</v>
      </c>
      <c r="U967" s="35"/>
      <c r="V967" s="35"/>
      <c r="W967" s="35"/>
      <c r="X967" s="35"/>
      <c r="Y967" s="35"/>
      <c r="Z967" s="35"/>
      <c r="AA967" s="35"/>
      <c r="AB967" s="35"/>
      <c r="AC967" s="35"/>
      <c r="AD967" s="35"/>
      <c r="AE967" s="35"/>
      <c r="AR967" s="192" t="s">
        <v>98</v>
      </c>
      <c r="AT967" s="192" t="s">
        <v>204</v>
      </c>
      <c r="AU967" s="192" t="s">
        <v>89</v>
      </c>
      <c r="AY967" s="18" t="s">
        <v>203</v>
      </c>
      <c r="BE967" s="193">
        <f>IF(N967="základní",J967,0)</f>
        <v>0</v>
      </c>
      <c r="BF967" s="193">
        <f>IF(N967="snížená",J967,0)</f>
        <v>0</v>
      </c>
      <c r="BG967" s="193">
        <f>IF(N967="zákl. přenesená",J967,0)</f>
        <v>0</v>
      </c>
      <c r="BH967" s="193">
        <f>IF(N967="sníž. přenesená",J967,0)</f>
        <v>0</v>
      </c>
      <c r="BI967" s="193">
        <f>IF(N967="nulová",J967,0)</f>
        <v>0</v>
      </c>
      <c r="BJ967" s="18" t="s">
        <v>85</v>
      </c>
      <c r="BK967" s="193">
        <f>ROUND(I967*H967,2)</f>
        <v>0</v>
      </c>
      <c r="BL967" s="18" t="s">
        <v>98</v>
      </c>
      <c r="BM967" s="192" t="s">
        <v>2376</v>
      </c>
    </row>
    <row r="968" spans="2:51" s="12" customFormat="1" ht="12">
      <c r="B968" s="194"/>
      <c r="C968" s="195"/>
      <c r="D968" s="196" t="s">
        <v>209</v>
      </c>
      <c r="E968" s="197" t="s">
        <v>1</v>
      </c>
      <c r="F968" s="198" t="s">
        <v>2377</v>
      </c>
      <c r="G968" s="195"/>
      <c r="H968" s="199">
        <v>17.768</v>
      </c>
      <c r="I968" s="200"/>
      <c r="J968" s="195"/>
      <c r="K968" s="195"/>
      <c r="L968" s="201"/>
      <c r="M968" s="202"/>
      <c r="N968" s="203"/>
      <c r="O968" s="203"/>
      <c r="P968" s="203"/>
      <c r="Q968" s="203"/>
      <c r="R968" s="203"/>
      <c r="S968" s="203"/>
      <c r="T968" s="204"/>
      <c r="AT968" s="205" t="s">
        <v>209</v>
      </c>
      <c r="AU968" s="205" t="s">
        <v>89</v>
      </c>
      <c r="AV968" s="12" t="s">
        <v>89</v>
      </c>
      <c r="AW968" s="12" t="s">
        <v>36</v>
      </c>
      <c r="AX968" s="12" t="s">
        <v>80</v>
      </c>
      <c r="AY968" s="205" t="s">
        <v>203</v>
      </c>
    </row>
    <row r="969" spans="2:51" s="13" customFormat="1" ht="12">
      <c r="B969" s="206"/>
      <c r="C969" s="207"/>
      <c r="D969" s="196" t="s">
        <v>209</v>
      </c>
      <c r="E969" s="208" t="s">
        <v>1</v>
      </c>
      <c r="F969" s="209" t="s">
        <v>211</v>
      </c>
      <c r="G969" s="207"/>
      <c r="H969" s="210">
        <v>17.768</v>
      </c>
      <c r="I969" s="211"/>
      <c r="J969" s="207"/>
      <c r="K969" s="207"/>
      <c r="L969" s="212"/>
      <c r="M969" s="213"/>
      <c r="N969" s="214"/>
      <c r="O969" s="214"/>
      <c r="P969" s="214"/>
      <c r="Q969" s="214"/>
      <c r="R969" s="214"/>
      <c r="S969" s="214"/>
      <c r="T969" s="215"/>
      <c r="AT969" s="216" t="s">
        <v>209</v>
      </c>
      <c r="AU969" s="216" t="s">
        <v>89</v>
      </c>
      <c r="AV969" s="13" t="s">
        <v>98</v>
      </c>
      <c r="AW969" s="13" t="s">
        <v>36</v>
      </c>
      <c r="AX969" s="13" t="s">
        <v>85</v>
      </c>
      <c r="AY969" s="216" t="s">
        <v>203</v>
      </c>
    </row>
    <row r="970" spans="1:65" s="2" customFormat="1" ht="49.15" customHeight="1">
      <c r="A970" s="35"/>
      <c r="B970" s="36"/>
      <c r="C970" s="180" t="s">
        <v>2378</v>
      </c>
      <c r="D970" s="180" t="s">
        <v>204</v>
      </c>
      <c r="E970" s="181" t="s">
        <v>2379</v>
      </c>
      <c r="F970" s="182" t="s">
        <v>2380</v>
      </c>
      <c r="G970" s="183" t="s">
        <v>651</v>
      </c>
      <c r="H970" s="184">
        <v>47.939</v>
      </c>
      <c r="I970" s="185"/>
      <c r="J970" s="186">
        <f>ROUND(I970*H970,2)</f>
        <v>0</v>
      </c>
      <c r="K970" s="187"/>
      <c r="L970" s="40"/>
      <c r="M970" s="188" t="s">
        <v>1</v>
      </c>
      <c r="N970" s="189" t="s">
        <v>45</v>
      </c>
      <c r="O970" s="72"/>
      <c r="P970" s="190">
        <f>O970*H970</f>
        <v>0</v>
      </c>
      <c r="Q970" s="190">
        <v>0</v>
      </c>
      <c r="R970" s="190">
        <f>Q970*H970</f>
        <v>0</v>
      </c>
      <c r="S970" s="190">
        <v>0</v>
      </c>
      <c r="T970" s="191">
        <f>S970*H970</f>
        <v>0</v>
      </c>
      <c r="U970" s="35"/>
      <c r="V970" s="35"/>
      <c r="W970" s="35"/>
      <c r="X970" s="35"/>
      <c r="Y970" s="35"/>
      <c r="Z970" s="35"/>
      <c r="AA970" s="35"/>
      <c r="AB970" s="35"/>
      <c r="AC970" s="35"/>
      <c r="AD970" s="35"/>
      <c r="AE970" s="35"/>
      <c r="AR970" s="192" t="s">
        <v>98</v>
      </c>
      <c r="AT970" s="192" t="s">
        <v>204</v>
      </c>
      <c r="AU970" s="192" t="s">
        <v>89</v>
      </c>
      <c r="AY970" s="18" t="s">
        <v>203</v>
      </c>
      <c r="BE970" s="193">
        <f>IF(N970="základní",J970,0)</f>
        <v>0</v>
      </c>
      <c r="BF970" s="193">
        <f>IF(N970="snížená",J970,0)</f>
        <v>0</v>
      </c>
      <c r="BG970" s="193">
        <f>IF(N970="zákl. přenesená",J970,0)</f>
        <v>0</v>
      </c>
      <c r="BH970" s="193">
        <f>IF(N970="sníž. přenesená",J970,0)</f>
        <v>0</v>
      </c>
      <c r="BI970" s="193">
        <f>IF(N970="nulová",J970,0)</f>
        <v>0</v>
      </c>
      <c r="BJ970" s="18" t="s">
        <v>85</v>
      </c>
      <c r="BK970" s="193">
        <f>ROUND(I970*H970,2)</f>
        <v>0</v>
      </c>
      <c r="BL970" s="18" t="s">
        <v>98</v>
      </c>
      <c r="BM970" s="192" t="s">
        <v>2381</v>
      </c>
    </row>
    <row r="971" spans="2:63" s="11" customFormat="1" ht="22.9" customHeight="1">
      <c r="B971" s="166"/>
      <c r="C971" s="167"/>
      <c r="D971" s="168" t="s">
        <v>79</v>
      </c>
      <c r="E971" s="226" t="s">
        <v>2382</v>
      </c>
      <c r="F971" s="226" t="s">
        <v>2383</v>
      </c>
      <c r="G971" s="167"/>
      <c r="H971" s="167"/>
      <c r="I971" s="170"/>
      <c r="J971" s="227">
        <f>BK971</f>
        <v>0</v>
      </c>
      <c r="K971" s="167"/>
      <c r="L971" s="172"/>
      <c r="M971" s="173"/>
      <c r="N971" s="174"/>
      <c r="O971" s="174"/>
      <c r="P971" s="175">
        <f>SUM(P972:P1004)</f>
        <v>0</v>
      </c>
      <c r="Q971" s="174"/>
      <c r="R971" s="175">
        <f>SUM(R972:R1004)</f>
        <v>0</v>
      </c>
      <c r="S971" s="174"/>
      <c r="T971" s="176">
        <f>SUM(T972:T1004)</f>
        <v>0</v>
      </c>
      <c r="AR971" s="177" t="s">
        <v>85</v>
      </c>
      <c r="AT971" s="178" t="s">
        <v>79</v>
      </c>
      <c r="AU971" s="178" t="s">
        <v>85</v>
      </c>
      <c r="AY971" s="177" t="s">
        <v>203</v>
      </c>
      <c r="BK971" s="179">
        <f>SUM(BK972:BK1004)</f>
        <v>0</v>
      </c>
    </row>
    <row r="972" spans="1:65" s="2" customFormat="1" ht="37.9" customHeight="1">
      <c r="A972" s="35"/>
      <c r="B972" s="36"/>
      <c r="C972" s="180" t="s">
        <v>2384</v>
      </c>
      <c r="D972" s="180" t="s">
        <v>204</v>
      </c>
      <c r="E972" s="181" t="s">
        <v>2385</v>
      </c>
      <c r="F972" s="182" t="s">
        <v>2386</v>
      </c>
      <c r="G972" s="183" t="s">
        <v>207</v>
      </c>
      <c r="H972" s="184">
        <v>72</v>
      </c>
      <c r="I972" s="185"/>
      <c r="J972" s="186">
        <f>ROUND(I972*H972,2)</f>
        <v>0</v>
      </c>
      <c r="K972" s="187"/>
      <c r="L972" s="40"/>
      <c r="M972" s="188" t="s">
        <v>1</v>
      </c>
      <c r="N972" s="189" t="s">
        <v>45</v>
      </c>
      <c r="O972" s="72"/>
      <c r="P972" s="190">
        <f>O972*H972</f>
        <v>0</v>
      </c>
      <c r="Q972" s="190">
        <v>0</v>
      </c>
      <c r="R972" s="190">
        <f>Q972*H972</f>
        <v>0</v>
      </c>
      <c r="S972" s="190">
        <v>0</v>
      </c>
      <c r="T972" s="191">
        <f>S972*H972</f>
        <v>0</v>
      </c>
      <c r="U972" s="35"/>
      <c r="V972" s="35"/>
      <c r="W972" s="35"/>
      <c r="X972" s="35"/>
      <c r="Y972" s="35"/>
      <c r="Z972" s="35"/>
      <c r="AA972" s="35"/>
      <c r="AB972" s="35"/>
      <c r="AC972" s="35"/>
      <c r="AD972" s="35"/>
      <c r="AE972" s="35"/>
      <c r="AR972" s="192" t="s">
        <v>98</v>
      </c>
      <c r="AT972" s="192" t="s">
        <v>204</v>
      </c>
      <c r="AU972" s="192" t="s">
        <v>89</v>
      </c>
      <c r="AY972" s="18" t="s">
        <v>203</v>
      </c>
      <c r="BE972" s="193">
        <f>IF(N972="základní",J972,0)</f>
        <v>0</v>
      </c>
      <c r="BF972" s="193">
        <f>IF(N972="snížená",J972,0)</f>
        <v>0</v>
      </c>
      <c r="BG972" s="193">
        <f>IF(N972="zákl. přenesená",J972,0)</f>
        <v>0</v>
      </c>
      <c r="BH972" s="193">
        <f>IF(N972="sníž. přenesená",J972,0)</f>
        <v>0</v>
      </c>
      <c r="BI972" s="193">
        <f>IF(N972="nulová",J972,0)</f>
        <v>0</v>
      </c>
      <c r="BJ972" s="18" t="s">
        <v>85</v>
      </c>
      <c r="BK972" s="193">
        <f>ROUND(I972*H972,2)</f>
        <v>0</v>
      </c>
      <c r="BL972" s="18" t="s">
        <v>98</v>
      </c>
      <c r="BM972" s="192" t="s">
        <v>2387</v>
      </c>
    </row>
    <row r="973" spans="2:51" s="12" customFormat="1" ht="12">
      <c r="B973" s="194"/>
      <c r="C973" s="195"/>
      <c r="D973" s="196" t="s">
        <v>209</v>
      </c>
      <c r="E973" s="197" t="s">
        <v>1</v>
      </c>
      <c r="F973" s="198" t="s">
        <v>2388</v>
      </c>
      <c r="G973" s="195"/>
      <c r="H973" s="199">
        <v>72</v>
      </c>
      <c r="I973" s="200"/>
      <c r="J973" s="195"/>
      <c r="K973" s="195"/>
      <c r="L973" s="201"/>
      <c r="M973" s="202"/>
      <c r="N973" s="203"/>
      <c r="O973" s="203"/>
      <c r="P973" s="203"/>
      <c r="Q973" s="203"/>
      <c r="R973" s="203"/>
      <c r="S973" s="203"/>
      <c r="T973" s="204"/>
      <c r="AT973" s="205" t="s">
        <v>209</v>
      </c>
      <c r="AU973" s="205" t="s">
        <v>89</v>
      </c>
      <c r="AV973" s="12" t="s">
        <v>89</v>
      </c>
      <c r="AW973" s="12" t="s">
        <v>36</v>
      </c>
      <c r="AX973" s="12" t="s">
        <v>80</v>
      </c>
      <c r="AY973" s="205" t="s">
        <v>203</v>
      </c>
    </row>
    <row r="974" spans="2:51" s="13" customFormat="1" ht="12">
      <c r="B974" s="206"/>
      <c r="C974" s="207"/>
      <c r="D974" s="196" t="s">
        <v>209</v>
      </c>
      <c r="E974" s="208" t="s">
        <v>1</v>
      </c>
      <c r="F974" s="209" t="s">
        <v>211</v>
      </c>
      <c r="G974" s="207"/>
      <c r="H974" s="210">
        <v>72</v>
      </c>
      <c r="I974" s="211"/>
      <c r="J974" s="207"/>
      <c r="K974" s="207"/>
      <c r="L974" s="212"/>
      <c r="M974" s="213"/>
      <c r="N974" s="214"/>
      <c r="O974" s="214"/>
      <c r="P974" s="214"/>
      <c r="Q974" s="214"/>
      <c r="R974" s="214"/>
      <c r="S974" s="214"/>
      <c r="T974" s="215"/>
      <c r="AT974" s="216" t="s">
        <v>209</v>
      </c>
      <c r="AU974" s="216" t="s">
        <v>89</v>
      </c>
      <c r="AV974" s="13" t="s">
        <v>98</v>
      </c>
      <c r="AW974" s="13" t="s">
        <v>36</v>
      </c>
      <c r="AX974" s="13" t="s">
        <v>85</v>
      </c>
      <c r="AY974" s="216" t="s">
        <v>203</v>
      </c>
    </row>
    <row r="975" spans="1:65" s="2" customFormat="1" ht="37.9" customHeight="1">
      <c r="A975" s="35"/>
      <c r="B975" s="36"/>
      <c r="C975" s="180" t="s">
        <v>2389</v>
      </c>
      <c r="D975" s="180" t="s">
        <v>204</v>
      </c>
      <c r="E975" s="181" t="s">
        <v>2390</v>
      </c>
      <c r="F975" s="182" t="s">
        <v>2391</v>
      </c>
      <c r="G975" s="183" t="s">
        <v>207</v>
      </c>
      <c r="H975" s="184">
        <v>65.527</v>
      </c>
      <c r="I975" s="185"/>
      <c r="J975" s="186">
        <f>ROUND(I975*H975,2)</f>
        <v>0</v>
      </c>
      <c r="K975" s="187"/>
      <c r="L975" s="40"/>
      <c r="M975" s="188" t="s">
        <v>1</v>
      </c>
      <c r="N975" s="189" t="s">
        <v>45</v>
      </c>
      <c r="O975" s="72"/>
      <c r="P975" s="190">
        <f>O975*H975</f>
        <v>0</v>
      </c>
      <c r="Q975" s="190">
        <v>0</v>
      </c>
      <c r="R975" s="190">
        <f>Q975*H975</f>
        <v>0</v>
      </c>
      <c r="S975" s="190">
        <v>0</v>
      </c>
      <c r="T975" s="191">
        <f>S975*H975</f>
        <v>0</v>
      </c>
      <c r="U975" s="35"/>
      <c r="V975" s="35"/>
      <c r="W975" s="35"/>
      <c r="X975" s="35"/>
      <c r="Y975" s="35"/>
      <c r="Z975" s="35"/>
      <c r="AA975" s="35"/>
      <c r="AB975" s="35"/>
      <c r="AC975" s="35"/>
      <c r="AD975" s="35"/>
      <c r="AE975" s="35"/>
      <c r="AR975" s="192" t="s">
        <v>98</v>
      </c>
      <c r="AT975" s="192" t="s">
        <v>204</v>
      </c>
      <c r="AU975" s="192" t="s">
        <v>89</v>
      </c>
      <c r="AY975" s="18" t="s">
        <v>203</v>
      </c>
      <c r="BE975" s="193">
        <f>IF(N975="základní",J975,0)</f>
        <v>0</v>
      </c>
      <c r="BF975" s="193">
        <f>IF(N975="snížená",J975,0)</f>
        <v>0</v>
      </c>
      <c r="BG975" s="193">
        <f>IF(N975="zákl. přenesená",J975,0)</f>
        <v>0</v>
      </c>
      <c r="BH975" s="193">
        <f>IF(N975="sníž. přenesená",J975,0)</f>
        <v>0</v>
      </c>
      <c r="BI975" s="193">
        <f>IF(N975="nulová",J975,0)</f>
        <v>0</v>
      </c>
      <c r="BJ975" s="18" t="s">
        <v>85</v>
      </c>
      <c r="BK975" s="193">
        <f>ROUND(I975*H975,2)</f>
        <v>0</v>
      </c>
      <c r="BL975" s="18" t="s">
        <v>98</v>
      </c>
      <c r="BM975" s="192" t="s">
        <v>2392</v>
      </c>
    </row>
    <row r="976" spans="2:51" s="12" customFormat="1" ht="12">
      <c r="B976" s="194"/>
      <c r="C976" s="195"/>
      <c r="D976" s="196" t="s">
        <v>209</v>
      </c>
      <c r="E976" s="197" t="s">
        <v>1</v>
      </c>
      <c r="F976" s="198" t="s">
        <v>2393</v>
      </c>
      <c r="G976" s="195"/>
      <c r="H976" s="199">
        <v>65.527</v>
      </c>
      <c r="I976" s="200"/>
      <c r="J976" s="195"/>
      <c r="K976" s="195"/>
      <c r="L976" s="201"/>
      <c r="M976" s="202"/>
      <c r="N976" s="203"/>
      <c r="O976" s="203"/>
      <c r="P976" s="203"/>
      <c r="Q976" s="203"/>
      <c r="R976" s="203"/>
      <c r="S976" s="203"/>
      <c r="T976" s="204"/>
      <c r="AT976" s="205" t="s">
        <v>209</v>
      </c>
      <c r="AU976" s="205" t="s">
        <v>89</v>
      </c>
      <c r="AV976" s="12" t="s">
        <v>89</v>
      </c>
      <c r="AW976" s="12" t="s">
        <v>36</v>
      </c>
      <c r="AX976" s="12" t="s">
        <v>80</v>
      </c>
      <c r="AY976" s="205" t="s">
        <v>203</v>
      </c>
    </row>
    <row r="977" spans="2:51" s="13" customFormat="1" ht="12">
      <c r="B977" s="206"/>
      <c r="C977" s="207"/>
      <c r="D977" s="196" t="s">
        <v>209</v>
      </c>
      <c r="E977" s="208" t="s">
        <v>1</v>
      </c>
      <c r="F977" s="209" t="s">
        <v>211</v>
      </c>
      <c r="G977" s="207"/>
      <c r="H977" s="210">
        <v>65.527</v>
      </c>
      <c r="I977" s="211"/>
      <c r="J977" s="207"/>
      <c r="K977" s="207"/>
      <c r="L977" s="212"/>
      <c r="M977" s="213"/>
      <c r="N977" s="214"/>
      <c r="O977" s="214"/>
      <c r="P977" s="214"/>
      <c r="Q977" s="214"/>
      <c r="R977" s="214"/>
      <c r="S977" s="214"/>
      <c r="T977" s="215"/>
      <c r="AT977" s="216" t="s">
        <v>209</v>
      </c>
      <c r="AU977" s="216" t="s">
        <v>89</v>
      </c>
      <c r="AV977" s="13" t="s">
        <v>98</v>
      </c>
      <c r="AW977" s="13" t="s">
        <v>36</v>
      </c>
      <c r="AX977" s="13" t="s">
        <v>85</v>
      </c>
      <c r="AY977" s="216" t="s">
        <v>203</v>
      </c>
    </row>
    <row r="978" spans="1:65" s="2" customFormat="1" ht="24.2" customHeight="1">
      <c r="A978" s="35"/>
      <c r="B978" s="36"/>
      <c r="C978" s="238" t="s">
        <v>2394</v>
      </c>
      <c r="D978" s="238" t="s">
        <v>1363</v>
      </c>
      <c r="E978" s="239" t="s">
        <v>1800</v>
      </c>
      <c r="F978" s="240" t="s">
        <v>1801</v>
      </c>
      <c r="G978" s="241" t="s">
        <v>207</v>
      </c>
      <c r="H978" s="242">
        <v>68.803</v>
      </c>
      <c r="I978" s="243"/>
      <c r="J978" s="244">
        <f>ROUND(I978*H978,2)</f>
        <v>0</v>
      </c>
      <c r="K978" s="245"/>
      <c r="L978" s="246"/>
      <c r="M978" s="247" t="s">
        <v>1</v>
      </c>
      <c r="N978" s="248" t="s">
        <v>45</v>
      </c>
      <c r="O978" s="72"/>
      <c r="P978" s="190">
        <f>O978*H978</f>
        <v>0</v>
      </c>
      <c r="Q978" s="190">
        <v>0</v>
      </c>
      <c r="R978" s="190">
        <f>Q978*H978</f>
        <v>0</v>
      </c>
      <c r="S978" s="190">
        <v>0</v>
      </c>
      <c r="T978" s="191">
        <f>S978*H978</f>
        <v>0</v>
      </c>
      <c r="U978" s="35"/>
      <c r="V978" s="35"/>
      <c r="W978" s="35"/>
      <c r="X978" s="35"/>
      <c r="Y978" s="35"/>
      <c r="Z978" s="35"/>
      <c r="AA978" s="35"/>
      <c r="AB978" s="35"/>
      <c r="AC978" s="35"/>
      <c r="AD978" s="35"/>
      <c r="AE978" s="35"/>
      <c r="AR978" s="192" t="s">
        <v>122</v>
      </c>
      <c r="AT978" s="192" t="s">
        <v>1363</v>
      </c>
      <c r="AU978" s="192" t="s">
        <v>89</v>
      </c>
      <c r="AY978" s="18" t="s">
        <v>203</v>
      </c>
      <c r="BE978" s="193">
        <f>IF(N978="základní",J978,0)</f>
        <v>0</v>
      </c>
      <c r="BF978" s="193">
        <f>IF(N978="snížená",J978,0)</f>
        <v>0</v>
      </c>
      <c r="BG978" s="193">
        <f>IF(N978="zákl. přenesená",J978,0)</f>
        <v>0</v>
      </c>
      <c r="BH978" s="193">
        <f>IF(N978="sníž. přenesená",J978,0)</f>
        <v>0</v>
      </c>
      <c r="BI978" s="193">
        <f>IF(N978="nulová",J978,0)</f>
        <v>0</v>
      </c>
      <c r="BJ978" s="18" t="s">
        <v>85</v>
      </c>
      <c r="BK978" s="193">
        <f>ROUND(I978*H978,2)</f>
        <v>0</v>
      </c>
      <c r="BL978" s="18" t="s">
        <v>98</v>
      </c>
      <c r="BM978" s="192" t="s">
        <v>2395</v>
      </c>
    </row>
    <row r="979" spans="1:65" s="2" customFormat="1" ht="44.25" customHeight="1">
      <c r="A979" s="35"/>
      <c r="B979" s="36"/>
      <c r="C979" s="180" t="s">
        <v>2396</v>
      </c>
      <c r="D979" s="180" t="s">
        <v>204</v>
      </c>
      <c r="E979" s="181" t="s">
        <v>2397</v>
      </c>
      <c r="F979" s="182" t="s">
        <v>2398</v>
      </c>
      <c r="G979" s="183" t="s">
        <v>207</v>
      </c>
      <c r="H979" s="184">
        <v>48.465</v>
      </c>
      <c r="I979" s="185"/>
      <c r="J979" s="186">
        <f>ROUND(I979*H979,2)</f>
        <v>0</v>
      </c>
      <c r="K979" s="187"/>
      <c r="L979" s="40"/>
      <c r="M979" s="188" t="s">
        <v>1</v>
      </c>
      <c r="N979" s="189" t="s">
        <v>45</v>
      </c>
      <c r="O979" s="72"/>
      <c r="P979" s="190">
        <f>O979*H979</f>
        <v>0</v>
      </c>
      <c r="Q979" s="190">
        <v>0</v>
      </c>
      <c r="R979" s="190">
        <f>Q979*H979</f>
        <v>0</v>
      </c>
      <c r="S979" s="190">
        <v>0</v>
      </c>
      <c r="T979" s="191">
        <f>S979*H979</f>
        <v>0</v>
      </c>
      <c r="U979" s="35"/>
      <c r="V979" s="35"/>
      <c r="W979" s="35"/>
      <c r="X979" s="35"/>
      <c r="Y979" s="35"/>
      <c r="Z979" s="35"/>
      <c r="AA979" s="35"/>
      <c r="AB979" s="35"/>
      <c r="AC979" s="35"/>
      <c r="AD979" s="35"/>
      <c r="AE979" s="35"/>
      <c r="AR979" s="192" t="s">
        <v>98</v>
      </c>
      <c r="AT979" s="192" t="s">
        <v>204</v>
      </c>
      <c r="AU979" s="192" t="s">
        <v>89</v>
      </c>
      <c r="AY979" s="18" t="s">
        <v>203</v>
      </c>
      <c r="BE979" s="193">
        <f>IF(N979="základní",J979,0)</f>
        <v>0</v>
      </c>
      <c r="BF979" s="193">
        <f>IF(N979="snížená",J979,0)</f>
        <v>0</v>
      </c>
      <c r="BG979" s="193">
        <f>IF(N979="zákl. přenesená",J979,0)</f>
        <v>0</v>
      </c>
      <c r="BH979" s="193">
        <f>IF(N979="sníž. přenesená",J979,0)</f>
        <v>0</v>
      </c>
      <c r="BI979" s="193">
        <f>IF(N979="nulová",J979,0)</f>
        <v>0</v>
      </c>
      <c r="BJ979" s="18" t="s">
        <v>85</v>
      </c>
      <c r="BK979" s="193">
        <f>ROUND(I979*H979,2)</f>
        <v>0</v>
      </c>
      <c r="BL979" s="18" t="s">
        <v>98</v>
      </c>
      <c r="BM979" s="192" t="s">
        <v>2399</v>
      </c>
    </row>
    <row r="980" spans="2:51" s="12" customFormat="1" ht="12">
      <c r="B980" s="194"/>
      <c r="C980" s="195"/>
      <c r="D980" s="196" t="s">
        <v>209</v>
      </c>
      <c r="E980" s="197" t="s">
        <v>1</v>
      </c>
      <c r="F980" s="198" t="s">
        <v>2400</v>
      </c>
      <c r="G980" s="195"/>
      <c r="H980" s="199">
        <v>48.465</v>
      </c>
      <c r="I980" s="200"/>
      <c r="J980" s="195"/>
      <c r="K980" s="195"/>
      <c r="L980" s="201"/>
      <c r="M980" s="202"/>
      <c r="N980" s="203"/>
      <c r="O980" s="203"/>
      <c r="P980" s="203"/>
      <c r="Q980" s="203"/>
      <c r="R980" s="203"/>
      <c r="S980" s="203"/>
      <c r="T980" s="204"/>
      <c r="AT980" s="205" t="s">
        <v>209</v>
      </c>
      <c r="AU980" s="205" t="s">
        <v>89</v>
      </c>
      <c r="AV980" s="12" t="s">
        <v>89</v>
      </c>
      <c r="AW980" s="12" t="s">
        <v>36</v>
      </c>
      <c r="AX980" s="12" t="s">
        <v>80</v>
      </c>
      <c r="AY980" s="205" t="s">
        <v>203</v>
      </c>
    </row>
    <row r="981" spans="2:51" s="13" customFormat="1" ht="12">
      <c r="B981" s="206"/>
      <c r="C981" s="207"/>
      <c r="D981" s="196" t="s">
        <v>209</v>
      </c>
      <c r="E981" s="208" t="s">
        <v>1</v>
      </c>
      <c r="F981" s="209" t="s">
        <v>211</v>
      </c>
      <c r="G981" s="207"/>
      <c r="H981" s="210">
        <v>48.465</v>
      </c>
      <c r="I981" s="211"/>
      <c r="J981" s="207"/>
      <c r="K981" s="207"/>
      <c r="L981" s="212"/>
      <c r="M981" s="213"/>
      <c r="N981" s="214"/>
      <c r="O981" s="214"/>
      <c r="P981" s="214"/>
      <c r="Q981" s="214"/>
      <c r="R981" s="214"/>
      <c r="S981" s="214"/>
      <c r="T981" s="215"/>
      <c r="AT981" s="216" t="s">
        <v>209</v>
      </c>
      <c r="AU981" s="216" t="s">
        <v>89</v>
      </c>
      <c r="AV981" s="13" t="s">
        <v>98</v>
      </c>
      <c r="AW981" s="13" t="s">
        <v>36</v>
      </c>
      <c r="AX981" s="13" t="s">
        <v>85</v>
      </c>
      <c r="AY981" s="216" t="s">
        <v>203</v>
      </c>
    </row>
    <row r="982" spans="1:65" s="2" customFormat="1" ht="24.2" customHeight="1">
      <c r="A982" s="35"/>
      <c r="B982" s="36"/>
      <c r="C982" s="238" t="s">
        <v>2401</v>
      </c>
      <c r="D982" s="238" t="s">
        <v>1363</v>
      </c>
      <c r="E982" s="239" t="s">
        <v>2402</v>
      </c>
      <c r="F982" s="240" t="s">
        <v>2403</v>
      </c>
      <c r="G982" s="241" t="s">
        <v>207</v>
      </c>
      <c r="H982" s="242">
        <v>49.434</v>
      </c>
      <c r="I982" s="243"/>
      <c r="J982" s="244">
        <f>ROUND(I982*H982,2)</f>
        <v>0</v>
      </c>
      <c r="K982" s="245"/>
      <c r="L982" s="246"/>
      <c r="M982" s="247" t="s">
        <v>1</v>
      </c>
      <c r="N982" s="248" t="s">
        <v>45</v>
      </c>
      <c r="O982" s="72"/>
      <c r="P982" s="190">
        <f>O982*H982</f>
        <v>0</v>
      </c>
      <c r="Q982" s="190">
        <v>0</v>
      </c>
      <c r="R982" s="190">
        <f>Q982*H982</f>
        <v>0</v>
      </c>
      <c r="S982" s="190">
        <v>0</v>
      </c>
      <c r="T982" s="191">
        <f>S982*H982</f>
        <v>0</v>
      </c>
      <c r="U982" s="35"/>
      <c r="V982" s="35"/>
      <c r="W982" s="35"/>
      <c r="X982" s="35"/>
      <c r="Y982" s="35"/>
      <c r="Z982" s="35"/>
      <c r="AA982" s="35"/>
      <c r="AB982" s="35"/>
      <c r="AC982" s="35"/>
      <c r="AD982" s="35"/>
      <c r="AE982" s="35"/>
      <c r="AR982" s="192" t="s">
        <v>122</v>
      </c>
      <c r="AT982" s="192" t="s">
        <v>1363</v>
      </c>
      <c r="AU982" s="192" t="s">
        <v>89</v>
      </c>
      <c r="AY982" s="18" t="s">
        <v>203</v>
      </c>
      <c r="BE982" s="193">
        <f>IF(N982="základní",J982,0)</f>
        <v>0</v>
      </c>
      <c r="BF982" s="193">
        <f>IF(N982="snížená",J982,0)</f>
        <v>0</v>
      </c>
      <c r="BG982" s="193">
        <f>IF(N982="zákl. přenesená",J982,0)</f>
        <v>0</v>
      </c>
      <c r="BH982" s="193">
        <f>IF(N982="sníž. přenesená",J982,0)</f>
        <v>0</v>
      </c>
      <c r="BI982" s="193">
        <f>IF(N982="nulová",J982,0)</f>
        <v>0</v>
      </c>
      <c r="BJ982" s="18" t="s">
        <v>85</v>
      </c>
      <c r="BK982" s="193">
        <f>ROUND(I982*H982,2)</f>
        <v>0</v>
      </c>
      <c r="BL982" s="18" t="s">
        <v>98</v>
      </c>
      <c r="BM982" s="192" t="s">
        <v>2404</v>
      </c>
    </row>
    <row r="983" spans="2:51" s="12" customFormat="1" ht="12">
      <c r="B983" s="194"/>
      <c r="C983" s="195"/>
      <c r="D983" s="196" t="s">
        <v>209</v>
      </c>
      <c r="E983" s="197" t="s">
        <v>1</v>
      </c>
      <c r="F983" s="198" t="s">
        <v>2405</v>
      </c>
      <c r="G983" s="195"/>
      <c r="H983" s="199">
        <v>49.434</v>
      </c>
      <c r="I983" s="200"/>
      <c r="J983" s="195"/>
      <c r="K983" s="195"/>
      <c r="L983" s="201"/>
      <c r="M983" s="202"/>
      <c r="N983" s="203"/>
      <c r="O983" s="203"/>
      <c r="P983" s="203"/>
      <c r="Q983" s="203"/>
      <c r="R983" s="203"/>
      <c r="S983" s="203"/>
      <c r="T983" s="204"/>
      <c r="AT983" s="205" t="s">
        <v>209</v>
      </c>
      <c r="AU983" s="205" t="s">
        <v>89</v>
      </c>
      <c r="AV983" s="12" t="s">
        <v>89</v>
      </c>
      <c r="AW983" s="12" t="s">
        <v>36</v>
      </c>
      <c r="AX983" s="12" t="s">
        <v>80</v>
      </c>
      <c r="AY983" s="205" t="s">
        <v>203</v>
      </c>
    </row>
    <row r="984" spans="2:51" s="13" customFormat="1" ht="12">
      <c r="B984" s="206"/>
      <c r="C984" s="207"/>
      <c r="D984" s="196" t="s">
        <v>209</v>
      </c>
      <c r="E984" s="208" t="s">
        <v>1</v>
      </c>
      <c r="F984" s="209" t="s">
        <v>211</v>
      </c>
      <c r="G984" s="207"/>
      <c r="H984" s="210">
        <v>49.434</v>
      </c>
      <c r="I984" s="211"/>
      <c r="J984" s="207"/>
      <c r="K984" s="207"/>
      <c r="L984" s="212"/>
      <c r="M984" s="213"/>
      <c r="N984" s="214"/>
      <c r="O984" s="214"/>
      <c r="P984" s="214"/>
      <c r="Q984" s="214"/>
      <c r="R984" s="214"/>
      <c r="S984" s="214"/>
      <c r="T984" s="215"/>
      <c r="AT984" s="216" t="s">
        <v>209</v>
      </c>
      <c r="AU984" s="216" t="s">
        <v>89</v>
      </c>
      <c r="AV984" s="13" t="s">
        <v>98</v>
      </c>
      <c r="AW984" s="13" t="s">
        <v>36</v>
      </c>
      <c r="AX984" s="13" t="s">
        <v>85</v>
      </c>
      <c r="AY984" s="216" t="s">
        <v>203</v>
      </c>
    </row>
    <row r="985" spans="1:65" s="2" customFormat="1" ht="44.25" customHeight="1">
      <c r="A985" s="35"/>
      <c r="B985" s="36"/>
      <c r="C985" s="180" t="s">
        <v>2406</v>
      </c>
      <c r="D985" s="180" t="s">
        <v>204</v>
      </c>
      <c r="E985" s="181" t="s">
        <v>2407</v>
      </c>
      <c r="F985" s="182" t="s">
        <v>2408</v>
      </c>
      <c r="G985" s="183" t="s">
        <v>207</v>
      </c>
      <c r="H985" s="184">
        <v>27.027</v>
      </c>
      <c r="I985" s="185"/>
      <c r="J985" s="186">
        <f>ROUND(I985*H985,2)</f>
        <v>0</v>
      </c>
      <c r="K985" s="187"/>
      <c r="L985" s="40"/>
      <c r="M985" s="188" t="s">
        <v>1</v>
      </c>
      <c r="N985" s="189" t="s">
        <v>45</v>
      </c>
      <c r="O985" s="72"/>
      <c r="P985" s="190">
        <f>O985*H985</f>
        <v>0</v>
      </c>
      <c r="Q985" s="190">
        <v>0</v>
      </c>
      <c r="R985" s="190">
        <f>Q985*H985</f>
        <v>0</v>
      </c>
      <c r="S985" s="190">
        <v>0</v>
      </c>
      <c r="T985" s="191">
        <f>S985*H985</f>
        <v>0</v>
      </c>
      <c r="U985" s="35"/>
      <c r="V985" s="35"/>
      <c r="W985" s="35"/>
      <c r="X985" s="35"/>
      <c r="Y985" s="35"/>
      <c r="Z985" s="35"/>
      <c r="AA985" s="35"/>
      <c r="AB985" s="35"/>
      <c r="AC985" s="35"/>
      <c r="AD985" s="35"/>
      <c r="AE985" s="35"/>
      <c r="AR985" s="192" t="s">
        <v>98</v>
      </c>
      <c r="AT985" s="192" t="s">
        <v>204</v>
      </c>
      <c r="AU985" s="192" t="s">
        <v>89</v>
      </c>
      <c r="AY985" s="18" t="s">
        <v>203</v>
      </c>
      <c r="BE985" s="193">
        <f>IF(N985="základní",J985,0)</f>
        <v>0</v>
      </c>
      <c r="BF985" s="193">
        <f>IF(N985="snížená",J985,0)</f>
        <v>0</v>
      </c>
      <c r="BG985" s="193">
        <f>IF(N985="zákl. přenesená",J985,0)</f>
        <v>0</v>
      </c>
      <c r="BH985" s="193">
        <f>IF(N985="sníž. přenesená",J985,0)</f>
        <v>0</v>
      </c>
      <c r="BI985" s="193">
        <f>IF(N985="nulová",J985,0)</f>
        <v>0</v>
      </c>
      <c r="BJ985" s="18" t="s">
        <v>85</v>
      </c>
      <c r="BK985" s="193">
        <f>ROUND(I985*H985,2)</f>
        <v>0</v>
      </c>
      <c r="BL985" s="18" t="s">
        <v>98</v>
      </c>
      <c r="BM985" s="192" t="s">
        <v>2409</v>
      </c>
    </row>
    <row r="986" spans="2:51" s="12" customFormat="1" ht="12">
      <c r="B986" s="194"/>
      <c r="C986" s="195"/>
      <c r="D986" s="196" t="s">
        <v>209</v>
      </c>
      <c r="E986" s="197" t="s">
        <v>1</v>
      </c>
      <c r="F986" s="198" t="s">
        <v>2410</v>
      </c>
      <c r="G986" s="195"/>
      <c r="H986" s="199">
        <v>27.027</v>
      </c>
      <c r="I986" s="200"/>
      <c r="J986" s="195"/>
      <c r="K986" s="195"/>
      <c r="L986" s="201"/>
      <c r="M986" s="202"/>
      <c r="N986" s="203"/>
      <c r="O986" s="203"/>
      <c r="P986" s="203"/>
      <c r="Q986" s="203"/>
      <c r="R986" s="203"/>
      <c r="S986" s="203"/>
      <c r="T986" s="204"/>
      <c r="AT986" s="205" t="s">
        <v>209</v>
      </c>
      <c r="AU986" s="205" t="s">
        <v>89</v>
      </c>
      <c r="AV986" s="12" t="s">
        <v>89</v>
      </c>
      <c r="AW986" s="12" t="s">
        <v>36</v>
      </c>
      <c r="AX986" s="12" t="s">
        <v>80</v>
      </c>
      <c r="AY986" s="205" t="s">
        <v>203</v>
      </c>
    </row>
    <row r="987" spans="2:51" s="13" customFormat="1" ht="12">
      <c r="B987" s="206"/>
      <c r="C987" s="207"/>
      <c r="D987" s="196" t="s">
        <v>209</v>
      </c>
      <c r="E987" s="208" t="s">
        <v>1</v>
      </c>
      <c r="F987" s="209" t="s">
        <v>211</v>
      </c>
      <c r="G987" s="207"/>
      <c r="H987" s="210">
        <v>27.027</v>
      </c>
      <c r="I987" s="211"/>
      <c r="J987" s="207"/>
      <c r="K987" s="207"/>
      <c r="L987" s="212"/>
      <c r="M987" s="213"/>
      <c r="N987" s="214"/>
      <c r="O987" s="214"/>
      <c r="P987" s="214"/>
      <c r="Q987" s="214"/>
      <c r="R987" s="214"/>
      <c r="S987" s="214"/>
      <c r="T987" s="215"/>
      <c r="AT987" s="216" t="s">
        <v>209</v>
      </c>
      <c r="AU987" s="216" t="s">
        <v>89</v>
      </c>
      <c r="AV987" s="13" t="s">
        <v>98</v>
      </c>
      <c r="AW987" s="13" t="s">
        <v>36</v>
      </c>
      <c r="AX987" s="13" t="s">
        <v>85</v>
      </c>
      <c r="AY987" s="216" t="s">
        <v>203</v>
      </c>
    </row>
    <row r="988" spans="1:65" s="2" customFormat="1" ht="24.2" customHeight="1">
      <c r="A988" s="35"/>
      <c r="B988" s="36"/>
      <c r="C988" s="238" t="s">
        <v>2411</v>
      </c>
      <c r="D988" s="238" t="s">
        <v>1363</v>
      </c>
      <c r="E988" s="239" t="s">
        <v>2412</v>
      </c>
      <c r="F988" s="240" t="s">
        <v>2413</v>
      </c>
      <c r="G988" s="241" t="s">
        <v>207</v>
      </c>
      <c r="H988" s="242">
        <v>27.568</v>
      </c>
      <c r="I988" s="243"/>
      <c r="J988" s="244">
        <f>ROUND(I988*H988,2)</f>
        <v>0</v>
      </c>
      <c r="K988" s="245"/>
      <c r="L988" s="246"/>
      <c r="M988" s="247" t="s">
        <v>1</v>
      </c>
      <c r="N988" s="248" t="s">
        <v>45</v>
      </c>
      <c r="O988" s="72"/>
      <c r="P988" s="190">
        <f>O988*H988</f>
        <v>0</v>
      </c>
      <c r="Q988" s="190">
        <v>0</v>
      </c>
      <c r="R988" s="190">
        <f>Q988*H988</f>
        <v>0</v>
      </c>
      <c r="S988" s="190">
        <v>0</v>
      </c>
      <c r="T988" s="191">
        <f>S988*H988</f>
        <v>0</v>
      </c>
      <c r="U988" s="35"/>
      <c r="V988" s="35"/>
      <c r="W988" s="35"/>
      <c r="X988" s="35"/>
      <c r="Y988" s="35"/>
      <c r="Z988" s="35"/>
      <c r="AA988" s="35"/>
      <c r="AB988" s="35"/>
      <c r="AC988" s="35"/>
      <c r="AD988" s="35"/>
      <c r="AE988" s="35"/>
      <c r="AR988" s="192" t="s">
        <v>122</v>
      </c>
      <c r="AT988" s="192" t="s">
        <v>1363</v>
      </c>
      <c r="AU988" s="192" t="s">
        <v>89</v>
      </c>
      <c r="AY988" s="18" t="s">
        <v>203</v>
      </c>
      <c r="BE988" s="193">
        <f>IF(N988="základní",J988,0)</f>
        <v>0</v>
      </c>
      <c r="BF988" s="193">
        <f>IF(N988="snížená",J988,0)</f>
        <v>0</v>
      </c>
      <c r="BG988" s="193">
        <f>IF(N988="zákl. přenesená",J988,0)</f>
        <v>0</v>
      </c>
      <c r="BH988" s="193">
        <f>IF(N988="sníž. přenesená",J988,0)</f>
        <v>0</v>
      </c>
      <c r="BI988" s="193">
        <f>IF(N988="nulová",J988,0)</f>
        <v>0</v>
      </c>
      <c r="BJ988" s="18" t="s">
        <v>85</v>
      </c>
      <c r="BK988" s="193">
        <f>ROUND(I988*H988,2)</f>
        <v>0</v>
      </c>
      <c r="BL988" s="18" t="s">
        <v>98</v>
      </c>
      <c r="BM988" s="192" t="s">
        <v>2414</v>
      </c>
    </row>
    <row r="989" spans="2:51" s="12" customFormat="1" ht="12">
      <c r="B989" s="194"/>
      <c r="C989" s="195"/>
      <c r="D989" s="196" t="s">
        <v>209</v>
      </c>
      <c r="E989" s="197" t="s">
        <v>1</v>
      </c>
      <c r="F989" s="198" t="s">
        <v>2415</v>
      </c>
      <c r="G989" s="195"/>
      <c r="H989" s="199">
        <v>27.568</v>
      </c>
      <c r="I989" s="200"/>
      <c r="J989" s="195"/>
      <c r="K989" s="195"/>
      <c r="L989" s="201"/>
      <c r="M989" s="202"/>
      <c r="N989" s="203"/>
      <c r="O989" s="203"/>
      <c r="P989" s="203"/>
      <c r="Q989" s="203"/>
      <c r="R989" s="203"/>
      <c r="S989" s="203"/>
      <c r="T989" s="204"/>
      <c r="AT989" s="205" t="s">
        <v>209</v>
      </c>
      <c r="AU989" s="205" t="s">
        <v>89</v>
      </c>
      <c r="AV989" s="12" t="s">
        <v>89</v>
      </c>
      <c r="AW989" s="12" t="s">
        <v>36</v>
      </c>
      <c r="AX989" s="12" t="s">
        <v>80</v>
      </c>
      <c r="AY989" s="205" t="s">
        <v>203</v>
      </c>
    </row>
    <row r="990" spans="2:51" s="13" customFormat="1" ht="12">
      <c r="B990" s="206"/>
      <c r="C990" s="207"/>
      <c r="D990" s="196" t="s">
        <v>209</v>
      </c>
      <c r="E990" s="208" t="s">
        <v>1</v>
      </c>
      <c r="F990" s="209" t="s">
        <v>211</v>
      </c>
      <c r="G990" s="207"/>
      <c r="H990" s="210">
        <v>27.568</v>
      </c>
      <c r="I990" s="211"/>
      <c r="J990" s="207"/>
      <c r="K990" s="207"/>
      <c r="L990" s="212"/>
      <c r="M990" s="213"/>
      <c r="N990" s="214"/>
      <c r="O990" s="214"/>
      <c r="P990" s="214"/>
      <c r="Q990" s="214"/>
      <c r="R990" s="214"/>
      <c r="S990" s="214"/>
      <c r="T990" s="215"/>
      <c r="AT990" s="216" t="s">
        <v>209</v>
      </c>
      <c r="AU990" s="216" t="s">
        <v>89</v>
      </c>
      <c r="AV990" s="13" t="s">
        <v>98</v>
      </c>
      <c r="AW990" s="13" t="s">
        <v>36</v>
      </c>
      <c r="AX990" s="13" t="s">
        <v>85</v>
      </c>
      <c r="AY990" s="216" t="s">
        <v>203</v>
      </c>
    </row>
    <row r="991" spans="1:65" s="2" customFormat="1" ht="49.15" customHeight="1">
      <c r="A991" s="35"/>
      <c r="B991" s="36"/>
      <c r="C991" s="180" t="s">
        <v>2416</v>
      </c>
      <c r="D991" s="180" t="s">
        <v>204</v>
      </c>
      <c r="E991" s="181" t="s">
        <v>2417</v>
      </c>
      <c r="F991" s="182" t="s">
        <v>2418</v>
      </c>
      <c r="G991" s="183" t="s">
        <v>207</v>
      </c>
      <c r="H991" s="184">
        <v>99.077</v>
      </c>
      <c r="I991" s="185"/>
      <c r="J991" s="186">
        <f>ROUND(I991*H991,2)</f>
        <v>0</v>
      </c>
      <c r="K991" s="187"/>
      <c r="L991" s="40"/>
      <c r="M991" s="188" t="s">
        <v>1</v>
      </c>
      <c r="N991" s="189" t="s">
        <v>45</v>
      </c>
      <c r="O991" s="72"/>
      <c r="P991" s="190">
        <f>O991*H991</f>
        <v>0</v>
      </c>
      <c r="Q991" s="190">
        <v>0</v>
      </c>
      <c r="R991" s="190">
        <f>Q991*H991</f>
        <v>0</v>
      </c>
      <c r="S991" s="190">
        <v>0</v>
      </c>
      <c r="T991" s="191">
        <f>S991*H991</f>
        <v>0</v>
      </c>
      <c r="U991" s="35"/>
      <c r="V991" s="35"/>
      <c r="W991" s="35"/>
      <c r="X991" s="35"/>
      <c r="Y991" s="35"/>
      <c r="Z991" s="35"/>
      <c r="AA991" s="35"/>
      <c r="AB991" s="35"/>
      <c r="AC991" s="35"/>
      <c r="AD991" s="35"/>
      <c r="AE991" s="35"/>
      <c r="AR991" s="192" t="s">
        <v>98</v>
      </c>
      <c r="AT991" s="192" t="s">
        <v>204</v>
      </c>
      <c r="AU991" s="192" t="s">
        <v>89</v>
      </c>
      <c r="AY991" s="18" t="s">
        <v>203</v>
      </c>
      <c r="BE991" s="193">
        <f>IF(N991="základní",J991,0)</f>
        <v>0</v>
      </c>
      <c r="BF991" s="193">
        <f>IF(N991="snížená",J991,0)</f>
        <v>0</v>
      </c>
      <c r="BG991" s="193">
        <f>IF(N991="zákl. přenesená",J991,0)</f>
        <v>0</v>
      </c>
      <c r="BH991" s="193">
        <f>IF(N991="sníž. přenesená",J991,0)</f>
        <v>0</v>
      </c>
      <c r="BI991" s="193">
        <f>IF(N991="nulová",J991,0)</f>
        <v>0</v>
      </c>
      <c r="BJ991" s="18" t="s">
        <v>85</v>
      </c>
      <c r="BK991" s="193">
        <f>ROUND(I991*H991,2)</f>
        <v>0</v>
      </c>
      <c r="BL991" s="18" t="s">
        <v>98</v>
      </c>
      <c r="BM991" s="192" t="s">
        <v>2419</v>
      </c>
    </row>
    <row r="992" spans="2:51" s="12" customFormat="1" ht="12">
      <c r="B992" s="194"/>
      <c r="C992" s="195"/>
      <c r="D992" s="196" t="s">
        <v>209</v>
      </c>
      <c r="E992" s="197" t="s">
        <v>1</v>
      </c>
      <c r="F992" s="198" t="s">
        <v>2420</v>
      </c>
      <c r="G992" s="195"/>
      <c r="H992" s="199">
        <v>99.077</v>
      </c>
      <c r="I992" s="200"/>
      <c r="J992" s="195"/>
      <c r="K992" s="195"/>
      <c r="L992" s="201"/>
      <c r="M992" s="202"/>
      <c r="N992" s="203"/>
      <c r="O992" s="203"/>
      <c r="P992" s="203"/>
      <c r="Q992" s="203"/>
      <c r="R992" s="203"/>
      <c r="S992" s="203"/>
      <c r="T992" s="204"/>
      <c r="AT992" s="205" t="s">
        <v>209</v>
      </c>
      <c r="AU992" s="205" t="s">
        <v>89</v>
      </c>
      <c r="AV992" s="12" t="s">
        <v>89</v>
      </c>
      <c r="AW992" s="12" t="s">
        <v>36</v>
      </c>
      <c r="AX992" s="12" t="s">
        <v>80</v>
      </c>
      <c r="AY992" s="205" t="s">
        <v>203</v>
      </c>
    </row>
    <row r="993" spans="2:51" s="13" customFormat="1" ht="12">
      <c r="B993" s="206"/>
      <c r="C993" s="207"/>
      <c r="D993" s="196" t="s">
        <v>209</v>
      </c>
      <c r="E993" s="208" t="s">
        <v>1</v>
      </c>
      <c r="F993" s="209" t="s">
        <v>211</v>
      </c>
      <c r="G993" s="207"/>
      <c r="H993" s="210">
        <v>99.077</v>
      </c>
      <c r="I993" s="211"/>
      <c r="J993" s="207"/>
      <c r="K993" s="207"/>
      <c r="L993" s="212"/>
      <c r="M993" s="213"/>
      <c r="N993" s="214"/>
      <c r="O993" s="214"/>
      <c r="P993" s="214"/>
      <c r="Q993" s="214"/>
      <c r="R993" s="214"/>
      <c r="S993" s="214"/>
      <c r="T993" s="215"/>
      <c r="AT993" s="216" t="s">
        <v>209</v>
      </c>
      <c r="AU993" s="216" t="s">
        <v>89</v>
      </c>
      <c r="AV993" s="13" t="s">
        <v>98</v>
      </c>
      <c r="AW993" s="13" t="s">
        <v>36</v>
      </c>
      <c r="AX993" s="13" t="s">
        <v>85</v>
      </c>
      <c r="AY993" s="216" t="s">
        <v>203</v>
      </c>
    </row>
    <row r="994" spans="1:65" s="2" customFormat="1" ht="16.5" customHeight="1">
      <c r="A994" s="35"/>
      <c r="B994" s="36"/>
      <c r="C994" s="180" t="s">
        <v>2421</v>
      </c>
      <c r="D994" s="180" t="s">
        <v>204</v>
      </c>
      <c r="E994" s="181" t="s">
        <v>2422</v>
      </c>
      <c r="F994" s="182" t="s">
        <v>2423</v>
      </c>
      <c r="G994" s="183" t="s">
        <v>253</v>
      </c>
      <c r="H994" s="184">
        <v>361.56</v>
      </c>
      <c r="I994" s="185"/>
      <c r="J994" s="186">
        <f>ROUND(I994*H994,2)</f>
        <v>0</v>
      </c>
      <c r="K994" s="187"/>
      <c r="L994" s="40"/>
      <c r="M994" s="188" t="s">
        <v>1</v>
      </c>
      <c r="N994" s="189" t="s">
        <v>45</v>
      </c>
      <c r="O994" s="72"/>
      <c r="P994" s="190">
        <f>O994*H994</f>
        <v>0</v>
      </c>
      <c r="Q994" s="190">
        <v>0</v>
      </c>
      <c r="R994" s="190">
        <f>Q994*H994</f>
        <v>0</v>
      </c>
      <c r="S994" s="190">
        <v>0</v>
      </c>
      <c r="T994" s="191">
        <f>S994*H994</f>
        <v>0</v>
      </c>
      <c r="U994" s="35"/>
      <c r="V994" s="35"/>
      <c r="W994" s="35"/>
      <c r="X994" s="35"/>
      <c r="Y994" s="35"/>
      <c r="Z994" s="35"/>
      <c r="AA994" s="35"/>
      <c r="AB994" s="35"/>
      <c r="AC994" s="35"/>
      <c r="AD994" s="35"/>
      <c r="AE994" s="35"/>
      <c r="AR994" s="192" t="s">
        <v>98</v>
      </c>
      <c r="AT994" s="192" t="s">
        <v>204</v>
      </c>
      <c r="AU994" s="192" t="s">
        <v>89</v>
      </c>
      <c r="AY994" s="18" t="s">
        <v>203</v>
      </c>
      <c r="BE994" s="193">
        <f>IF(N994="základní",J994,0)</f>
        <v>0</v>
      </c>
      <c r="BF994" s="193">
        <f>IF(N994="snížená",J994,0)</f>
        <v>0</v>
      </c>
      <c r="BG994" s="193">
        <f>IF(N994="zákl. přenesená",J994,0)</f>
        <v>0</v>
      </c>
      <c r="BH994" s="193">
        <f>IF(N994="sníž. přenesená",J994,0)</f>
        <v>0</v>
      </c>
      <c r="BI994" s="193">
        <f>IF(N994="nulová",J994,0)</f>
        <v>0</v>
      </c>
      <c r="BJ994" s="18" t="s">
        <v>85</v>
      </c>
      <c r="BK994" s="193">
        <f>ROUND(I994*H994,2)</f>
        <v>0</v>
      </c>
      <c r="BL994" s="18" t="s">
        <v>98</v>
      </c>
      <c r="BM994" s="192" t="s">
        <v>2424</v>
      </c>
    </row>
    <row r="995" spans="2:51" s="12" customFormat="1" ht="12">
      <c r="B995" s="194"/>
      <c r="C995" s="195"/>
      <c r="D995" s="196" t="s">
        <v>209</v>
      </c>
      <c r="E995" s="197" t="s">
        <v>1</v>
      </c>
      <c r="F995" s="198" t="s">
        <v>2425</v>
      </c>
      <c r="G995" s="195"/>
      <c r="H995" s="199">
        <v>361.56</v>
      </c>
      <c r="I995" s="200"/>
      <c r="J995" s="195"/>
      <c r="K995" s="195"/>
      <c r="L995" s="201"/>
      <c r="M995" s="202"/>
      <c r="N995" s="203"/>
      <c r="O995" s="203"/>
      <c r="P995" s="203"/>
      <c r="Q995" s="203"/>
      <c r="R995" s="203"/>
      <c r="S995" s="203"/>
      <c r="T995" s="204"/>
      <c r="AT995" s="205" t="s">
        <v>209</v>
      </c>
      <c r="AU995" s="205" t="s">
        <v>89</v>
      </c>
      <c r="AV995" s="12" t="s">
        <v>89</v>
      </c>
      <c r="AW995" s="12" t="s">
        <v>36</v>
      </c>
      <c r="AX995" s="12" t="s">
        <v>80</v>
      </c>
      <c r="AY995" s="205" t="s">
        <v>203</v>
      </c>
    </row>
    <row r="996" spans="2:51" s="13" customFormat="1" ht="12">
      <c r="B996" s="206"/>
      <c r="C996" s="207"/>
      <c r="D996" s="196" t="s">
        <v>209</v>
      </c>
      <c r="E996" s="208" t="s">
        <v>1</v>
      </c>
      <c r="F996" s="209" t="s">
        <v>211</v>
      </c>
      <c r="G996" s="207"/>
      <c r="H996" s="210">
        <v>361.56</v>
      </c>
      <c r="I996" s="211"/>
      <c r="J996" s="207"/>
      <c r="K996" s="207"/>
      <c r="L996" s="212"/>
      <c r="M996" s="213"/>
      <c r="N996" s="214"/>
      <c r="O996" s="214"/>
      <c r="P996" s="214"/>
      <c r="Q996" s="214"/>
      <c r="R996" s="214"/>
      <c r="S996" s="214"/>
      <c r="T996" s="215"/>
      <c r="AT996" s="216" t="s">
        <v>209</v>
      </c>
      <c r="AU996" s="216" t="s">
        <v>89</v>
      </c>
      <c r="AV996" s="13" t="s">
        <v>98</v>
      </c>
      <c r="AW996" s="13" t="s">
        <v>36</v>
      </c>
      <c r="AX996" s="13" t="s">
        <v>85</v>
      </c>
      <c r="AY996" s="216" t="s">
        <v>203</v>
      </c>
    </row>
    <row r="997" spans="1:65" s="2" customFormat="1" ht="24.2" customHeight="1">
      <c r="A997" s="35"/>
      <c r="B997" s="36"/>
      <c r="C997" s="238" t="s">
        <v>2426</v>
      </c>
      <c r="D997" s="238" t="s">
        <v>1363</v>
      </c>
      <c r="E997" s="239" t="s">
        <v>2427</v>
      </c>
      <c r="F997" s="240" t="s">
        <v>2428</v>
      </c>
      <c r="G997" s="241" t="s">
        <v>349</v>
      </c>
      <c r="H997" s="242">
        <v>0.955</v>
      </c>
      <c r="I997" s="243"/>
      <c r="J997" s="244">
        <f>ROUND(I997*H997,2)</f>
        <v>0</v>
      </c>
      <c r="K997" s="245"/>
      <c r="L997" s="246"/>
      <c r="M997" s="247" t="s">
        <v>1</v>
      </c>
      <c r="N997" s="248" t="s">
        <v>45</v>
      </c>
      <c r="O997" s="72"/>
      <c r="P997" s="190">
        <f>O997*H997</f>
        <v>0</v>
      </c>
      <c r="Q997" s="190">
        <v>0</v>
      </c>
      <c r="R997" s="190">
        <f>Q997*H997</f>
        <v>0</v>
      </c>
      <c r="S997" s="190">
        <v>0</v>
      </c>
      <c r="T997" s="191">
        <f>S997*H997</f>
        <v>0</v>
      </c>
      <c r="U997" s="35"/>
      <c r="V997" s="35"/>
      <c r="W997" s="35"/>
      <c r="X997" s="35"/>
      <c r="Y997" s="35"/>
      <c r="Z997" s="35"/>
      <c r="AA997" s="35"/>
      <c r="AB997" s="35"/>
      <c r="AC997" s="35"/>
      <c r="AD997" s="35"/>
      <c r="AE997" s="35"/>
      <c r="AR997" s="192" t="s">
        <v>122</v>
      </c>
      <c r="AT997" s="192" t="s">
        <v>1363</v>
      </c>
      <c r="AU997" s="192" t="s">
        <v>89</v>
      </c>
      <c r="AY997" s="18" t="s">
        <v>203</v>
      </c>
      <c r="BE997" s="193">
        <f>IF(N997="základní",J997,0)</f>
        <v>0</v>
      </c>
      <c r="BF997" s="193">
        <f>IF(N997="snížená",J997,0)</f>
        <v>0</v>
      </c>
      <c r="BG997" s="193">
        <f>IF(N997="zákl. přenesená",J997,0)</f>
        <v>0</v>
      </c>
      <c r="BH997" s="193">
        <f>IF(N997="sníž. přenesená",J997,0)</f>
        <v>0</v>
      </c>
      <c r="BI997" s="193">
        <f>IF(N997="nulová",J997,0)</f>
        <v>0</v>
      </c>
      <c r="BJ997" s="18" t="s">
        <v>85</v>
      </c>
      <c r="BK997" s="193">
        <f>ROUND(I997*H997,2)</f>
        <v>0</v>
      </c>
      <c r="BL997" s="18" t="s">
        <v>98</v>
      </c>
      <c r="BM997" s="192" t="s">
        <v>2429</v>
      </c>
    </row>
    <row r="998" spans="1:65" s="2" customFormat="1" ht="37.9" customHeight="1">
      <c r="A998" s="35"/>
      <c r="B998" s="36"/>
      <c r="C998" s="180" t="s">
        <v>2430</v>
      </c>
      <c r="D998" s="180" t="s">
        <v>204</v>
      </c>
      <c r="E998" s="181" t="s">
        <v>2431</v>
      </c>
      <c r="F998" s="182" t="s">
        <v>2432</v>
      </c>
      <c r="G998" s="183" t="s">
        <v>349</v>
      </c>
      <c r="H998" s="184">
        <v>3.84</v>
      </c>
      <c r="I998" s="185"/>
      <c r="J998" s="186">
        <f>ROUND(I998*H998,2)</f>
        <v>0</v>
      </c>
      <c r="K998" s="187"/>
      <c r="L998" s="40"/>
      <c r="M998" s="188" t="s">
        <v>1</v>
      </c>
      <c r="N998" s="189" t="s">
        <v>45</v>
      </c>
      <c r="O998" s="72"/>
      <c r="P998" s="190">
        <f>O998*H998</f>
        <v>0</v>
      </c>
      <c r="Q998" s="190">
        <v>0</v>
      </c>
      <c r="R998" s="190">
        <f>Q998*H998</f>
        <v>0</v>
      </c>
      <c r="S998" s="190">
        <v>0</v>
      </c>
      <c r="T998" s="191">
        <f>S998*H998</f>
        <v>0</v>
      </c>
      <c r="U998" s="35"/>
      <c r="V998" s="35"/>
      <c r="W998" s="35"/>
      <c r="X998" s="35"/>
      <c r="Y998" s="35"/>
      <c r="Z998" s="35"/>
      <c r="AA998" s="35"/>
      <c r="AB998" s="35"/>
      <c r="AC998" s="35"/>
      <c r="AD998" s="35"/>
      <c r="AE998" s="35"/>
      <c r="AR998" s="192" t="s">
        <v>98</v>
      </c>
      <c r="AT998" s="192" t="s">
        <v>204</v>
      </c>
      <c r="AU998" s="192" t="s">
        <v>89</v>
      </c>
      <c r="AY998" s="18" t="s">
        <v>203</v>
      </c>
      <c r="BE998" s="193">
        <f>IF(N998="základní",J998,0)</f>
        <v>0</v>
      </c>
      <c r="BF998" s="193">
        <f>IF(N998="snížená",J998,0)</f>
        <v>0</v>
      </c>
      <c r="BG998" s="193">
        <f>IF(N998="zákl. přenesená",J998,0)</f>
        <v>0</v>
      </c>
      <c r="BH998" s="193">
        <f>IF(N998="sníž. přenesená",J998,0)</f>
        <v>0</v>
      </c>
      <c r="BI998" s="193">
        <f>IF(N998="nulová",J998,0)</f>
        <v>0</v>
      </c>
      <c r="BJ998" s="18" t="s">
        <v>85</v>
      </c>
      <c r="BK998" s="193">
        <f>ROUND(I998*H998,2)</f>
        <v>0</v>
      </c>
      <c r="BL998" s="18" t="s">
        <v>98</v>
      </c>
      <c r="BM998" s="192" t="s">
        <v>2433</v>
      </c>
    </row>
    <row r="999" spans="2:51" s="12" customFormat="1" ht="12">
      <c r="B999" s="194"/>
      <c r="C999" s="195"/>
      <c r="D999" s="196" t="s">
        <v>209</v>
      </c>
      <c r="E999" s="197" t="s">
        <v>1</v>
      </c>
      <c r="F999" s="198" t="s">
        <v>2434</v>
      </c>
      <c r="G999" s="195"/>
      <c r="H999" s="199">
        <v>3.84</v>
      </c>
      <c r="I999" s="200"/>
      <c r="J999" s="195"/>
      <c r="K999" s="195"/>
      <c r="L999" s="201"/>
      <c r="M999" s="202"/>
      <c r="N999" s="203"/>
      <c r="O999" s="203"/>
      <c r="P999" s="203"/>
      <c r="Q999" s="203"/>
      <c r="R999" s="203"/>
      <c r="S999" s="203"/>
      <c r="T999" s="204"/>
      <c r="AT999" s="205" t="s">
        <v>209</v>
      </c>
      <c r="AU999" s="205" t="s">
        <v>89</v>
      </c>
      <c r="AV999" s="12" t="s">
        <v>89</v>
      </c>
      <c r="AW999" s="12" t="s">
        <v>36</v>
      </c>
      <c r="AX999" s="12" t="s">
        <v>80</v>
      </c>
      <c r="AY999" s="205" t="s">
        <v>203</v>
      </c>
    </row>
    <row r="1000" spans="2:51" s="13" customFormat="1" ht="12">
      <c r="B1000" s="206"/>
      <c r="C1000" s="207"/>
      <c r="D1000" s="196" t="s">
        <v>209</v>
      </c>
      <c r="E1000" s="208" t="s">
        <v>1</v>
      </c>
      <c r="F1000" s="209" t="s">
        <v>211</v>
      </c>
      <c r="G1000" s="207"/>
      <c r="H1000" s="210">
        <v>3.84</v>
      </c>
      <c r="I1000" s="211"/>
      <c r="J1000" s="207"/>
      <c r="K1000" s="207"/>
      <c r="L1000" s="212"/>
      <c r="M1000" s="213"/>
      <c r="N1000" s="214"/>
      <c r="O1000" s="214"/>
      <c r="P1000" s="214"/>
      <c r="Q1000" s="214"/>
      <c r="R1000" s="214"/>
      <c r="S1000" s="214"/>
      <c r="T1000" s="215"/>
      <c r="AT1000" s="216" t="s">
        <v>209</v>
      </c>
      <c r="AU1000" s="216" t="s">
        <v>89</v>
      </c>
      <c r="AV1000" s="13" t="s">
        <v>98</v>
      </c>
      <c r="AW1000" s="13" t="s">
        <v>36</v>
      </c>
      <c r="AX1000" s="13" t="s">
        <v>85</v>
      </c>
      <c r="AY1000" s="216" t="s">
        <v>203</v>
      </c>
    </row>
    <row r="1001" spans="1:65" s="2" customFormat="1" ht="44.25" customHeight="1">
      <c r="A1001" s="35"/>
      <c r="B1001" s="36"/>
      <c r="C1001" s="180" t="s">
        <v>2435</v>
      </c>
      <c r="D1001" s="180" t="s">
        <v>204</v>
      </c>
      <c r="E1001" s="181" t="s">
        <v>2436</v>
      </c>
      <c r="F1001" s="182" t="s">
        <v>2437</v>
      </c>
      <c r="G1001" s="183" t="s">
        <v>207</v>
      </c>
      <c r="H1001" s="184">
        <v>72.312</v>
      </c>
      <c r="I1001" s="185"/>
      <c r="J1001" s="186">
        <f>ROUND(I1001*H1001,2)</f>
        <v>0</v>
      </c>
      <c r="K1001" s="187"/>
      <c r="L1001" s="40"/>
      <c r="M1001" s="188" t="s">
        <v>1</v>
      </c>
      <c r="N1001" s="189" t="s">
        <v>45</v>
      </c>
      <c r="O1001" s="72"/>
      <c r="P1001" s="190">
        <f>O1001*H1001</f>
        <v>0</v>
      </c>
      <c r="Q1001" s="190">
        <v>0</v>
      </c>
      <c r="R1001" s="190">
        <f>Q1001*H1001</f>
        <v>0</v>
      </c>
      <c r="S1001" s="190">
        <v>0</v>
      </c>
      <c r="T1001" s="191">
        <f>S1001*H1001</f>
        <v>0</v>
      </c>
      <c r="U1001" s="35"/>
      <c r="V1001" s="35"/>
      <c r="W1001" s="35"/>
      <c r="X1001" s="35"/>
      <c r="Y1001" s="35"/>
      <c r="Z1001" s="35"/>
      <c r="AA1001" s="35"/>
      <c r="AB1001" s="35"/>
      <c r="AC1001" s="35"/>
      <c r="AD1001" s="35"/>
      <c r="AE1001" s="35"/>
      <c r="AR1001" s="192" t="s">
        <v>98</v>
      </c>
      <c r="AT1001" s="192" t="s">
        <v>204</v>
      </c>
      <c r="AU1001" s="192" t="s">
        <v>89</v>
      </c>
      <c r="AY1001" s="18" t="s">
        <v>203</v>
      </c>
      <c r="BE1001" s="193">
        <f>IF(N1001="základní",J1001,0)</f>
        <v>0</v>
      </c>
      <c r="BF1001" s="193">
        <f>IF(N1001="snížená",J1001,0)</f>
        <v>0</v>
      </c>
      <c r="BG1001" s="193">
        <f>IF(N1001="zákl. přenesená",J1001,0)</f>
        <v>0</v>
      </c>
      <c r="BH1001" s="193">
        <f>IF(N1001="sníž. přenesená",J1001,0)</f>
        <v>0</v>
      </c>
      <c r="BI1001" s="193">
        <f>IF(N1001="nulová",J1001,0)</f>
        <v>0</v>
      </c>
      <c r="BJ1001" s="18" t="s">
        <v>85</v>
      </c>
      <c r="BK1001" s="193">
        <f>ROUND(I1001*H1001,2)</f>
        <v>0</v>
      </c>
      <c r="BL1001" s="18" t="s">
        <v>98</v>
      </c>
      <c r="BM1001" s="192" t="s">
        <v>2438</v>
      </c>
    </row>
    <row r="1002" spans="2:51" s="12" customFormat="1" ht="12">
      <c r="B1002" s="194"/>
      <c r="C1002" s="195"/>
      <c r="D1002" s="196" t="s">
        <v>209</v>
      </c>
      <c r="E1002" s="197" t="s">
        <v>1</v>
      </c>
      <c r="F1002" s="198" t="s">
        <v>2439</v>
      </c>
      <c r="G1002" s="195"/>
      <c r="H1002" s="199">
        <v>72.312</v>
      </c>
      <c r="I1002" s="200"/>
      <c r="J1002" s="195"/>
      <c r="K1002" s="195"/>
      <c r="L1002" s="201"/>
      <c r="M1002" s="202"/>
      <c r="N1002" s="203"/>
      <c r="O1002" s="203"/>
      <c r="P1002" s="203"/>
      <c r="Q1002" s="203"/>
      <c r="R1002" s="203"/>
      <c r="S1002" s="203"/>
      <c r="T1002" s="204"/>
      <c r="AT1002" s="205" t="s">
        <v>209</v>
      </c>
      <c r="AU1002" s="205" t="s">
        <v>89</v>
      </c>
      <c r="AV1002" s="12" t="s">
        <v>89</v>
      </c>
      <c r="AW1002" s="12" t="s">
        <v>36</v>
      </c>
      <c r="AX1002" s="12" t="s">
        <v>80</v>
      </c>
      <c r="AY1002" s="205" t="s">
        <v>203</v>
      </c>
    </row>
    <row r="1003" spans="2:51" s="13" customFormat="1" ht="12">
      <c r="B1003" s="206"/>
      <c r="C1003" s="207"/>
      <c r="D1003" s="196" t="s">
        <v>209</v>
      </c>
      <c r="E1003" s="208" t="s">
        <v>1</v>
      </c>
      <c r="F1003" s="209" t="s">
        <v>211</v>
      </c>
      <c r="G1003" s="207"/>
      <c r="H1003" s="210">
        <v>72.312</v>
      </c>
      <c r="I1003" s="211"/>
      <c r="J1003" s="207"/>
      <c r="K1003" s="207"/>
      <c r="L1003" s="212"/>
      <c r="M1003" s="213"/>
      <c r="N1003" s="214"/>
      <c r="O1003" s="214"/>
      <c r="P1003" s="214"/>
      <c r="Q1003" s="214"/>
      <c r="R1003" s="214"/>
      <c r="S1003" s="214"/>
      <c r="T1003" s="215"/>
      <c r="AT1003" s="216" t="s">
        <v>209</v>
      </c>
      <c r="AU1003" s="216" t="s">
        <v>89</v>
      </c>
      <c r="AV1003" s="13" t="s">
        <v>98</v>
      </c>
      <c r="AW1003" s="13" t="s">
        <v>36</v>
      </c>
      <c r="AX1003" s="13" t="s">
        <v>85</v>
      </c>
      <c r="AY1003" s="216" t="s">
        <v>203</v>
      </c>
    </row>
    <row r="1004" spans="1:65" s="2" customFormat="1" ht="49.15" customHeight="1">
      <c r="A1004" s="35"/>
      <c r="B1004" s="36"/>
      <c r="C1004" s="180" t="s">
        <v>2440</v>
      </c>
      <c r="D1004" s="180" t="s">
        <v>204</v>
      </c>
      <c r="E1004" s="181" t="s">
        <v>2441</v>
      </c>
      <c r="F1004" s="182" t="s">
        <v>2442</v>
      </c>
      <c r="G1004" s="183" t="s">
        <v>651</v>
      </c>
      <c r="H1004" s="184">
        <v>3.443</v>
      </c>
      <c r="I1004" s="185"/>
      <c r="J1004" s="186">
        <f>ROUND(I1004*H1004,2)</f>
        <v>0</v>
      </c>
      <c r="K1004" s="187"/>
      <c r="L1004" s="40"/>
      <c r="M1004" s="188" t="s">
        <v>1</v>
      </c>
      <c r="N1004" s="189" t="s">
        <v>45</v>
      </c>
      <c r="O1004" s="72"/>
      <c r="P1004" s="190">
        <f>O1004*H1004</f>
        <v>0</v>
      </c>
      <c r="Q1004" s="190">
        <v>0</v>
      </c>
      <c r="R1004" s="190">
        <f>Q1004*H1004</f>
        <v>0</v>
      </c>
      <c r="S1004" s="190">
        <v>0</v>
      </c>
      <c r="T1004" s="191">
        <f>S1004*H1004</f>
        <v>0</v>
      </c>
      <c r="U1004" s="35"/>
      <c r="V1004" s="35"/>
      <c r="W1004" s="35"/>
      <c r="X1004" s="35"/>
      <c r="Y1004" s="35"/>
      <c r="Z1004" s="35"/>
      <c r="AA1004" s="35"/>
      <c r="AB1004" s="35"/>
      <c r="AC1004" s="35"/>
      <c r="AD1004" s="35"/>
      <c r="AE1004" s="35"/>
      <c r="AR1004" s="192" t="s">
        <v>98</v>
      </c>
      <c r="AT1004" s="192" t="s">
        <v>204</v>
      </c>
      <c r="AU1004" s="192" t="s">
        <v>89</v>
      </c>
      <c r="AY1004" s="18" t="s">
        <v>203</v>
      </c>
      <c r="BE1004" s="193">
        <f>IF(N1004="základní",J1004,0)</f>
        <v>0</v>
      </c>
      <c r="BF1004" s="193">
        <f>IF(N1004="snížená",J1004,0)</f>
        <v>0</v>
      </c>
      <c r="BG1004" s="193">
        <f>IF(N1004="zákl. přenesená",J1004,0)</f>
        <v>0</v>
      </c>
      <c r="BH1004" s="193">
        <f>IF(N1004="sníž. přenesená",J1004,0)</f>
        <v>0</v>
      </c>
      <c r="BI1004" s="193">
        <f>IF(N1004="nulová",J1004,0)</f>
        <v>0</v>
      </c>
      <c r="BJ1004" s="18" t="s">
        <v>85</v>
      </c>
      <c r="BK1004" s="193">
        <f>ROUND(I1004*H1004,2)</f>
        <v>0</v>
      </c>
      <c r="BL1004" s="18" t="s">
        <v>98</v>
      </c>
      <c r="BM1004" s="192" t="s">
        <v>2443</v>
      </c>
    </row>
    <row r="1005" spans="2:63" s="11" customFormat="1" ht="22.9" customHeight="1">
      <c r="B1005" s="166"/>
      <c r="C1005" s="167"/>
      <c r="D1005" s="168" t="s">
        <v>79</v>
      </c>
      <c r="E1005" s="226" t="s">
        <v>743</v>
      </c>
      <c r="F1005" s="226" t="s">
        <v>744</v>
      </c>
      <c r="G1005" s="167"/>
      <c r="H1005" s="167"/>
      <c r="I1005" s="170"/>
      <c r="J1005" s="227">
        <f>BK1005</f>
        <v>0</v>
      </c>
      <c r="K1005" s="167"/>
      <c r="L1005" s="172"/>
      <c r="M1005" s="173"/>
      <c r="N1005" s="174"/>
      <c r="O1005" s="174"/>
      <c r="P1005" s="175">
        <f>SUM(P1006:P1035)</f>
        <v>0</v>
      </c>
      <c r="Q1005" s="174"/>
      <c r="R1005" s="175">
        <f>SUM(R1006:R1035)</f>
        <v>0</v>
      </c>
      <c r="S1005" s="174"/>
      <c r="T1005" s="176">
        <f>SUM(T1006:T1035)</f>
        <v>0</v>
      </c>
      <c r="AR1005" s="177" t="s">
        <v>89</v>
      </c>
      <c r="AT1005" s="178" t="s">
        <v>79</v>
      </c>
      <c r="AU1005" s="178" t="s">
        <v>85</v>
      </c>
      <c r="AY1005" s="177" t="s">
        <v>203</v>
      </c>
      <c r="BK1005" s="179">
        <f>SUM(BK1006:BK1035)</f>
        <v>0</v>
      </c>
    </row>
    <row r="1006" spans="1:65" s="2" customFormat="1" ht="37.9" customHeight="1">
      <c r="A1006" s="35"/>
      <c r="B1006" s="36"/>
      <c r="C1006" s="180" t="s">
        <v>2444</v>
      </c>
      <c r="D1006" s="180" t="s">
        <v>204</v>
      </c>
      <c r="E1006" s="181" t="s">
        <v>2445</v>
      </c>
      <c r="F1006" s="182" t="s">
        <v>2446</v>
      </c>
      <c r="G1006" s="183" t="s">
        <v>207</v>
      </c>
      <c r="H1006" s="184">
        <v>5415.57</v>
      </c>
      <c r="I1006" s="185"/>
      <c r="J1006" s="186">
        <f>ROUND(I1006*H1006,2)</f>
        <v>0</v>
      </c>
      <c r="K1006" s="187"/>
      <c r="L1006" s="40"/>
      <c r="M1006" s="188" t="s">
        <v>1</v>
      </c>
      <c r="N1006" s="189" t="s">
        <v>45</v>
      </c>
      <c r="O1006" s="72"/>
      <c r="P1006" s="190">
        <f>O1006*H1006</f>
        <v>0</v>
      </c>
      <c r="Q1006" s="190">
        <v>0</v>
      </c>
      <c r="R1006" s="190">
        <f>Q1006*H1006</f>
        <v>0</v>
      </c>
      <c r="S1006" s="190">
        <v>0</v>
      </c>
      <c r="T1006" s="191">
        <f>S1006*H1006</f>
        <v>0</v>
      </c>
      <c r="U1006" s="35"/>
      <c r="V1006" s="35"/>
      <c r="W1006" s="35"/>
      <c r="X1006" s="35"/>
      <c r="Y1006" s="35"/>
      <c r="Z1006" s="35"/>
      <c r="AA1006" s="35"/>
      <c r="AB1006" s="35"/>
      <c r="AC1006" s="35"/>
      <c r="AD1006" s="35"/>
      <c r="AE1006" s="35"/>
      <c r="AR1006" s="192" t="s">
        <v>317</v>
      </c>
      <c r="AT1006" s="192" t="s">
        <v>204</v>
      </c>
      <c r="AU1006" s="192" t="s">
        <v>89</v>
      </c>
      <c r="AY1006" s="18" t="s">
        <v>203</v>
      </c>
      <c r="BE1006" s="193">
        <f>IF(N1006="základní",J1006,0)</f>
        <v>0</v>
      </c>
      <c r="BF1006" s="193">
        <f>IF(N1006="snížená",J1006,0)</f>
        <v>0</v>
      </c>
      <c r="BG1006" s="193">
        <f>IF(N1006="zákl. přenesená",J1006,0)</f>
        <v>0</v>
      </c>
      <c r="BH1006" s="193">
        <f>IF(N1006="sníž. přenesená",J1006,0)</f>
        <v>0</v>
      </c>
      <c r="BI1006" s="193">
        <f>IF(N1006="nulová",J1006,0)</f>
        <v>0</v>
      </c>
      <c r="BJ1006" s="18" t="s">
        <v>85</v>
      </c>
      <c r="BK1006" s="193">
        <f>ROUND(I1006*H1006,2)</f>
        <v>0</v>
      </c>
      <c r="BL1006" s="18" t="s">
        <v>317</v>
      </c>
      <c r="BM1006" s="192" t="s">
        <v>2447</v>
      </c>
    </row>
    <row r="1007" spans="2:51" s="15" customFormat="1" ht="12">
      <c r="B1007" s="228"/>
      <c r="C1007" s="229"/>
      <c r="D1007" s="196" t="s">
        <v>209</v>
      </c>
      <c r="E1007" s="230" t="s">
        <v>1</v>
      </c>
      <c r="F1007" s="231" t="s">
        <v>1692</v>
      </c>
      <c r="G1007" s="229"/>
      <c r="H1007" s="230" t="s">
        <v>1</v>
      </c>
      <c r="I1007" s="232"/>
      <c r="J1007" s="229"/>
      <c r="K1007" s="229"/>
      <c r="L1007" s="233"/>
      <c r="M1007" s="234"/>
      <c r="N1007" s="235"/>
      <c r="O1007" s="235"/>
      <c r="P1007" s="235"/>
      <c r="Q1007" s="235"/>
      <c r="R1007" s="235"/>
      <c r="S1007" s="235"/>
      <c r="T1007" s="236"/>
      <c r="AT1007" s="237" t="s">
        <v>209</v>
      </c>
      <c r="AU1007" s="237" t="s">
        <v>89</v>
      </c>
      <c r="AV1007" s="15" t="s">
        <v>85</v>
      </c>
      <c r="AW1007" s="15" t="s">
        <v>36</v>
      </c>
      <c r="AX1007" s="15" t="s">
        <v>80</v>
      </c>
      <c r="AY1007" s="237" t="s">
        <v>203</v>
      </c>
    </row>
    <row r="1008" spans="2:51" s="12" customFormat="1" ht="22.5">
      <c r="B1008" s="194"/>
      <c r="C1008" s="195"/>
      <c r="D1008" s="196" t="s">
        <v>209</v>
      </c>
      <c r="E1008" s="197" t="s">
        <v>1</v>
      </c>
      <c r="F1008" s="198" t="s">
        <v>1693</v>
      </c>
      <c r="G1008" s="195"/>
      <c r="H1008" s="199">
        <v>119.44</v>
      </c>
      <c r="I1008" s="200"/>
      <c r="J1008" s="195"/>
      <c r="K1008" s="195"/>
      <c r="L1008" s="201"/>
      <c r="M1008" s="202"/>
      <c r="N1008" s="203"/>
      <c r="O1008" s="203"/>
      <c r="P1008" s="203"/>
      <c r="Q1008" s="203"/>
      <c r="R1008" s="203"/>
      <c r="S1008" s="203"/>
      <c r="T1008" s="204"/>
      <c r="AT1008" s="205" t="s">
        <v>209</v>
      </c>
      <c r="AU1008" s="205" t="s">
        <v>89</v>
      </c>
      <c r="AV1008" s="12" t="s">
        <v>89</v>
      </c>
      <c r="AW1008" s="12" t="s">
        <v>36</v>
      </c>
      <c r="AX1008" s="12" t="s">
        <v>80</v>
      </c>
      <c r="AY1008" s="205" t="s">
        <v>203</v>
      </c>
    </row>
    <row r="1009" spans="2:51" s="12" customFormat="1" ht="33.75">
      <c r="B1009" s="194"/>
      <c r="C1009" s="195"/>
      <c r="D1009" s="196" t="s">
        <v>209</v>
      </c>
      <c r="E1009" s="197" t="s">
        <v>1</v>
      </c>
      <c r="F1009" s="198" t="s">
        <v>1694</v>
      </c>
      <c r="G1009" s="195"/>
      <c r="H1009" s="199">
        <v>2179.31</v>
      </c>
      <c r="I1009" s="200"/>
      <c r="J1009" s="195"/>
      <c r="K1009" s="195"/>
      <c r="L1009" s="201"/>
      <c r="M1009" s="202"/>
      <c r="N1009" s="203"/>
      <c r="O1009" s="203"/>
      <c r="P1009" s="203"/>
      <c r="Q1009" s="203"/>
      <c r="R1009" s="203"/>
      <c r="S1009" s="203"/>
      <c r="T1009" s="204"/>
      <c r="AT1009" s="205" t="s">
        <v>209</v>
      </c>
      <c r="AU1009" s="205" t="s">
        <v>89</v>
      </c>
      <c r="AV1009" s="12" t="s">
        <v>89</v>
      </c>
      <c r="AW1009" s="12" t="s">
        <v>36</v>
      </c>
      <c r="AX1009" s="12" t="s">
        <v>80</v>
      </c>
      <c r="AY1009" s="205" t="s">
        <v>203</v>
      </c>
    </row>
    <row r="1010" spans="2:51" s="12" customFormat="1" ht="22.5">
      <c r="B1010" s="194"/>
      <c r="C1010" s="195"/>
      <c r="D1010" s="196" t="s">
        <v>209</v>
      </c>
      <c r="E1010" s="197" t="s">
        <v>1</v>
      </c>
      <c r="F1010" s="198" t="s">
        <v>1695</v>
      </c>
      <c r="G1010" s="195"/>
      <c r="H1010" s="199">
        <v>3116.82</v>
      </c>
      <c r="I1010" s="200"/>
      <c r="J1010" s="195"/>
      <c r="K1010" s="195"/>
      <c r="L1010" s="201"/>
      <c r="M1010" s="202"/>
      <c r="N1010" s="203"/>
      <c r="O1010" s="203"/>
      <c r="P1010" s="203"/>
      <c r="Q1010" s="203"/>
      <c r="R1010" s="203"/>
      <c r="S1010" s="203"/>
      <c r="T1010" s="204"/>
      <c r="AT1010" s="205" t="s">
        <v>209</v>
      </c>
      <c r="AU1010" s="205" t="s">
        <v>89</v>
      </c>
      <c r="AV1010" s="12" t="s">
        <v>89</v>
      </c>
      <c r="AW1010" s="12" t="s">
        <v>36</v>
      </c>
      <c r="AX1010" s="12" t="s">
        <v>80</v>
      </c>
      <c r="AY1010" s="205" t="s">
        <v>203</v>
      </c>
    </row>
    <row r="1011" spans="2:51" s="13" customFormat="1" ht="12">
      <c r="B1011" s="206"/>
      <c r="C1011" s="207"/>
      <c r="D1011" s="196" t="s">
        <v>209</v>
      </c>
      <c r="E1011" s="208" t="s">
        <v>1</v>
      </c>
      <c r="F1011" s="209" t="s">
        <v>211</v>
      </c>
      <c r="G1011" s="207"/>
      <c r="H1011" s="210">
        <v>5415.57</v>
      </c>
      <c r="I1011" s="211"/>
      <c r="J1011" s="207"/>
      <c r="K1011" s="207"/>
      <c r="L1011" s="212"/>
      <c r="M1011" s="213"/>
      <c r="N1011" s="214"/>
      <c r="O1011" s="214"/>
      <c r="P1011" s="214"/>
      <c r="Q1011" s="214"/>
      <c r="R1011" s="214"/>
      <c r="S1011" s="214"/>
      <c r="T1011" s="215"/>
      <c r="AT1011" s="216" t="s">
        <v>209</v>
      </c>
      <c r="AU1011" s="216" t="s">
        <v>89</v>
      </c>
      <c r="AV1011" s="13" t="s">
        <v>98</v>
      </c>
      <c r="AW1011" s="13" t="s">
        <v>36</v>
      </c>
      <c r="AX1011" s="13" t="s">
        <v>85</v>
      </c>
      <c r="AY1011" s="216" t="s">
        <v>203</v>
      </c>
    </row>
    <row r="1012" spans="1:65" s="2" customFormat="1" ht="24.2" customHeight="1">
      <c r="A1012" s="35"/>
      <c r="B1012" s="36"/>
      <c r="C1012" s="238" t="s">
        <v>2448</v>
      </c>
      <c r="D1012" s="238" t="s">
        <v>1363</v>
      </c>
      <c r="E1012" s="239" t="s">
        <v>2449</v>
      </c>
      <c r="F1012" s="240" t="s">
        <v>2450</v>
      </c>
      <c r="G1012" s="241" t="s">
        <v>207</v>
      </c>
      <c r="H1012" s="242">
        <v>5523.881</v>
      </c>
      <c r="I1012" s="243"/>
      <c r="J1012" s="244">
        <f>ROUND(I1012*H1012,2)</f>
        <v>0</v>
      </c>
      <c r="K1012" s="245"/>
      <c r="L1012" s="246"/>
      <c r="M1012" s="247" t="s">
        <v>1</v>
      </c>
      <c r="N1012" s="248" t="s">
        <v>45</v>
      </c>
      <c r="O1012" s="72"/>
      <c r="P1012" s="190">
        <f>O1012*H1012</f>
        <v>0</v>
      </c>
      <c r="Q1012" s="190">
        <v>0</v>
      </c>
      <c r="R1012" s="190">
        <f>Q1012*H1012</f>
        <v>0</v>
      </c>
      <c r="S1012" s="190">
        <v>0</v>
      </c>
      <c r="T1012" s="191">
        <f>S1012*H1012</f>
        <v>0</v>
      </c>
      <c r="U1012" s="35"/>
      <c r="V1012" s="35"/>
      <c r="W1012" s="35"/>
      <c r="X1012" s="35"/>
      <c r="Y1012" s="35"/>
      <c r="Z1012" s="35"/>
      <c r="AA1012" s="35"/>
      <c r="AB1012" s="35"/>
      <c r="AC1012" s="35"/>
      <c r="AD1012" s="35"/>
      <c r="AE1012" s="35"/>
      <c r="AR1012" s="192" t="s">
        <v>465</v>
      </c>
      <c r="AT1012" s="192" t="s">
        <v>1363</v>
      </c>
      <c r="AU1012" s="192" t="s">
        <v>89</v>
      </c>
      <c r="AY1012" s="18" t="s">
        <v>203</v>
      </c>
      <c r="BE1012" s="193">
        <f>IF(N1012="základní",J1012,0)</f>
        <v>0</v>
      </c>
      <c r="BF1012" s="193">
        <f>IF(N1012="snížená",J1012,0)</f>
        <v>0</v>
      </c>
      <c r="BG1012" s="193">
        <f>IF(N1012="zákl. přenesená",J1012,0)</f>
        <v>0</v>
      </c>
      <c r="BH1012" s="193">
        <f>IF(N1012="sníž. přenesená",J1012,0)</f>
        <v>0</v>
      </c>
      <c r="BI1012" s="193">
        <f>IF(N1012="nulová",J1012,0)</f>
        <v>0</v>
      </c>
      <c r="BJ1012" s="18" t="s">
        <v>85</v>
      </c>
      <c r="BK1012" s="193">
        <f>ROUND(I1012*H1012,2)</f>
        <v>0</v>
      </c>
      <c r="BL1012" s="18" t="s">
        <v>317</v>
      </c>
      <c r="BM1012" s="192" t="s">
        <v>2451</v>
      </c>
    </row>
    <row r="1013" spans="2:51" s="12" customFormat="1" ht="12">
      <c r="B1013" s="194"/>
      <c r="C1013" s="195"/>
      <c r="D1013" s="196" t="s">
        <v>209</v>
      </c>
      <c r="E1013" s="197" t="s">
        <v>1</v>
      </c>
      <c r="F1013" s="198" t="s">
        <v>2452</v>
      </c>
      <c r="G1013" s="195"/>
      <c r="H1013" s="199">
        <v>5523.881</v>
      </c>
      <c r="I1013" s="200"/>
      <c r="J1013" s="195"/>
      <c r="K1013" s="195"/>
      <c r="L1013" s="201"/>
      <c r="M1013" s="202"/>
      <c r="N1013" s="203"/>
      <c r="O1013" s="203"/>
      <c r="P1013" s="203"/>
      <c r="Q1013" s="203"/>
      <c r="R1013" s="203"/>
      <c r="S1013" s="203"/>
      <c r="T1013" s="204"/>
      <c r="AT1013" s="205" t="s">
        <v>209</v>
      </c>
      <c r="AU1013" s="205" t="s">
        <v>89</v>
      </c>
      <c r="AV1013" s="12" t="s">
        <v>89</v>
      </c>
      <c r="AW1013" s="12" t="s">
        <v>36</v>
      </c>
      <c r="AX1013" s="12" t="s">
        <v>80</v>
      </c>
      <c r="AY1013" s="205" t="s">
        <v>203</v>
      </c>
    </row>
    <row r="1014" spans="2:51" s="13" customFormat="1" ht="12">
      <c r="B1014" s="206"/>
      <c r="C1014" s="207"/>
      <c r="D1014" s="196" t="s">
        <v>209</v>
      </c>
      <c r="E1014" s="208" t="s">
        <v>1</v>
      </c>
      <c r="F1014" s="209" t="s">
        <v>211</v>
      </c>
      <c r="G1014" s="207"/>
      <c r="H1014" s="210">
        <v>5523.881</v>
      </c>
      <c r="I1014" s="211"/>
      <c r="J1014" s="207"/>
      <c r="K1014" s="207"/>
      <c r="L1014" s="212"/>
      <c r="M1014" s="213"/>
      <c r="N1014" s="214"/>
      <c r="O1014" s="214"/>
      <c r="P1014" s="214"/>
      <c r="Q1014" s="214"/>
      <c r="R1014" s="214"/>
      <c r="S1014" s="214"/>
      <c r="T1014" s="215"/>
      <c r="AT1014" s="216" t="s">
        <v>209</v>
      </c>
      <c r="AU1014" s="216" t="s">
        <v>89</v>
      </c>
      <c r="AV1014" s="13" t="s">
        <v>98</v>
      </c>
      <c r="AW1014" s="13" t="s">
        <v>36</v>
      </c>
      <c r="AX1014" s="13" t="s">
        <v>85</v>
      </c>
      <c r="AY1014" s="216" t="s">
        <v>203</v>
      </c>
    </row>
    <row r="1015" spans="1:65" s="2" customFormat="1" ht="37.9" customHeight="1">
      <c r="A1015" s="35"/>
      <c r="B1015" s="36"/>
      <c r="C1015" s="180" t="s">
        <v>2453</v>
      </c>
      <c r="D1015" s="180" t="s">
        <v>204</v>
      </c>
      <c r="E1015" s="181" t="s">
        <v>1858</v>
      </c>
      <c r="F1015" s="182" t="s">
        <v>1859</v>
      </c>
      <c r="G1015" s="183" t="s">
        <v>207</v>
      </c>
      <c r="H1015" s="184">
        <v>142.14</v>
      </c>
      <c r="I1015" s="185"/>
      <c r="J1015" s="186">
        <f>ROUND(I1015*H1015,2)</f>
        <v>0</v>
      </c>
      <c r="K1015" s="187"/>
      <c r="L1015" s="40"/>
      <c r="M1015" s="188" t="s">
        <v>1</v>
      </c>
      <c r="N1015" s="189" t="s">
        <v>45</v>
      </c>
      <c r="O1015" s="72"/>
      <c r="P1015" s="190">
        <f>O1015*H1015</f>
        <v>0</v>
      </c>
      <c r="Q1015" s="190">
        <v>0</v>
      </c>
      <c r="R1015" s="190">
        <f>Q1015*H1015</f>
        <v>0</v>
      </c>
      <c r="S1015" s="190">
        <v>0</v>
      </c>
      <c r="T1015" s="191">
        <f>S1015*H1015</f>
        <v>0</v>
      </c>
      <c r="U1015" s="35"/>
      <c r="V1015" s="35"/>
      <c r="W1015" s="35"/>
      <c r="X1015" s="35"/>
      <c r="Y1015" s="35"/>
      <c r="Z1015" s="35"/>
      <c r="AA1015" s="35"/>
      <c r="AB1015" s="35"/>
      <c r="AC1015" s="35"/>
      <c r="AD1015" s="35"/>
      <c r="AE1015" s="35"/>
      <c r="AR1015" s="192" t="s">
        <v>317</v>
      </c>
      <c r="AT1015" s="192" t="s">
        <v>204</v>
      </c>
      <c r="AU1015" s="192" t="s">
        <v>89</v>
      </c>
      <c r="AY1015" s="18" t="s">
        <v>203</v>
      </c>
      <c r="BE1015" s="193">
        <f>IF(N1015="základní",J1015,0)</f>
        <v>0</v>
      </c>
      <c r="BF1015" s="193">
        <f>IF(N1015="snížená",J1015,0)</f>
        <v>0</v>
      </c>
      <c r="BG1015" s="193">
        <f>IF(N1015="zákl. přenesená",J1015,0)</f>
        <v>0</v>
      </c>
      <c r="BH1015" s="193">
        <f>IF(N1015="sníž. přenesená",J1015,0)</f>
        <v>0</v>
      </c>
      <c r="BI1015" s="193">
        <f>IF(N1015="nulová",J1015,0)</f>
        <v>0</v>
      </c>
      <c r="BJ1015" s="18" t="s">
        <v>85</v>
      </c>
      <c r="BK1015" s="193">
        <f>ROUND(I1015*H1015,2)</f>
        <v>0</v>
      </c>
      <c r="BL1015" s="18" t="s">
        <v>317</v>
      </c>
      <c r="BM1015" s="192" t="s">
        <v>2454</v>
      </c>
    </row>
    <row r="1016" spans="2:51" s="15" customFormat="1" ht="12">
      <c r="B1016" s="228"/>
      <c r="C1016" s="229"/>
      <c r="D1016" s="196" t="s">
        <v>209</v>
      </c>
      <c r="E1016" s="230" t="s">
        <v>1</v>
      </c>
      <c r="F1016" s="231" t="s">
        <v>2455</v>
      </c>
      <c r="G1016" s="229"/>
      <c r="H1016" s="230" t="s">
        <v>1</v>
      </c>
      <c r="I1016" s="232"/>
      <c r="J1016" s="229"/>
      <c r="K1016" s="229"/>
      <c r="L1016" s="233"/>
      <c r="M1016" s="234"/>
      <c r="N1016" s="235"/>
      <c r="O1016" s="235"/>
      <c r="P1016" s="235"/>
      <c r="Q1016" s="235"/>
      <c r="R1016" s="235"/>
      <c r="S1016" s="235"/>
      <c r="T1016" s="236"/>
      <c r="AT1016" s="237" t="s">
        <v>209</v>
      </c>
      <c r="AU1016" s="237" t="s">
        <v>89</v>
      </c>
      <c r="AV1016" s="15" t="s">
        <v>85</v>
      </c>
      <c r="AW1016" s="15" t="s">
        <v>36</v>
      </c>
      <c r="AX1016" s="15" t="s">
        <v>80</v>
      </c>
      <c r="AY1016" s="237" t="s">
        <v>203</v>
      </c>
    </row>
    <row r="1017" spans="2:51" s="12" customFormat="1" ht="12">
      <c r="B1017" s="194"/>
      <c r="C1017" s="195"/>
      <c r="D1017" s="196" t="s">
        <v>209</v>
      </c>
      <c r="E1017" s="197" t="s">
        <v>1</v>
      </c>
      <c r="F1017" s="198" t="s">
        <v>2456</v>
      </c>
      <c r="G1017" s="195"/>
      <c r="H1017" s="199">
        <v>17.22</v>
      </c>
      <c r="I1017" s="200"/>
      <c r="J1017" s="195"/>
      <c r="K1017" s="195"/>
      <c r="L1017" s="201"/>
      <c r="M1017" s="202"/>
      <c r="N1017" s="203"/>
      <c r="O1017" s="203"/>
      <c r="P1017" s="203"/>
      <c r="Q1017" s="203"/>
      <c r="R1017" s="203"/>
      <c r="S1017" s="203"/>
      <c r="T1017" s="204"/>
      <c r="AT1017" s="205" t="s">
        <v>209</v>
      </c>
      <c r="AU1017" s="205" t="s">
        <v>89</v>
      </c>
      <c r="AV1017" s="12" t="s">
        <v>89</v>
      </c>
      <c r="AW1017" s="12" t="s">
        <v>36</v>
      </c>
      <c r="AX1017" s="12" t="s">
        <v>80</v>
      </c>
      <c r="AY1017" s="205" t="s">
        <v>203</v>
      </c>
    </row>
    <row r="1018" spans="2:51" s="12" customFormat="1" ht="12">
      <c r="B1018" s="194"/>
      <c r="C1018" s="195"/>
      <c r="D1018" s="196" t="s">
        <v>209</v>
      </c>
      <c r="E1018" s="197" t="s">
        <v>1</v>
      </c>
      <c r="F1018" s="198" t="s">
        <v>2457</v>
      </c>
      <c r="G1018" s="195"/>
      <c r="H1018" s="199">
        <v>121.8</v>
      </c>
      <c r="I1018" s="200"/>
      <c r="J1018" s="195"/>
      <c r="K1018" s="195"/>
      <c r="L1018" s="201"/>
      <c r="M1018" s="202"/>
      <c r="N1018" s="203"/>
      <c r="O1018" s="203"/>
      <c r="P1018" s="203"/>
      <c r="Q1018" s="203"/>
      <c r="R1018" s="203"/>
      <c r="S1018" s="203"/>
      <c r="T1018" s="204"/>
      <c r="AT1018" s="205" t="s">
        <v>209</v>
      </c>
      <c r="AU1018" s="205" t="s">
        <v>89</v>
      </c>
      <c r="AV1018" s="12" t="s">
        <v>89</v>
      </c>
      <c r="AW1018" s="12" t="s">
        <v>36</v>
      </c>
      <c r="AX1018" s="12" t="s">
        <v>80</v>
      </c>
      <c r="AY1018" s="205" t="s">
        <v>203</v>
      </c>
    </row>
    <row r="1019" spans="2:51" s="12" customFormat="1" ht="12">
      <c r="B1019" s="194"/>
      <c r="C1019" s="195"/>
      <c r="D1019" s="196" t="s">
        <v>209</v>
      </c>
      <c r="E1019" s="197" t="s">
        <v>1</v>
      </c>
      <c r="F1019" s="198" t="s">
        <v>2458</v>
      </c>
      <c r="G1019" s="195"/>
      <c r="H1019" s="199">
        <v>3.12</v>
      </c>
      <c r="I1019" s="200"/>
      <c r="J1019" s="195"/>
      <c r="K1019" s="195"/>
      <c r="L1019" s="201"/>
      <c r="M1019" s="202"/>
      <c r="N1019" s="203"/>
      <c r="O1019" s="203"/>
      <c r="P1019" s="203"/>
      <c r="Q1019" s="203"/>
      <c r="R1019" s="203"/>
      <c r="S1019" s="203"/>
      <c r="T1019" s="204"/>
      <c r="AT1019" s="205" t="s">
        <v>209</v>
      </c>
      <c r="AU1019" s="205" t="s">
        <v>89</v>
      </c>
      <c r="AV1019" s="12" t="s">
        <v>89</v>
      </c>
      <c r="AW1019" s="12" t="s">
        <v>36</v>
      </c>
      <c r="AX1019" s="12" t="s">
        <v>80</v>
      </c>
      <c r="AY1019" s="205" t="s">
        <v>203</v>
      </c>
    </row>
    <row r="1020" spans="2:51" s="13" customFormat="1" ht="12">
      <c r="B1020" s="206"/>
      <c r="C1020" s="207"/>
      <c r="D1020" s="196" t="s">
        <v>209</v>
      </c>
      <c r="E1020" s="208" t="s">
        <v>1</v>
      </c>
      <c r="F1020" s="209" t="s">
        <v>211</v>
      </c>
      <c r="G1020" s="207"/>
      <c r="H1020" s="210">
        <v>142.14</v>
      </c>
      <c r="I1020" s="211"/>
      <c r="J1020" s="207"/>
      <c r="K1020" s="207"/>
      <c r="L1020" s="212"/>
      <c r="M1020" s="213"/>
      <c r="N1020" s="214"/>
      <c r="O1020" s="214"/>
      <c r="P1020" s="214"/>
      <c r="Q1020" s="214"/>
      <c r="R1020" s="214"/>
      <c r="S1020" s="214"/>
      <c r="T1020" s="215"/>
      <c r="AT1020" s="216" t="s">
        <v>209</v>
      </c>
      <c r="AU1020" s="216" t="s">
        <v>89</v>
      </c>
      <c r="AV1020" s="13" t="s">
        <v>98</v>
      </c>
      <c r="AW1020" s="13" t="s">
        <v>36</v>
      </c>
      <c r="AX1020" s="13" t="s">
        <v>85</v>
      </c>
      <c r="AY1020" s="216" t="s">
        <v>203</v>
      </c>
    </row>
    <row r="1021" spans="1:65" s="2" customFormat="1" ht="24.2" customHeight="1">
      <c r="A1021" s="35"/>
      <c r="B1021" s="36"/>
      <c r="C1021" s="238" t="s">
        <v>2459</v>
      </c>
      <c r="D1021" s="238" t="s">
        <v>1363</v>
      </c>
      <c r="E1021" s="239" t="s">
        <v>2460</v>
      </c>
      <c r="F1021" s="240" t="s">
        <v>2461</v>
      </c>
      <c r="G1021" s="241" t="s">
        <v>207</v>
      </c>
      <c r="H1021" s="242">
        <v>144.983</v>
      </c>
      <c r="I1021" s="243"/>
      <c r="J1021" s="244">
        <f>ROUND(I1021*H1021,2)</f>
        <v>0</v>
      </c>
      <c r="K1021" s="245"/>
      <c r="L1021" s="246"/>
      <c r="M1021" s="247" t="s">
        <v>1</v>
      </c>
      <c r="N1021" s="248" t="s">
        <v>45</v>
      </c>
      <c r="O1021" s="72"/>
      <c r="P1021" s="190">
        <f>O1021*H1021</f>
        <v>0</v>
      </c>
      <c r="Q1021" s="190">
        <v>0</v>
      </c>
      <c r="R1021" s="190">
        <f>Q1021*H1021</f>
        <v>0</v>
      </c>
      <c r="S1021" s="190">
        <v>0</v>
      </c>
      <c r="T1021" s="191">
        <f>S1021*H1021</f>
        <v>0</v>
      </c>
      <c r="U1021" s="35"/>
      <c r="V1021" s="35"/>
      <c r="W1021" s="35"/>
      <c r="X1021" s="35"/>
      <c r="Y1021" s="35"/>
      <c r="Z1021" s="35"/>
      <c r="AA1021" s="35"/>
      <c r="AB1021" s="35"/>
      <c r="AC1021" s="35"/>
      <c r="AD1021" s="35"/>
      <c r="AE1021" s="35"/>
      <c r="AR1021" s="192" t="s">
        <v>465</v>
      </c>
      <c r="AT1021" s="192" t="s">
        <v>1363</v>
      </c>
      <c r="AU1021" s="192" t="s">
        <v>89</v>
      </c>
      <c r="AY1021" s="18" t="s">
        <v>203</v>
      </c>
      <c r="BE1021" s="193">
        <f>IF(N1021="základní",J1021,0)</f>
        <v>0</v>
      </c>
      <c r="BF1021" s="193">
        <f>IF(N1021="snížená",J1021,0)</f>
        <v>0</v>
      </c>
      <c r="BG1021" s="193">
        <f>IF(N1021="zákl. přenesená",J1021,0)</f>
        <v>0</v>
      </c>
      <c r="BH1021" s="193">
        <f>IF(N1021="sníž. přenesená",J1021,0)</f>
        <v>0</v>
      </c>
      <c r="BI1021" s="193">
        <f>IF(N1021="nulová",J1021,0)</f>
        <v>0</v>
      </c>
      <c r="BJ1021" s="18" t="s">
        <v>85</v>
      </c>
      <c r="BK1021" s="193">
        <f>ROUND(I1021*H1021,2)</f>
        <v>0</v>
      </c>
      <c r="BL1021" s="18" t="s">
        <v>317</v>
      </c>
      <c r="BM1021" s="192" t="s">
        <v>2462</v>
      </c>
    </row>
    <row r="1022" spans="2:51" s="15" customFormat="1" ht="12">
      <c r="B1022" s="228"/>
      <c r="C1022" s="229"/>
      <c r="D1022" s="196" t="s">
        <v>209</v>
      </c>
      <c r="E1022" s="230" t="s">
        <v>1</v>
      </c>
      <c r="F1022" s="231" t="s">
        <v>2455</v>
      </c>
      <c r="G1022" s="229"/>
      <c r="H1022" s="230" t="s">
        <v>1</v>
      </c>
      <c r="I1022" s="232"/>
      <c r="J1022" s="229"/>
      <c r="K1022" s="229"/>
      <c r="L1022" s="233"/>
      <c r="M1022" s="234"/>
      <c r="N1022" s="235"/>
      <c r="O1022" s="235"/>
      <c r="P1022" s="235"/>
      <c r="Q1022" s="235"/>
      <c r="R1022" s="235"/>
      <c r="S1022" s="235"/>
      <c r="T1022" s="236"/>
      <c r="AT1022" s="237" t="s">
        <v>209</v>
      </c>
      <c r="AU1022" s="237" t="s">
        <v>89</v>
      </c>
      <c r="AV1022" s="15" t="s">
        <v>85</v>
      </c>
      <c r="AW1022" s="15" t="s">
        <v>36</v>
      </c>
      <c r="AX1022" s="15" t="s">
        <v>80</v>
      </c>
      <c r="AY1022" s="237" t="s">
        <v>203</v>
      </c>
    </row>
    <row r="1023" spans="2:51" s="12" customFormat="1" ht="12">
      <c r="B1023" s="194"/>
      <c r="C1023" s="195"/>
      <c r="D1023" s="196" t="s">
        <v>209</v>
      </c>
      <c r="E1023" s="197" t="s">
        <v>1</v>
      </c>
      <c r="F1023" s="198" t="s">
        <v>2456</v>
      </c>
      <c r="G1023" s="195"/>
      <c r="H1023" s="199">
        <v>17.22</v>
      </c>
      <c r="I1023" s="200"/>
      <c r="J1023" s="195"/>
      <c r="K1023" s="195"/>
      <c r="L1023" s="201"/>
      <c r="M1023" s="202"/>
      <c r="N1023" s="203"/>
      <c r="O1023" s="203"/>
      <c r="P1023" s="203"/>
      <c r="Q1023" s="203"/>
      <c r="R1023" s="203"/>
      <c r="S1023" s="203"/>
      <c r="T1023" s="204"/>
      <c r="AT1023" s="205" t="s">
        <v>209</v>
      </c>
      <c r="AU1023" s="205" t="s">
        <v>89</v>
      </c>
      <c r="AV1023" s="12" t="s">
        <v>89</v>
      </c>
      <c r="AW1023" s="12" t="s">
        <v>36</v>
      </c>
      <c r="AX1023" s="12" t="s">
        <v>80</v>
      </c>
      <c r="AY1023" s="205" t="s">
        <v>203</v>
      </c>
    </row>
    <row r="1024" spans="2:51" s="12" customFormat="1" ht="12">
      <c r="B1024" s="194"/>
      <c r="C1024" s="195"/>
      <c r="D1024" s="196" t="s">
        <v>209</v>
      </c>
      <c r="E1024" s="197" t="s">
        <v>1</v>
      </c>
      <c r="F1024" s="198" t="s">
        <v>2457</v>
      </c>
      <c r="G1024" s="195"/>
      <c r="H1024" s="199">
        <v>121.8</v>
      </c>
      <c r="I1024" s="200"/>
      <c r="J1024" s="195"/>
      <c r="K1024" s="195"/>
      <c r="L1024" s="201"/>
      <c r="M1024" s="202"/>
      <c r="N1024" s="203"/>
      <c r="O1024" s="203"/>
      <c r="P1024" s="203"/>
      <c r="Q1024" s="203"/>
      <c r="R1024" s="203"/>
      <c r="S1024" s="203"/>
      <c r="T1024" s="204"/>
      <c r="AT1024" s="205" t="s">
        <v>209</v>
      </c>
      <c r="AU1024" s="205" t="s">
        <v>89</v>
      </c>
      <c r="AV1024" s="12" t="s">
        <v>89</v>
      </c>
      <c r="AW1024" s="12" t="s">
        <v>36</v>
      </c>
      <c r="AX1024" s="12" t="s">
        <v>80</v>
      </c>
      <c r="AY1024" s="205" t="s">
        <v>203</v>
      </c>
    </row>
    <row r="1025" spans="2:51" s="12" customFormat="1" ht="12">
      <c r="B1025" s="194"/>
      <c r="C1025" s="195"/>
      <c r="D1025" s="196" t="s">
        <v>209</v>
      </c>
      <c r="E1025" s="197" t="s">
        <v>1</v>
      </c>
      <c r="F1025" s="198" t="s">
        <v>2458</v>
      </c>
      <c r="G1025" s="195"/>
      <c r="H1025" s="199">
        <v>3.12</v>
      </c>
      <c r="I1025" s="200"/>
      <c r="J1025" s="195"/>
      <c r="K1025" s="195"/>
      <c r="L1025" s="201"/>
      <c r="M1025" s="202"/>
      <c r="N1025" s="203"/>
      <c r="O1025" s="203"/>
      <c r="P1025" s="203"/>
      <c r="Q1025" s="203"/>
      <c r="R1025" s="203"/>
      <c r="S1025" s="203"/>
      <c r="T1025" s="204"/>
      <c r="AT1025" s="205" t="s">
        <v>209</v>
      </c>
      <c r="AU1025" s="205" t="s">
        <v>89</v>
      </c>
      <c r="AV1025" s="12" t="s">
        <v>89</v>
      </c>
      <c r="AW1025" s="12" t="s">
        <v>36</v>
      </c>
      <c r="AX1025" s="12" t="s">
        <v>80</v>
      </c>
      <c r="AY1025" s="205" t="s">
        <v>203</v>
      </c>
    </row>
    <row r="1026" spans="2:51" s="13" customFormat="1" ht="12">
      <c r="B1026" s="206"/>
      <c r="C1026" s="207"/>
      <c r="D1026" s="196" t="s">
        <v>209</v>
      </c>
      <c r="E1026" s="208" t="s">
        <v>1</v>
      </c>
      <c r="F1026" s="209" t="s">
        <v>211</v>
      </c>
      <c r="G1026" s="207"/>
      <c r="H1026" s="210">
        <v>142.14</v>
      </c>
      <c r="I1026" s="211"/>
      <c r="J1026" s="207"/>
      <c r="K1026" s="207"/>
      <c r="L1026" s="212"/>
      <c r="M1026" s="213"/>
      <c r="N1026" s="214"/>
      <c r="O1026" s="214"/>
      <c r="P1026" s="214"/>
      <c r="Q1026" s="214"/>
      <c r="R1026" s="214"/>
      <c r="S1026" s="214"/>
      <c r="T1026" s="215"/>
      <c r="AT1026" s="216" t="s">
        <v>209</v>
      </c>
      <c r="AU1026" s="216" t="s">
        <v>89</v>
      </c>
      <c r="AV1026" s="13" t="s">
        <v>98</v>
      </c>
      <c r="AW1026" s="13" t="s">
        <v>36</v>
      </c>
      <c r="AX1026" s="13" t="s">
        <v>80</v>
      </c>
      <c r="AY1026" s="216" t="s">
        <v>203</v>
      </c>
    </row>
    <row r="1027" spans="2:51" s="12" customFormat="1" ht="12">
      <c r="B1027" s="194"/>
      <c r="C1027" s="195"/>
      <c r="D1027" s="196" t="s">
        <v>209</v>
      </c>
      <c r="E1027" s="197" t="s">
        <v>1</v>
      </c>
      <c r="F1027" s="198" t="s">
        <v>2463</v>
      </c>
      <c r="G1027" s="195"/>
      <c r="H1027" s="199">
        <v>144.983</v>
      </c>
      <c r="I1027" s="200"/>
      <c r="J1027" s="195"/>
      <c r="K1027" s="195"/>
      <c r="L1027" s="201"/>
      <c r="M1027" s="202"/>
      <c r="N1027" s="203"/>
      <c r="O1027" s="203"/>
      <c r="P1027" s="203"/>
      <c r="Q1027" s="203"/>
      <c r="R1027" s="203"/>
      <c r="S1027" s="203"/>
      <c r="T1027" s="204"/>
      <c r="AT1027" s="205" t="s">
        <v>209</v>
      </c>
      <c r="AU1027" s="205" t="s">
        <v>89</v>
      </c>
      <c r="AV1027" s="12" t="s">
        <v>89</v>
      </c>
      <c r="AW1027" s="12" t="s">
        <v>36</v>
      </c>
      <c r="AX1027" s="12" t="s">
        <v>80</v>
      </c>
      <c r="AY1027" s="205" t="s">
        <v>203</v>
      </c>
    </row>
    <row r="1028" spans="2:51" s="13" customFormat="1" ht="12">
      <c r="B1028" s="206"/>
      <c r="C1028" s="207"/>
      <c r="D1028" s="196" t="s">
        <v>209</v>
      </c>
      <c r="E1028" s="208" t="s">
        <v>1</v>
      </c>
      <c r="F1028" s="209" t="s">
        <v>211</v>
      </c>
      <c r="G1028" s="207"/>
      <c r="H1028" s="210">
        <v>144.983</v>
      </c>
      <c r="I1028" s="211"/>
      <c r="J1028" s="207"/>
      <c r="K1028" s="207"/>
      <c r="L1028" s="212"/>
      <c r="M1028" s="213"/>
      <c r="N1028" s="214"/>
      <c r="O1028" s="214"/>
      <c r="P1028" s="214"/>
      <c r="Q1028" s="214"/>
      <c r="R1028" s="214"/>
      <c r="S1028" s="214"/>
      <c r="T1028" s="215"/>
      <c r="AT1028" s="216" t="s">
        <v>209</v>
      </c>
      <c r="AU1028" s="216" t="s">
        <v>89</v>
      </c>
      <c r="AV1028" s="13" t="s">
        <v>98</v>
      </c>
      <c r="AW1028" s="13" t="s">
        <v>36</v>
      </c>
      <c r="AX1028" s="13" t="s">
        <v>85</v>
      </c>
      <c r="AY1028" s="216" t="s">
        <v>203</v>
      </c>
    </row>
    <row r="1029" spans="1:65" s="2" customFormat="1" ht="44.25" customHeight="1">
      <c r="A1029" s="35"/>
      <c r="B1029" s="36"/>
      <c r="C1029" s="180" t="s">
        <v>2464</v>
      </c>
      <c r="D1029" s="180" t="s">
        <v>204</v>
      </c>
      <c r="E1029" s="181" t="s">
        <v>2465</v>
      </c>
      <c r="F1029" s="182" t="s">
        <v>2466</v>
      </c>
      <c r="G1029" s="183" t="s">
        <v>207</v>
      </c>
      <c r="H1029" s="184">
        <v>7</v>
      </c>
      <c r="I1029" s="185"/>
      <c r="J1029" s="186">
        <f>ROUND(I1029*H1029,2)</f>
        <v>0</v>
      </c>
      <c r="K1029" s="187"/>
      <c r="L1029" s="40"/>
      <c r="M1029" s="188" t="s">
        <v>1</v>
      </c>
      <c r="N1029" s="189" t="s">
        <v>45</v>
      </c>
      <c r="O1029" s="72"/>
      <c r="P1029" s="190">
        <f>O1029*H1029</f>
        <v>0</v>
      </c>
      <c r="Q1029" s="190">
        <v>0</v>
      </c>
      <c r="R1029" s="190">
        <f>Q1029*H1029</f>
        <v>0</v>
      </c>
      <c r="S1029" s="190">
        <v>0</v>
      </c>
      <c r="T1029" s="191">
        <f>S1029*H1029</f>
        <v>0</v>
      </c>
      <c r="U1029" s="35"/>
      <c r="V1029" s="35"/>
      <c r="W1029" s="35"/>
      <c r="X1029" s="35"/>
      <c r="Y1029" s="35"/>
      <c r="Z1029" s="35"/>
      <c r="AA1029" s="35"/>
      <c r="AB1029" s="35"/>
      <c r="AC1029" s="35"/>
      <c r="AD1029" s="35"/>
      <c r="AE1029" s="35"/>
      <c r="AR1029" s="192" t="s">
        <v>317</v>
      </c>
      <c r="AT1029" s="192" t="s">
        <v>204</v>
      </c>
      <c r="AU1029" s="192" t="s">
        <v>89</v>
      </c>
      <c r="AY1029" s="18" t="s">
        <v>203</v>
      </c>
      <c r="BE1029" s="193">
        <f>IF(N1029="základní",J1029,0)</f>
        <v>0</v>
      </c>
      <c r="BF1029" s="193">
        <f>IF(N1029="snížená",J1029,0)</f>
        <v>0</v>
      </c>
      <c r="BG1029" s="193">
        <f>IF(N1029="zákl. přenesená",J1029,0)</f>
        <v>0</v>
      </c>
      <c r="BH1029" s="193">
        <f>IF(N1029="sníž. přenesená",J1029,0)</f>
        <v>0</v>
      </c>
      <c r="BI1029" s="193">
        <f>IF(N1029="nulová",J1029,0)</f>
        <v>0</v>
      </c>
      <c r="BJ1029" s="18" t="s">
        <v>85</v>
      </c>
      <c r="BK1029" s="193">
        <f>ROUND(I1029*H1029,2)</f>
        <v>0</v>
      </c>
      <c r="BL1029" s="18" t="s">
        <v>317</v>
      </c>
      <c r="BM1029" s="192" t="s">
        <v>2467</v>
      </c>
    </row>
    <row r="1030" spans="2:51" s="12" customFormat="1" ht="12">
      <c r="B1030" s="194"/>
      <c r="C1030" s="195"/>
      <c r="D1030" s="196" t="s">
        <v>209</v>
      </c>
      <c r="E1030" s="197" t="s">
        <v>1</v>
      </c>
      <c r="F1030" s="198" t="s">
        <v>2264</v>
      </c>
      <c r="G1030" s="195"/>
      <c r="H1030" s="199">
        <v>7</v>
      </c>
      <c r="I1030" s="200"/>
      <c r="J1030" s="195"/>
      <c r="K1030" s="195"/>
      <c r="L1030" s="201"/>
      <c r="M1030" s="202"/>
      <c r="N1030" s="203"/>
      <c r="O1030" s="203"/>
      <c r="P1030" s="203"/>
      <c r="Q1030" s="203"/>
      <c r="R1030" s="203"/>
      <c r="S1030" s="203"/>
      <c r="T1030" s="204"/>
      <c r="AT1030" s="205" t="s">
        <v>209</v>
      </c>
      <c r="AU1030" s="205" t="s">
        <v>89</v>
      </c>
      <c r="AV1030" s="12" t="s">
        <v>89</v>
      </c>
      <c r="AW1030" s="12" t="s">
        <v>36</v>
      </c>
      <c r="AX1030" s="12" t="s">
        <v>80</v>
      </c>
      <c r="AY1030" s="205" t="s">
        <v>203</v>
      </c>
    </row>
    <row r="1031" spans="2:51" s="13" customFormat="1" ht="12">
      <c r="B1031" s="206"/>
      <c r="C1031" s="207"/>
      <c r="D1031" s="196" t="s">
        <v>209</v>
      </c>
      <c r="E1031" s="208" t="s">
        <v>1</v>
      </c>
      <c r="F1031" s="209" t="s">
        <v>211</v>
      </c>
      <c r="G1031" s="207"/>
      <c r="H1031" s="210">
        <v>7</v>
      </c>
      <c r="I1031" s="211"/>
      <c r="J1031" s="207"/>
      <c r="K1031" s="207"/>
      <c r="L1031" s="212"/>
      <c r="M1031" s="213"/>
      <c r="N1031" s="214"/>
      <c r="O1031" s="214"/>
      <c r="P1031" s="214"/>
      <c r="Q1031" s="214"/>
      <c r="R1031" s="214"/>
      <c r="S1031" s="214"/>
      <c r="T1031" s="215"/>
      <c r="AT1031" s="216" t="s">
        <v>209</v>
      </c>
      <c r="AU1031" s="216" t="s">
        <v>89</v>
      </c>
      <c r="AV1031" s="13" t="s">
        <v>98</v>
      </c>
      <c r="AW1031" s="13" t="s">
        <v>36</v>
      </c>
      <c r="AX1031" s="13" t="s">
        <v>85</v>
      </c>
      <c r="AY1031" s="216" t="s">
        <v>203</v>
      </c>
    </row>
    <row r="1032" spans="1:65" s="2" customFormat="1" ht="24.2" customHeight="1">
      <c r="A1032" s="35"/>
      <c r="B1032" s="36"/>
      <c r="C1032" s="238" t="s">
        <v>2468</v>
      </c>
      <c r="D1032" s="238" t="s">
        <v>1363</v>
      </c>
      <c r="E1032" s="239" t="s">
        <v>1364</v>
      </c>
      <c r="F1032" s="240" t="s">
        <v>1365</v>
      </c>
      <c r="G1032" s="241" t="s">
        <v>207</v>
      </c>
      <c r="H1032" s="242">
        <v>7.14</v>
      </c>
      <c r="I1032" s="243"/>
      <c r="J1032" s="244">
        <f>ROUND(I1032*H1032,2)</f>
        <v>0</v>
      </c>
      <c r="K1032" s="245"/>
      <c r="L1032" s="246"/>
      <c r="M1032" s="247" t="s">
        <v>1</v>
      </c>
      <c r="N1032" s="248" t="s">
        <v>45</v>
      </c>
      <c r="O1032" s="72"/>
      <c r="P1032" s="190">
        <f>O1032*H1032</f>
        <v>0</v>
      </c>
      <c r="Q1032" s="190">
        <v>0</v>
      </c>
      <c r="R1032" s="190">
        <f>Q1032*H1032</f>
        <v>0</v>
      </c>
      <c r="S1032" s="190">
        <v>0</v>
      </c>
      <c r="T1032" s="191">
        <f>S1032*H1032</f>
        <v>0</v>
      </c>
      <c r="U1032" s="35"/>
      <c r="V1032" s="35"/>
      <c r="W1032" s="35"/>
      <c r="X1032" s="35"/>
      <c r="Y1032" s="35"/>
      <c r="Z1032" s="35"/>
      <c r="AA1032" s="35"/>
      <c r="AB1032" s="35"/>
      <c r="AC1032" s="35"/>
      <c r="AD1032" s="35"/>
      <c r="AE1032" s="35"/>
      <c r="AR1032" s="192" t="s">
        <v>465</v>
      </c>
      <c r="AT1032" s="192" t="s">
        <v>1363</v>
      </c>
      <c r="AU1032" s="192" t="s">
        <v>89</v>
      </c>
      <c r="AY1032" s="18" t="s">
        <v>203</v>
      </c>
      <c r="BE1032" s="193">
        <f>IF(N1032="základní",J1032,0)</f>
        <v>0</v>
      </c>
      <c r="BF1032" s="193">
        <f>IF(N1032="snížená",J1032,0)</f>
        <v>0</v>
      </c>
      <c r="BG1032" s="193">
        <f>IF(N1032="zákl. přenesená",J1032,0)</f>
        <v>0</v>
      </c>
      <c r="BH1032" s="193">
        <f>IF(N1032="sníž. přenesená",J1032,0)</f>
        <v>0</v>
      </c>
      <c r="BI1032" s="193">
        <f>IF(N1032="nulová",J1032,0)</f>
        <v>0</v>
      </c>
      <c r="BJ1032" s="18" t="s">
        <v>85</v>
      </c>
      <c r="BK1032" s="193">
        <f>ROUND(I1032*H1032,2)</f>
        <v>0</v>
      </c>
      <c r="BL1032" s="18" t="s">
        <v>317</v>
      </c>
      <c r="BM1032" s="192" t="s">
        <v>2469</v>
      </c>
    </row>
    <row r="1033" spans="2:51" s="12" customFormat="1" ht="12">
      <c r="B1033" s="194"/>
      <c r="C1033" s="195"/>
      <c r="D1033" s="196" t="s">
        <v>209</v>
      </c>
      <c r="E1033" s="197" t="s">
        <v>1</v>
      </c>
      <c r="F1033" s="198" t="s">
        <v>2470</v>
      </c>
      <c r="G1033" s="195"/>
      <c r="H1033" s="199">
        <v>7.14</v>
      </c>
      <c r="I1033" s="200"/>
      <c r="J1033" s="195"/>
      <c r="K1033" s="195"/>
      <c r="L1033" s="201"/>
      <c r="M1033" s="202"/>
      <c r="N1033" s="203"/>
      <c r="O1033" s="203"/>
      <c r="P1033" s="203"/>
      <c r="Q1033" s="203"/>
      <c r="R1033" s="203"/>
      <c r="S1033" s="203"/>
      <c r="T1033" s="204"/>
      <c r="AT1033" s="205" t="s">
        <v>209</v>
      </c>
      <c r="AU1033" s="205" t="s">
        <v>89</v>
      </c>
      <c r="AV1033" s="12" t="s">
        <v>89</v>
      </c>
      <c r="AW1033" s="12" t="s">
        <v>36</v>
      </c>
      <c r="AX1033" s="12" t="s">
        <v>80</v>
      </c>
      <c r="AY1033" s="205" t="s">
        <v>203</v>
      </c>
    </row>
    <row r="1034" spans="2:51" s="13" customFormat="1" ht="12">
      <c r="B1034" s="206"/>
      <c r="C1034" s="207"/>
      <c r="D1034" s="196" t="s">
        <v>209</v>
      </c>
      <c r="E1034" s="208" t="s">
        <v>1</v>
      </c>
      <c r="F1034" s="209" t="s">
        <v>211</v>
      </c>
      <c r="G1034" s="207"/>
      <c r="H1034" s="210">
        <v>7.14</v>
      </c>
      <c r="I1034" s="211"/>
      <c r="J1034" s="207"/>
      <c r="K1034" s="207"/>
      <c r="L1034" s="212"/>
      <c r="M1034" s="213"/>
      <c r="N1034" s="214"/>
      <c r="O1034" s="214"/>
      <c r="P1034" s="214"/>
      <c r="Q1034" s="214"/>
      <c r="R1034" s="214"/>
      <c r="S1034" s="214"/>
      <c r="T1034" s="215"/>
      <c r="AT1034" s="216" t="s">
        <v>209</v>
      </c>
      <c r="AU1034" s="216" t="s">
        <v>89</v>
      </c>
      <c r="AV1034" s="13" t="s">
        <v>98</v>
      </c>
      <c r="AW1034" s="13" t="s">
        <v>36</v>
      </c>
      <c r="AX1034" s="13" t="s">
        <v>85</v>
      </c>
      <c r="AY1034" s="216" t="s">
        <v>203</v>
      </c>
    </row>
    <row r="1035" spans="1:65" s="2" customFormat="1" ht="49.15" customHeight="1">
      <c r="A1035" s="35"/>
      <c r="B1035" s="36"/>
      <c r="C1035" s="180" t="s">
        <v>2471</v>
      </c>
      <c r="D1035" s="180" t="s">
        <v>204</v>
      </c>
      <c r="E1035" s="181" t="s">
        <v>2379</v>
      </c>
      <c r="F1035" s="182" t="s">
        <v>2380</v>
      </c>
      <c r="G1035" s="183" t="s">
        <v>651</v>
      </c>
      <c r="H1035" s="184">
        <v>4.904</v>
      </c>
      <c r="I1035" s="185"/>
      <c r="J1035" s="186">
        <f>ROUND(I1035*H1035,2)</f>
        <v>0</v>
      </c>
      <c r="K1035" s="187"/>
      <c r="L1035" s="40"/>
      <c r="M1035" s="188" t="s">
        <v>1</v>
      </c>
      <c r="N1035" s="189" t="s">
        <v>45</v>
      </c>
      <c r="O1035" s="72"/>
      <c r="P1035" s="190">
        <f>O1035*H1035</f>
        <v>0</v>
      </c>
      <c r="Q1035" s="190">
        <v>0</v>
      </c>
      <c r="R1035" s="190">
        <f>Q1035*H1035</f>
        <v>0</v>
      </c>
      <c r="S1035" s="190">
        <v>0</v>
      </c>
      <c r="T1035" s="191">
        <f>S1035*H1035</f>
        <v>0</v>
      </c>
      <c r="U1035" s="35"/>
      <c r="V1035" s="35"/>
      <c r="W1035" s="35"/>
      <c r="X1035" s="35"/>
      <c r="Y1035" s="35"/>
      <c r="Z1035" s="35"/>
      <c r="AA1035" s="35"/>
      <c r="AB1035" s="35"/>
      <c r="AC1035" s="35"/>
      <c r="AD1035" s="35"/>
      <c r="AE1035" s="35"/>
      <c r="AR1035" s="192" t="s">
        <v>317</v>
      </c>
      <c r="AT1035" s="192" t="s">
        <v>204</v>
      </c>
      <c r="AU1035" s="192" t="s">
        <v>89</v>
      </c>
      <c r="AY1035" s="18" t="s">
        <v>203</v>
      </c>
      <c r="BE1035" s="193">
        <f>IF(N1035="základní",J1035,0)</f>
        <v>0</v>
      </c>
      <c r="BF1035" s="193">
        <f>IF(N1035="snížená",J1035,0)</f>
        <v>0</v>
      </c>
      <c r="BG1035" s="193">
        <f>IF(N1035="zákl. přenesená",J1035,0)</f>
        <v>0</v>
      </c>
      <c r="BH1035" s="193">
        <f>IF(N1035="sníž. přenesená",J1035,0)</f>
        <v>0</v>
      </c>
      <c r="BI1035" s="193">
        <f>IF(N1035="nulová",J1035,0)</f>
        <v>0</v>
      </c>
      <c r="BJ1035" s="18" t="s">
        <v>85</v>
      </c>
      <c r="BK1035" s="193">
        <f>ROUND(I1035*H1035,2)</f>
        <v>0</v>
      </c>
      <c r="BL1035" s="18" t="s">
        <v>317</v>
      </c>
      <c r="BM1035" s="192" t="s">
        <v>2472</v>
      </c>
    </row>
    <row r="1036" spans="2:63" s="11" customFormat="1" ht="22.9" customHeight="1">
      <c r="B1036" s="166"/>
      <c r="C1036" s="167"/>
      <c r="D1036" s="168" t="s">
        <v>79</v>
      </c>
      <c r="E1036" s="226" t="s">
        <v>2473</v>
      </c>
      <c r="F1036" s="226" t="s">
        <v>2474</v>
      </c>
      <c r="G1036" s="167"/>
      <c r="H1036" s="167"/>
      <c r="I1036" s="170"/>
      <c r="J1036" s="227">
        <f>BK1036</f>
        <v>0</v>
      </c>
      <c r="K1036" s="167"/>
      <c r="L1036" s="172"/>
      <c r="M1036" s="173"/>
      <c r="N1036" s="174"/>
      <c r="O1036" s="174"/>
      <c r="P1036" s="175">
        <f>SUM(P1037:P1040)</f>
        <v>0</v>
      </c>
      <c r="Q1036" s="174"/>
      <c r="R1036" s="175">
        <f>SUM(R1037:R1040)</f>
        <v>0</v>
      </c>
      <c r="S1036" s="174"/>
      <c r="T1036" s="176">
        <f>SUM(T1037:T1040)</f>
        <v>0</v>
      </c>
      <c r="AR1036" s="177" t="s">
        <v>89</v>
      </c>
      <c r="AT1036" s="178" t="s">
        <v>79</v>
      </c>
      <c r="AU1036" s="178" t="s">
        <v>85</v>
      </c>
      <c r="AY1036" s="177" t="s">
        <v>203</v>
      </c>
      <c r="BK1036" s="179">
        <f>SUM(BK1037:BK1040)</f>
        <v>0</v>
      </c>
    </row>
    <row r="1037" spans="1:65" s="2" customFormat="1" ht="44.25" customHeight="1">
      <c r="A1037" s="35"/>
      <c r="B1037" s="36"/>
      <c r="C1037" s="180" t="s">
        <v>2475</v>
      </c>
      <c r="D1037" s="180" t="s">
        <v>204</v>
      </c>
      <c r="E1037" s="181" t="s">
        <v>2476</v>
      </c>
      <c r="F1037" s="182" t="s">
        <v>2477</v>
      </c>
      <c r="G1037" s="183" t="s">
        <v>207</v>
      </c>
      <c r="H1037" s="184">
        <v>7</v>
      </c>
      <c r="I1037" s="185"/>
      <c r="J1037" s="186">
        <f>ROUND(I1037*H1037,2)</f>
        <v>0</v>
      </c>
      <c r="K1037" s="187"/>
      <c r="L1037" s="40"/>
      <c r="M1037" s="188" t="s">
        <v>1</v>
      </c>
      <c r="N1037" s="189" t="s">
        <v>45</v>
      </c>
      <c r="O1037" s="72"/>
      <c r="P1037" s="190">
        <f>O1037*H1037</f>
        <v>0</v>
      </c>
      <c r="Q1037" s="190">
        <v>0</v>
      </c>
      <c r="R1037" s="190">
        <f>Q1037*H1037</f>
        <v>0</v>
      </c>
      <c r="S1037" s="190">
        <v>0</v>
      </c>
      <c r="T1037" s="191">
        <f>S1037*H1037</f>
        <v>0</v>
      </c>
      <c r="U1037" s="35"/>
      <c r="V1037" s="35"/>
      <c r="W1037" s="35"/>
      <c r="X1037" s="35"/>
      <c r="Y1037" s="35"/>
      <c r="Z1037" s="35"/>
      <c r="AA1037" s="35"/>
      <c r="AB1037" s="35"/>
      <c r="AC1037" s="35"/>
      <c r="AD1037" s="35"/>
      <c r="AE1037" s="35"/>
      <c r="AR1037" s="192" t="s">
        <v>317</v>
      </c>
      <c r="AT1037" s="192" t="s">
        <v>204</v>
      </c>
      <c r="AU1037" s="192" t="s">
        <v>89</v>
      </c>
      <c r="AY1037" s="18" t="s">
        <v>203</v>
      </c>
      <c r="BE1037" s="193">
        <f>IF(N1037="základní",J1037,0)</f>
        <v>0</v>
      </c>
      <c r="BF1037" s="193">
        <f>IF(N1037="snížená",J1037,0)</f>
        <v>0</v>
      </c>
      <c r="BG1037" s="193">
        <f>IF(N1037="zákl. přenesená",J1037,0)</f>
        <v>0</v>
      </c>
      <c r="BH1037" s="193">
        <f>IF(N1037="sníž. přenesená",J1037,0)</f>
        <v>0</v>
      </c>
      <c r="BI1037" s="193">
        <f>IF(N1037="nulová",J1037,0)</f>
        <v>0</v>
      </c>
      <c r="BJ1037" s="18" t="s">
        <v>85</v>
      </c>
      <c r="BK1037" s="193">
        <f>ROUND(I1037*H1037,2)</f>
        <v>0</v>
      </c>
      <c r="BL1037" s="18" t="s">
        <v>317</v>
      </c>
      <c r="BM1037" s="192" t="s">
        <v>2478</v>
      </c>
    </row>
    <row r="1038" spans="2:51" s="12" customFormat="1" ht="12">
      <c r="B1038" s="194"/>
      <c r="C1038" s="195"/>
      <c r="D1038" s="196" t="s">
        <v>209</v>
      </c>
      <c r="E1038" s="197" t="s">
        <v>1</v>
      </c>
      <c r="F1038" s="198" t="s">
        <v>2264</v>
      </c>
      <c r="G1038" s="195"/>
      <c r="H1038" s="199">
        <v>7</v>
      </c>
      <c r="I1038" s="200"/>
      <c r="J1038" s="195"/>
      <c r="K1038" s="195"/>
      <c r="L1038" s="201"/>
      <c r="M1038" s="202"/>
      <c r="N1038" s="203"/>
      <c r="O1038" s="203"/>
      <c r="P1038" s="203"/>
      <c r="Q1038" s="203"/>
      <c r="R1038" s="203"/>
      <c r="S1038" s="203"/>
      <c r="T1038" s="204"/>
      <c r="AT1038" s="205" t="s">
        <v>209</v>
      </c>
      <c r="AU1038" s="205" t="s">
        <v>89</v>
      </c>
      <c r="AV1038" s="12" t="s">
        <v>89</v>
      </c>
      <c r="AW1038" s="12" t="s">
        <v>36</v>
      </c>
      <c r="AX1038" s="12" t="s">
        <v>80</v>
      </c>
      <c r="AY1038" s="205" t="s">
        <v>203</v>
      </c>
    </row>
    <row r="1039" spans="2:51" s="13" customFormat="1" ht="12">
      <c r="B1039" s="206"/>
      <c r="C1039" s="207"/>
      <c r="D1039" s="196" t="s">
        <v>209</v>
      </c>
      <c r="E1039" s="208" t="s">
        <v>1</v>
      </c>
      <c r="F1039" s="209" t="s">
        <v>211</v>
      </c>
      <c r="G1039" s="207"/>
      <c r="H1039" s="210">
        <v>7</v>
      </c>
      <c r="I1039" s="211"/>
      <c r="J1039" s="207"/>
      <c r="K1039" s="207"/>
      <c r="L1039" s="212"/>
      <c r="M1039" s="213"/>
      <c r="N1039" s="214"/>
      <c r="O1039" s="214"/>
      <c r="P1039" s="214"/>
      <c r="Q1039" s="214"/>
      <c r="R1039" s="214"/>
      <c r="S1039" s="214"/>
      <c r="T1039" s="215"/>
      <c r="AT1039" s="216" t="s">
        <v>209</v>
      </c>
      <c r="AU1039" s="216" t="s">
        <v>89</v>
      </c>
      <c r="AV1039" s="13" t="s">
        <v>98</v>
      </c>
      <c r="AW1039" s="13" t="s">
        <v>36</v>
      </c>
      <c r="AX1039" s="13" t="s">
        <v>85</v>
      </c>
      <c r="AY1039" s="216" t="s">
        <v>203</v>
      </c>
    </row>
    <row r="1040" spans="1:65" s="2" customFormat="1" ht="49.15" customHeight="1">
      <c r="A1040" s="35"/>
      <c r="B1040" s="36"/>
      <c r="C1040" s="180" t="s">
        <v>2479</v>
      </c>
      <c r="D1040" s="180" t="s">
        <v>204</v>
      </c>
      <c r="E1040" s="181" t="s">
        <v>2441</v>
      </c>
      <c r="F1040" s="182" t="s">
        <v>2442</v>
      </c>
      <c r="G1040" s="183" t="s">
        <v>651</v>
      </c>
      <c r="H1040" s="184">
        <v>0.113</v>
      </c>
      <c r="I1040" s="185"/>
      <c r="J1040" s="186">
        <f>ROUND(I1040*H1040,2)</f>
        <v>0</v>
      </c>
      <c r="K1040" s="187"/>
      <c r="L1040" s="40"/>
      <c r="M1040" s="188" t="s">
        <v>1</v>
      </c>
      <c r="N1040" s="189" t="s">
        <v>45</v>
      </c>
      <c r="O1040" s="72"/>
      <c r="P1040" s="190">
        <f>O1040*H1040</f>
        <v>0</v>
      </c>
      <c r="Q1040" s="190">
        <v>0</v>
      </c>
      <c r="R1040" s="190">
        <f>Q1040*H1040</f>
        <v>0</v>
      </c>
      <c r="S1040" s="190">
        <v>0</v>
      </c>
      <c r="T1040" s="191">
        <f>S1040*H1040</f>
        <v>0</v>
      </c>
      <c r="U1040" s="35"/>
      <c r="V1040" s="35"/>
      <c r="W1040" s="35"/>
      <c r="X1040" s="35"/>
      <c r="Y1040" s="35"/>
      <c r="Z1040" s="35"/>
      <c r="AA1040" s="35"/>
      <c r="AB1040" s="35"/>
      <c r="AC1040" s="35"/>
      <c r="AD1040" s="35"/>
      <c r="AE1040" s="35"/>
      <c r="AR1040" s="192" t="s">
        <v>317</v>
      </c>
      <c r="AT1040" s="192" t="s">
        <v>204</v>
      </c>
      <c r="AU1040" s="192" t="s">
        <v>89</v>
      </c>
      <c r="AY1040" s="18" t="s">
        <v>203</v>
      </c>
      <c r="BE1040" s="193">
        <f>IF(N1040="základní",J1040,0)</f>
        <v>0</v>
      </c>
      <c r="BF1040" s="193">
        <f>IF(N1040="snížená",J1040,0)</f>
        <v>0</v>
      </c>
      <c r="BG1040" s="193">
        <f>IF(N1040="zákl. přenesená",J1040,0)</f>
        <v>0</v>
      </c>
      <c r="BH1040" s="193">
        <f>IF(N1040="sníž. přenesená",J1040,0)</f>
        <v>0</v>
      </c>
      <c r="BI1040" s="193">
        <f>IF(N1040="nulová",J1040,0)</f>
        <v>0</v>
      </c>
      <c r="BJ1040" s="18" t="s">
        <v>85</v>
      </c>
      <c r="BK1040" s="193">
        <f>ROUND(I1040*H1040,2)</f>
        <v>0</v>
      </c>
      <c r="BL1040" s="18" t="s">
        <v>317</v>
      </c>
      <c r="BM1040" s="192" t="s">
        <v>2480</v>
      </c>
    </row>
    <row r="1041" spans="2:63" s="11" customFormat="1" ht="22.9" customHeight="1">
      <c r="B1041" s="166"/>
      <c r="C1041" s="167"/>
      <c r="D1041" s="168" t="s">
        <v>79</v>
      </c>
      <c r="E1041" s="226" t="s">
        <v>912</v>
      </c>
      <c r="F1041" s="226" t="s">
        <v>913</v>
      </c>
      <c r="G1041" s="167"/>
      <c r="H1041" s="167"/>
      <c r="I1041" s="170"/>
      <c r="J1041" s="227">
        <f>BK1041</f>
        <v>0</v>
      </c>
      <c r="K1041" s="167"/>
      <c r="L1041" s="172"/>
      <c r="M1041" s="173"/>
      <c r="N1041" s="174"/>
      <c r="O1041" s="174"/>
      <c r="P1041" s="175">
        <f>SUM(P1042:P1066)</f>
        <v>0</v>
      </c>
      <c r="Q1041" s="174"/>
      <c r="R1041" s="175">
        <f>SUM(R1042:R1066)</f>
        <v>0</v>
      </c>
      <c r="S1041" s="174"/>
      <c r="T1041" s="176">
        <f>SUM(T1042:T1066)</f>
        <v>0</v>
      </c>
      <c r="AR1041" s="177" t="s">
        <v>89</v>
      </c>
      <c r="AT1041" s="178" t="s">
        <v>79</v>
      </c>
      <c r="AU1041" s="178" t="s">
        <v>85</v>
      </c>
      <c r="AY1041" s="177" t="s">
        <v>203</v>
      </c>
      <c r="BK1041" s="179">
        <f>SUM(BK1042:BK1066)</f>
        <v>0</v>
      </c>
    </row>
    <row r="1042" spans="1:65" s="2" customFormat="1" ht="49.15" customHeight="1">
      <c r="A1042" s="35"/>
      <c r="B1042" s="36"/>
      <c r="C1042" s="180" t="s">
        <v>2481</v>
      </c>
      <c r="D1042" s="180" t="s">
        <v>204</v>
      </c>
      <c r="E1042" s="181" t="s">
        <v>2482</v>
      </c>
      <c r="F1042" s="182" t="s">
        <v>2483</v>
      </c>
      <c r="G1042" s="183" t="s">
        <v>207</v>
      </c>
      <c r="H1042" s="184">
        <v>728.49</v>
      </c>
      <c r="I1042" s="185"/>
      <c r="J1042" s="186">
        <f>ROUND(I1042*H1042,2)</f>
        <v>0</v>
      </c>
      <c r="K1042" s="187"/>
      <c r="L1042" s="40"/>
      <c r="M1042" s="188" t="s">
        <v>1</v>
      </c>
      <c r="N1042" s="189" t="s">
        <v>45</v>
      </c>
      <c r="O1042" s="72"/>
      <c r="P1042" s="190">
        <f>O1042*H1042</f>
        <v>0</v>
      </c>
      <c r="Q1042" s="190">
        <v>0</v>
      </c>
      <c r="R1042" s="190">
        <f>Q1042*H1042</f>
        <v>0</v>
      </c>
      <c r="S1042" s="190">
        <v>0</v>
      </c>
      <c r="T1042" s="191">
        <f>S1042*H1042</f>
        <v>0</v>
      </c>
      <c r="U1042" s="35"/>
      <c r="V1042" s="35"/>
      <c r="W1042" s="35"/>
      <c r="X1042" s="35"/>
      <c r="Y1042" s="35"/>
      <c r="Z1042" s="35"/>
      <c r="AA1042" s="35"/>
      <c r="AB1042" s="35"/>
      <c r="AC1042" s="35"/>
      <c r="AD1042" s="35"/>
      <c r="AE1042" s="35"/>
      <c r="AR1042" s="192" t="s">
        <v>317</v>
      </c>
      <c r="AT1042" s="192" t="s">
        <v>204</v>
      </c>
      <c r="AU1042" s="192" t="s">
        <v>89</v>
      </c>
      <c r="AY1042" s="18" t="s">
        <v>203</v>
      </c>
      <c r="BE1042" s="193">
        <f>IF(N1042="základní",J1042,0)</f>
        <v>0</v>
      </c>
      <c r="BF1042" s="193">
        <f>IF(N1042="snížená",J1042,0)</f>
        <v>0</v>
      </c>
      <c r="BG1042" s="193">
        <f>IF(N1042="zákl. přenesená",J1042,0)</f>
        <v>0</v>
      </c>
      <c r="BH1042" s="193">
        <f>IF(N1042="sníž. přenesená",J1042,0)</f>
        <v>0</v>
      </c>
      <c r="BI1042" s="193">
        <f>IF(N1042="nulová",J1042,0)</f>
        <v>0</v>
      </c>
      <c r="BJ1042" s="18" t="s">
        <v>85</v>
      </c>
      <c r="BK1042" s="193">
        <f>ROUND(I1042*H1042,2)</f>
        <v>0</v>
      </c>
      <c r="BL1042" s="18" t="s">
        <v>317</v>
      </c>
      <c r="BM1042" s="192" t="s">
        <v>2484</v>
      </c>
    </row>
    <row r="1043" spans="2:51" s="12" customFormat="1" ht="12">
      <c r="B1043" s="194"/>
      <c r="C1043" s="195"/>
      <c r="D1043" s="196" t="s">
        <v>209</v>
      </c>
      <c r="E1043" s="197" t="s">
        <v>1</v>
      </c>
      <c r="F1043" s="198" t="s">
        <v>2485</v>
      </c>
      <c r="G1043" s="195"/>
      <c r="H1043" s="199">
        <v>104.07</v>
      </c>
      <c r="I1043" s="200"/>
      <c r="J1043" s="195"/>
      <c r="K1043" s="195"/>
      <c r="L1043" s="201"/>
      <c r="M1043" s="202"/>
      <c r="N1043" s="203"/>
      <c r="O1043" s="203"/>
      <c r="P1043" s="203"/>
      <c r="Q1043" s="203"/>
      <c r="R1043" s="203"/>
      <c r="S1043" s="203"/>
      <c r="T1043" s="204"/>
      <c r="AT1043" s="205" t="s">
        <v>209</v>
      </c>
      <c r="AU1043" s="205" t="s">
        <v>89</v>
      </c>
      <c r="AV1043" s="12" t="s">
        <v>89</v>
      </c>
      <c r="AW1043" s="12" t="s">
        <v>36</v>
      </c>
      <c r="AX1043" s="12" t="s">
        <v>80</v>
      </c>
      <c r="AY1043" s="205" t="s">
        <v>203</v>
      </c>
    </row>
    <row r="1044" spans="2:51" s="12" customFormat="1" ht="12">
      <c r="B1044" s="194"/>
      <c r="C1044" s="195"/>
      <c r="D1044" s="196" t="s">
        <v>209</v>
      </c>
      <c r="E1044" s="197" t="s">
        <v>1</v>
      </c>
      <c r="F1044" s="198" t="s">
        <v>2486</v>
      </c>
      <c r="G1044" s="195"/>
      <c r="H1044" s="199">
        <v>624.42</v>
      </c>
      <c r="I1044" s="200"/>
      <c r="J1044" s="195"/>
      <c r="K1044" s="195"/>
      <c r="L1044" s="201"/>
      <c r="M1044" s="202"/>
      <c r="N1044" s="203"/>
      <c r="O1044" s="203"/>
      <c r="P1044" s="203"/>
      <c r="Q1044" s="203"/>
      <c r="R1044" s="203"/>
      <c r="S1044" s="203"/>
      <c r="T1044" s="204"/>
      <c r="AT1044" s="205" t="s">
        <v>209</v>
      </c>
      <c r="AU1044" s="205" t="s">
        <v>89</v>
      </c>
      <c r="AV1044" s="12" t="s">
        <v>89</v>
      </c>
      <c r="AW1044" s="12" t="s">
        <v>36</v>
      </c>
      <c r="AX1044" s="12" t="s">
        <v>80</v>
      </c>
      <c r="AY1044" s="205" t="s">
        <v>203</v>
      </c>
    </row>
    <row r="1045" spans="2:51" s="13" customFormat="1" ht="12">
      <c r="B1045" s="206"/>
      <c r="C1045" s="207"/>
      <c r="D1045" s="196" t="s">
        <v>209</v>
      </c>
      <c r="E1045" s="208" t="s">
        <v>1</v>
      </c>
      <c r="F1045" s="209" t="s">
        <v>211</v>
      </c>
      <c r="G1045" s="207"/>
      <c r="H1045" s="210">
        <v>728.49</v>
      </c>
      <c r="I1045" s="211"/>
      <c r="J1045" s="207"/>
      <c r="K1045" s="207"/>
      <c r="L1045" s="212"/>
      <c r="M1045" s="213"/>
      <c r="N1045" s="214"/>
      <c r="O1045" s="214"/>
      <c r="P1045" s="214"/>
      <c r="Q1045" s="214"/>
      <c r="R1045" s="214"/>
      <c r="S1045" s="214"/>
      <c r="T1045" s="215"/>
      <c r="AT1045" s="216" t="s">
        <v>209</v>
      </c>
      <c r="AU1045" s="216" t="s">
        <v>89</v>
      </c>
      <c r="AV1045" s="13" t="s">
        <v>98</v>
      </c>
      <c r="AW1045" s="13" t="s">
        <v>36</v>
      </c>
      <c r="AX1045" s="13" t="s">
        <v>85</v>
      </c>
      <c r="AY1045" s="216" t="s">
        <v>203</v>
      </c>
    </row>
    <row r="1046" spans="1:65" s="2" customFormat="1" ht="49.15" customHeight="1">
      <c r="A1046" s="35"/>
      <c r="B1046" s="36"/>
      <c r="C1046" s="180" t="s">
        <v>2487</v>
      </c>
      <c r="D1046" s="180" t="s">
        <v>204</v>
      </c>
      <c r="E1046" s="181" t="s">
        <v>2488</v>
      </c>
      <c r="F1046" s="182" t="s">
        <v>2489</v>
      </c>
      <c r="G1046" s="183" t="s">
        <v>207</v>
      </c>
      <c r="H1046" s="184">
        <v>170.4</v>
      </c>
      <c r="I1046" s="185"/>
      <c r="J1046" s="186">
        <f>ROUND(I1046*H1046,2)</f>
        <v>0</v>
      </c>
      <c r="K1046" s="187"/>
      <c r="L1046" s="40"/>
      <c r="M1046" s="188" t="s">
        <v>1</v>
      </c>
      <c r="N1046" s="189" t="s">
        <v>45</v>
      </c>
      <c r="O1046" s="72"/>
      <c r="P1046" s="190">
        <f>O1046*H1046</f>
        <v>0</v>
      </c>
      <c r="Q1046" s="190">
        <v>0</v>
      </c>
      <c r="R1046" s="190">
        <f>Q1046*H1046</f>
        <v>0</v>
      </c>
      <c r="S1046" s="190">
        <v>0</v>
      </c>
      <c r="T1046" s="191">
        <f>S1046*H1046</f>
        <v>0</v>
      </c>
      <c r="U1046" s="35"/>
      <c r="V1046" s="35"/>
      <c r="W1046" s="35"/>
      <c r="X1046" s="35"/>
      <c r="Y1046" s="35"/>
      <c r="Z1046" s="35"/>
      <c r="AA1046" s="35"/>
      <c r="AB1046" s="35"/>
      <c r="AC1046" s="35"/>
      <c r="AD1046" s="35"/>
      <c r="AE1046" s="35"/>
      <c r="AR1046" s="192" t="s">
        <v>317</v>
      </c>
      <c r="AT1046" s="192" t="s">
        <v>204</v>
      </c>
      <c r="AU1046" s="192" t="s">
        <v>89</v>
      </c>
      <c r="AY1046" s="18" t="s">
        <v>203</v>
      </c>
      <c r="BE1046" s="193">
        <f>IF(N1046="základní",J1046,0)</f>
        <v>0</v>
      </c>
      <c r="BF1046" s="193">
        <f>IF(N1046="snížená",J1046,0)</f>
        <v>0</v>
      </c>
      <c r="BG1046" s="193">
        <f>IF(N1046="zákl. přenesená",J1046,0)</f>
        <v>0</v>
      </c>
      <c r="BH1046" s="193">
        <f>IF(N1046="sníž. přenesená",J1046,0)</f>
        <v>0</v>
      </c>
      <c r="BI1046" s="193">
        <f>IF(N1046="nulová",J1046,0)</f>
        <v>0</v>
      </c>
      <c r="BJ1046" s="18" t="s">
        <v>85</v>
      </c>
      <c r="BK1046" s="193">
        <f>ROUND(I1046*H1046,2)</f>
        <v>0</v>
      </c>
      <c r="BL1046" s="18" t="s">
        <v>317</v>
      </c>
      <c r="BM1046" s="192" t="s">
        <v>2490</v>
      </c>
    </row>
    <row r="1047" spans="2:51" s="12" customFormat="1" ht="12">
      <c r="B1047" s="194"/>
      <c r="C1047" s="195"/>
      <c r="D1047" s="196" t="s">
        <v>209</v>
      </c>
      <c r="E1047" s="197" t="s">
        <v>1</v>
      </c>
      <c r="F1047" s="198" t="s">
        <v>2491</v>
      </c>
      <c r="G1047" s="195"/>
      <c r="H1047" s="199">
        <v>61.2</v>
      </c>
      <c r="I1047" s="200"/>
      <c r="J1047" s="195"/>
      <c r="K1047" s="195"/>
      <c r="L1047" s="201"/>
      <c r="M1047" s="202"/>
      <c r="N1047" s="203"/>
      <c r="O1047" s="203"/>
      <c r="P1047" s="203"/>
      <c r="Q1047" s="203"/>
      <c r="R1047" s="203"/>
      <c r="S1047" s="203"/>
      <c r="T1047" s="204"/>
      <c r="AT1047" s="205" t="s">
        <v>209</v>
      </c>
      <c r="AU1047" s="205" t="s">
        <v>89</v>
      </c>
      <c r="AV1047" s="12" t="s">
        <v>89</v>
      </c>
      <c r="AW1047" s="12" t="s">
        <v>36</v>
      </c>
      <c r="AX1047" s="12" t="s">
        <v>80</v>
      </c>
      <c r="AY1047" s="205" t="s">
        <v>203</v>
      </c>
    </row>
    <row r="1048" spans="2:51" s="12" customFormat="1" ht="12">
      <c r="B1048" s="194"/>
      <c r="C1048" s="195"/>
      <c r="D1048" s="196" t="s">
        <v>209</v>
      </c>
      <c r="E1048" s="197" t="s">
        <v>1</v>
      </c>
      <c r="F1048" s="198" t="s">
        <v>2492</v>
      </c>
      <c r="G1048" s="195"/>
      <c r="H1048" s="199">
        <v>15.6</v>
      </c>
      <c r="I1048" s="200"/>
      <c r="J1048" s="195"/>
      <c r="K1048" s="195"/>
      <c r="L1048" s="201"/>
      <c r="M1048" s="202"/>
      <c r="N1048" s="203"/>
      <c r="O1048" s="203"/>
      <c r="P1048" s="203"/>
      <c r="Q1048" s="203"/>
      <c r="R1048" s="203"/>
      <c r="S1048" s="203"/>
      <c r="T1048" s="204"/>
      <c r="AT1048" s="205" t="s">
        <v>209</v>
      </c>
      <c r="AU1048" s="205" t="s">
        <v>89</v>
      </c>
      <c r="AV1048" s="12" t="s">
        <v>89</v>
      </c>
      <c r="AW1048" s="12" t="s">
        <v>36</v>
      </c>
      <c r="AX1048" s="12" t="s">
        <v>80</v>
      </c>
      <c r="AY1048" s="205" t="s">
        <v>203</v>
      </c>
    </row>
    <row r="1049" spans="2:51" s="12" customFormat="1" ht="12">
      <c r="B1049" s="194"/>
      <c r="C1049" s="195"/>
      <c r="D1049" s="196" t="s">
        <v>209</v>
      </c>
      <c r="E1049" s="197" t="s">
        <v>1</v>
      </c>
      <c r="F1049" s="198" t="s">
        <v>2493</v>
      </c>
      <c r="G1049" s="195"/>
      <c r="H1049" s="199">
        <v>93.6</v>
      </c>
      <c r="I1049" s="200"/>
      <c r="J1049" s="195"/>
      <c r="K1049" s="195"/>
      <c r="L1049" s="201"/>
      <c r="M1049" s="202"/>
      <c r="N1049" s="203"/>
      <c r="O1049" s="203"/>
      <c r="P1049" s="203"/>
      <c r="Q1049" s="203"/>
      <c r="R1049" s="203"/>
      <c r="S1049" s="203"/>
      <c r="T1049" s="204"/>
      <c r="AT1049" s="205" t="s">
        <v>209</v>
      </c>
      <c r="AU1049" s="205" t="s">
        <v>89</v>
      </c>
      <c r="AV1049" s="12" t="s">
        <v>89</v>
      </c>
      <c r="AW1049" s="12" t="s">
        <v>36</v>
      </c>
      <c r="AX1049" s="12" t="s">
        <v>80</v>
      </c>
      <c r="AY1049" s="205" t="s">
        <v>203</v>
      </c>
    </row>
    <row r="1050" spans="2:51" s="13" customFormat="1" ht="12">
      <c r="B1050" s="206"/>
      <c r="C1050" s="207"/>
      <c r="D1050" s="196" t="s">
        <v>209</v>
      </c>
      <c r="E1050" s="208" t="s">
        <v>1</v>
      </c>
      <c r="F1050" s="209" t="s">
        <v>211</v>
      </c>
      <c r="G1050" s="207"/>
      <c r="H1050" s="210">
        <v>170.39999999999998</v>
      </c>
      <c r="I1050" s="211"/>
      <c r="J1050" s="207"/>
      <c r="K1050" s="207"/>
      <c r="L1050" s="212"/>
      <c r="M1050" s="213"/>
      <c r="N1050" s="214"/>
      <c r="O1050" s="214"/>
      <c r="P1050" s="214"/>
      <c r="Q1050" s="214"/>
      <c r="R1050" s="214"/>
      <c r="S1050" s="214"/>
      <c r="T1050" s="215"/>
      <c r="AT1050" s="216" t="s">
        <v>209</v>
      </c>
      <c r="AU1050" s="216" t="s">
        <v>89</v>
      </c>
      <c r="AV1050" s="13" t="s">
        <v>98</v>
      </c>
      <c r="AW1050" s="13" t="s">
        <v>36</v>
      </c>
      <c r="AX1050" s="13" t="s">
        <v>85</v>
      </c>
      <c r="AY1050" s="216" t="s">
        <v>203</v>
      </c>
    </row>
    <row r="1051" spans="1:65" s="2" customFormat="1" ht="49.15" customHeight="1">
      <c r="A1051" s="35"/>
      <c r="B1051" s="36"/>
      <c r="C1051" s="180" t="s">
        <v>2494</v>
      </c>
      <c r="D1051" s="180" t="s">
        <v>204</v>
      </c>
      <c r="E1051" s="181" t="s">
        <v>2495</v>
      </c>
      <c r="F1051" s="182" t="s">
        <v>2496</v>
      </c>
      <c r="G1051" s="183" t="s">
        <v>207</v>
      </c>
      <c r="H1051" s="184">
        <v>8.8</v>
      </c>
      <c r="I1051" s="185"/>
      <c r="J1051" s="186">
        <f>ROUND(I1051*H1051,2)</f>
        <v>0</v>
      </c>
      <c r="K1051" s="187"/>
      <c r="L1051" s="40"/>
      <c r="M1051" s="188" t="s">
        <v>1</v>
      </c>
      <c r="N1051" s="189" t="s">
        <v>45</v>
      </c>
      <c r="O1051" s="72"/>
      <c r="P1051" s="190">
        <f>O1051*H1051</f>
        <v>0</v>
      </c>
      <c r="Q1051" s="190">
        <v>0</v>
      </c>
      <c r="R1051" s="190">
        <f>Q1051*H1051</f>
        <v>0</v>
      </c>
      <c r="S1051" s="190">
        <v>0</v>
      </c>
      <c r="T1051" s="191">
        <f>S1051*H1051</f>
        <v>0</v>
      </c>
      <c r="U1051" s="35"/>
      <c r="V1051" s="35"/>
      <c r="W1051" s="35"/>
      <c r="X1051" s="35"/>
      <c r="Y1051" s="35"/>
      <c r="Z1051" s="35"/>
      <c r="AA1051" s="35"/>
      <c r="AB1051" s="35"/>
      <c r="AC1051" s="35"/>
      <c r="AD1051" s="35"/>
      <c r="AE1051" s="35"/>
      <c r="AR1051" s="192" t="s">
        <v>317</v>
      </c>
      <c r="AT1051" s="192" t="s">
        <v>204</v>
      </c>
      <c r="AU1051" s="192" t="s">
        <v>89</v>
      </c>
      <c r="AY1051" s="18" t="s">
        <v>203</v>
      </c>
      <c r="BE1051" s="193">
        <f>IF(N1051="základní",J1051,0)</f>
        <v>0</v>
      </c>
      <c r="BF1051" s="193">
        <f>IF(N1051="snížená",J1051,0)</f>
        <v>0</v>
      </c>
      <c r="BG1051" s="193">
        <f>IF(N1051="zákl. přenesená",J1051,0)</f>
        <v>0</v>
      </c>
      <c r="BH1051" s="193">
        <f>IF(N1051="sníž. přenesená",J1051,0)</f>
        <v>0</v>
      </c>
      <c r="BI1051" s="193">
        <f>IF(N1051="nulová",J1051,0)</f>
        <v>0</v>
      </c>
      <c r="BJ1051" s="18" t="s">
        <v>85</v>
      </c>
      <c r="BK1051" s="193">
        <f>ROUND(I1051*H1051,2)</f>
        <v>0</v>
      </c>
      <c r="BL1051" s="18" t="s">
        <v>317</v>
      </c>
      <c r="BM1051" s="192" t="s">
        <v>2497</v>
      </c>
    </row>
    <row r="1052" spans="2:51" s="12" customFormat="1" ht="12">
      <c r="B1052" s="194"/>
      <c r="C1052" s="195"/>
      <c r="D1052" s="196" t="s">
        <v>209</v>
      </c>
      <c r="E1052" s="197" t="s">
        <v>1</v>
      </c>
      <c r="F1052" s="198" t="s">
        <v>2498</v>
      </c>
      <c r="G1052" s="195"/>
      <c r="H1052" s="199">
        <v>8.8</v>
      </c>
      <c r="I1052" s="200"/>
      <c r="J1052" s="195"/>
      <c r="K1052" s="195"/>
      <c r="L1052" s="201"/>
      <c r="M1052" s="202"/>
      <c r="N1052" s="203"/>
      <c r="O1052" s="203"/>
      <c r="P1052" s="203"/>
      <c r="Q1052" s="203"/>
      <c r="R1052" s="203"/>
      <c r="S1052" s="203"/>
      <c r="T1052" s="204"/>
      <c r="AT1052" s="205" t="s">
        <v>209</v>
      </c>
      <c r="AU1052" s="205" t="s">
        <v>89</v>
      </c>
      <c r="AV1052" s="12" t="s">
        <v>89</v>
      </c>
      <c r="AW1052" s="12" t="s">
        <v>36</v>
      </c>
      <c r="AX1052" s="12" t="s">
        <v>80</v>
      </c>
      <c r="AY1052" s="205" t="s">
        <v>203</v>
      </c>
    </row>
    <row r="1053" spans="2:51" s="13" customFormat="1" ht="12">
      <c r="B1053" s="206"/>
      <c r="C1053" s="207"/>
      <c r="D1053" s="196" t="s">
        <v>209</v>
      </c>
      <c r="E1053" s="208" t="s">
        <v>1</v>
      </c>
      <c r="F1053" s="209" t="s">
        <v>211</v>
      </c>
      <c r="G1053" s="207"/>
      <c r="H1053" s="210">
        <v>8.8</v>
      </c>
      <c r="I1053" s="211"/>
      <c r="J1053" s="207"/>
      <c r="K1053" s="207"/>
      <c r="L1053" s="212"/>
      <c r="M1053" s="213"/>
      <c r="N1053" s="214"/>
      <c r="O1053" s="214"/>
      <c r="P1053" s="214"/>
      <c r="Q1053" s="214"/>
      <c r="R1053" s="214"/>
      <c r="S1053" s="214"/>
      <c r="T1053" s="215"/>
      <c r="AT1053" s="216" t="s">
        <v>209</v>
      </c>
      <c r="AU1053" s="216" t="s">
        <v>89</v>
      </c>
      <c r="AV1053" s="13" t="s">
        <v>98</v>
      </c>
      <c r="AW1053" s="13" t="s">
        <v>36</v>
      </c>
      <c r="AX1053" s="13" t="s">
        <v>85</v>
      </c>
      <c r="AY1053" s="216" t="s">
        <v>203</v>
      </c>
    </row>
    <row r="1054" spans="1:65" s="2" customFormat="1" ht="44.25" customHeight="1">
      <c r="A1054" s="35"/>
      <c r="B1054" s="36"/>
      <c r="C1054" s="180" t="s">
        <v>2499</v>
      </c>
      <c r="D1054" s="180" t="s">
        <v>204</v>
      </c>
      <c r="E1054" s="181" t="s">
        <v>2500</v>
      </c>
      <c r="F1054" s="182" t="s">
        <v>2501</v>
      </c>
      <c r="G1054" s="183" t="s">
        <v>253</v>
      </c>
      <c r="H1054" s="184">
        <v>57.6</v>
      </c>
      <c r="I1054" s="185"/>
      <c r="J1054" s="186">
        <f>ROUND(I1054*H1054,2)</f>
        <v>0</v>
      </c>
      <c r="K1054" s="187"/>
      <c r="L1054" s="40"/>
      <c r="M1054" s="188" t="s">
        <v>1</v>
      </c>
      <c r="N1054" s="189" t="s">
        <v>45</v>
      </c>
      <c r="O1054" s="72"/>
      <c r="P1054" s="190">
        <f>O1054*H1054</f>
        <v>0</v>
      </c>
      <c r="Q1054" s="190">
        <v>0</v>
      </c>
      <c r="R1054" s="190">
        <f>Q1054*H1054</f>
        <v>0</v>
      </c>
      <c r="S1054" s="190">
        <v>0</v>
      </c>
      <c r="T1054" s="191">
        <f>S1054*H1054</f>
        <v>0</v>
      </c>
      <c r="U1054" s="35"/>
      <c r="V1054" s="35"/>
      <c r="W1054" s="35"/>
      <c r="X1054" s="35"/>
      <c r="Y1054" s="35"/>
      <c r="Z1054" s="35"/>
      <c r="AA1054" s="35"/>
      <c r="AB1054" s="35"/>
      <c r="AC1054" s="35"/>
      <c r="AD1054" s="35"/>
      <c r="AE1054" s="35"/>
      <c r="AR1054" s="192" t="s">
        <v>317</v>
      </c>
      <c r="AT1054" s="192" t="s">
        <v>204</v>
      </c>
      <c r="AU1054" s="192" t="s">
        <v>89</v>
      </c>
      <c r="AY1054" s="18" t="s">
        <v>203</v>
      </c>
      <c r="BE1054" s="193">
        <f>IF(N1054="základní",J1054,0)</f>
        <v>0</v>
      </c>
      <c r="BF1054" s="193">
        <f>IF(N1054="snížená",J1054,0)</f>
        <v>0</v>
      </c>
      <c r="BG1054" s="193">
        <f>IF(N1054="zákl. přenesená",J1054,0)</f>
        <v>0</v>
      </c>
      <c r="BH1054" s="193">
        <f>IF(N1054="sníž. přenesená",J1054,0)</f>
        <v>0</v>
      </c>
      <c r="BI1054" s="193">
        <f>IF(N1054="nulová",J1054,0)</f>
        <v>0</v>
      </c>
      <c r="BJ1054" s="18" t="s">
        <v>85</v>
      </c>
      <c r="BK1054" s="193">
        <f>ROUND(I1054*H1054,2)</f>
        <v>0</v>
      </c>
      <c r="BL1054" s="18" t="s">
        <v>317</v>
      </c>
      <c r="BM1054" s="192" t="s">
        <v>2502</v>
      </c>
    </row>
    <row r="1055" spans="2:51" s="12" customFormat="1" ht="12">
      <c r="B1055" s="194"/>
      <c r="C1055" s="195"/>
      <c r="D1055" s="196" t="s">
        <v>209</v>
      </c>
      <c r="E1055" s="197" t="s">
        <v>1</v>
      </c>
      <c r="F1055" s="198" t="s">
        <v>2503</v>
      </c>
      <c r="G1055" s="195"/>
      <c r="H1055" s="199">
        <v>57.6</v>
      </c>
      <c r="I1055" s="200"/>
      <c r="J1055" s="195"/>
      <c r="K1055" s="195"/>
      <c r="L1055" s="201"/>
      <c r="M1055" s="202"/>
      <c r="N1055" s="203"/>
      <c r="O1055" s="203"/>
      <c r="P1055" s="203"/>
      <c r="Q1055" s="203"/>
      <c r="R1055" s="203"/>
      <c r="S1055" s="203"/>
      <c r="T1055" s="204"/>
      <c r="AT1055" s="205" t="s">
        <v>209</v>
      </c>
      <c r="AU1055" s="205" t="s">
        <v>89</v>
      </c>
      <c r="AV1055" s="12" t="s">
        <v>89</v>
      </c>
      <c r="AW1055" s="12" t="s">
        <v>36</v>
      </c>
      <c r="AX1055" s="12" t="s">
        <v>80</v>
      </c>
      <c r="AY1055" s="205" t="s">
        <v>203</v>
      </c>
    </row>
    <row r="1056" spans="2:51" s="13" customFormat="1" ht="12">
      <c r="B1056" s="206"/>
      <c r="C1056" s="207"/>
      <c r="D1056" s="196" t="s">
        <v>209</v>
      </c>
      <c r="E1056" s="208" t="s">
        <v>1</v>
      </c>
      <c r="F1056" s="209" t="s">
        <v>211</v>
      </c>
      <c r="G1056" s="207"/>
      <c r="H1056" s="210">
        <v>57.6</v>
      </c>
      <c r="I1056" s="211"/>
      <c r="J1056" s="207"/>
      <c r="K1056" s="207"/>
      <c r="L1056" s="212"/>
      <c r="M1056" s="213"/>
      <c r="N1056" s="214"/>
      <c r="O1056" s="214"/>
      <c r="P1056" s="214"/>
      <c r="Q1056" s="214"/>
      <c r="R1056" s="214"/>
      <c r="S1056" s="214"/>
      <c r="T1056" s="215"/>
      <c r="AT1056" s="216" t="s">
        <v>209</v>
      </c>
      <c r="AU1056" s="216" t="s">
        <v>89</v>
      </c>
      <c r="AV1056" s="13" t="s">
        <v>98</v>
      </c>
      <c r="AW1056" s="13" t="s">
        <v>36</v>
      </c>
      <c r="AX1056" s="13" t="s">
        <v>85</v>
      </c>
      <c r="AY1056" s="216" t="s">
        <v>203</v>
      </c>
    </row>
    <row r="1057" spans="1:65" s="2" customFormat="1" ht="37.9" customHeight="1">
      <c r="A1057" s="35"/>
      <c r="B1057" s="36"/>
      <c r="C1057" s="180" t="s">
        <v>2504</v>
      </c>
      <c r="D1057" s="180" t="s">
        <v>204</v>
      </c>
      <c r="E1057" s="181" t="s">
        <v>2505</v>
      </c>
      <c r="F1057" s="182" t="s">
        <v>2506</v>
      </c>
      <c r="G1057" s="183" t="s">
        <v>221</v>
      </c>
      <c r="H1057" s="184">
        <v>21</v>
      </c>
      <c r="I1057" s="185"/>
      <c r="J1057" s="186">
        <f>ROUND(I1057*H1057,2)</f>
        <v>0</v>
      </c>
      <c r="K1057" s="187"/>
      <c r="L1057" s="40"/>
      <c r="M1057" s="188" t="s">
        <v>1</v>
      </c>
      <c r="N1057" s="189" t="s">
        <v>45</v>
      </c>
      <c r="O1057" s="72"/>
      <c r="P1057" s="190">
        <f>O1057*H1057</f>
        <v>0</v>
      </c>
      <c r="Q1057" s="190">
        <v>0</v>
      </c>
      <c r="R1057" s="190">
        <f>Q1057*H1057</f>
        <v>0</v>
      </c>
      <c r="S1057" s="190">
        <v>0</v>
      </c>
      <c r="T1057" s="191">
        <f>S1057*H1057</f>
        <v>0</v>
      </c>
      <c r="U1057" s="35"/>
      <c r="V1057" s="35"/>
      <c r="W1057" s="35"/>
      <c r="X1057" s="35"/>
      <c r="Y1057" s="35"/>
      <c r="Z1057" s="35"/>
      <c r="AA1057" s="35"/>
      <c r="AB1057" s="35"/>
      <c r="AC1057" s="35"/>
      <c r="AD1057" s="35"/>
      <c r="AE1057" s="35"/>
      <c r="AR1057" s="192" t="s">
        <v>317</v>
      </c>
      <c r="AT1057" s="192" t="s">
        <v>204</v>
      </c>
      <c r="AU1057" s="192" t="s">
        <v>89</v>
      </c>
      <c r="AY1057" s="18" t="s">
        <v>203</v>
      </c>
      <c r="BE1057" s="193">
        <f>IF(N1057="základní",J1057,0)</f>
        <v>0</v>
      </c>
      <c r="BF1057" s="193">
        <f>IF(N1057="snížená",J1057,0)</f>
        <v>0</v>
      </c>
      <c r="BG1057" s="193">
        <f>IF(N1057="zákl. přenesená",J1057,0)</f>
        <v>0</v>
      </c>
      <c r="BH1057" s="193">
        <f>IF(N1057="sníž. přenesená",J1057,0)</f>
        <v>0</v>
      </c>
      <c r="BI1057" s="193">
        <f>IF(N1057="nulová",J1057,0)</f>
        <v>0</v>
      </c>
      <c r="BJ1057" s="18" t="s">
        <v>85</v>
      </c>
      <c r="BK1057" s="193">
        <f>ROUND(I1057*H1057,2)</f>
        <v>0</v>
      </c>
      <c r="BL1057" s="18" t="s">
        <v>317</v>
      </c>
      <c r="BM1057" s="192" t="s">
        <v>2507</v>
      </c>
    </row>
    <row r="1058" spans="2:51" s="12" customFormat="1" ht="12">
      <c r="B1058" s="194"/>
      <c r="C1058" s="195"/>
      <c r="D1058" s="196" t="s">
        <v>209</v>
      </c>
      <c r="E1058" s="197" t="s">
        <v>1</v>
      </c>
      <c r="F1058" s="198" t="s">
        <v>2508</v>
      </c>
      <c r="G1058" s="195"/>
      <c r="H1058" s="199">
        <v>14</v>
      </c>
      <c r="I1058" s="200"/>
      <c r="J1058" s="195"/>
      <c r="K1058" s="195"/>
      <c r="L1058" s="201"/>
      <c r="M1058" s="202"/>
      <c r="N1058" s="203"/>
      <c r="O1058" s="203"/>
      <c r="P1058" s="203"/>
      <c r="Q1058" s="203"/>
      <c r="R1058" s="203"/>
      <c r="S1058" s="203"/>
      <c r="T1058" s="204"/>
      <c r="AT1058" s="205" t="s">
        <v>209</v>
      </c>
      <c r="AU1058" s="205" t="s">
        <v>89</v>
      </c>
      <c r="AV1058" s="12" t="s">
        <v>89</v>
      </c>
      <c r="AW1058" s="12" t="s">
        <v>36</v>
      </c>
      <c r="AX1058" s="12" t="s">
        <v>80</v>
      </c>
      <c r="AY1058" s="205" t="s">
        <v>203</v>
      </c>
    </row>
    <row r="1059" spans="2:51" s="12" customFormat="1" ht="12">
      <c r="B1059" s="194"/>
      <c r="C1059" s="195"/>
      <c r="D1059" s="196" t="s">
        <v>209</v>
      </c>
      <c r="E1059" s="197" t="s">
        <v>1</v>
      </c>
      <c r="F1059" s="198" t="s">
        <v>2509</v>
      </c>
      <c r="G1059" s="195"/>
      <c r="H1059" s="199">
        <v>7</v>
      </c>
      <c r="I1059" s="200"/>
      <c r="J1059" s="195"/>
      <c r="K1059" s="195"/>
      <c r="L1059" s="201"/>
      <c r="M1059" s="202"/>
      <c r="N1059" s="203"/>
      <c r="O1059" s="203"/>
      <c r="P1059" s="203"/>
      <c r="Q1059" s="203"/>
      <c r="R1059" s="203"/>
      <c r="S1059" s="203"/>
      <c r="T1059" s="204"/>
      <c r="AT1059" s="205" t="s">
        <v>209</v>
      </c>
      <c r="AU1059" s="205" t="s">
        <v>89</v>
      </c>
      <c r="AV1059" s="12" t="s">
        <v>89</v>
      </c>
      <c r="AW1059" s="12" t="s">
        <v>36</v>
      </c>
      <c r="AX1059" s="12" t="s">
        <v>80</v>
      </c>
      <c r="AY1059" s="205" t="s">
        <v>203</v>
      </c>
    </row>
    <row r="1060" spans="2:51" s="13" customFormat="1" ht="12">
      <c r="B1060" s="206"/>
      <c r="C1060" s="207"/>
      <c r="D1060" s="196" t="s">
        <v>209</v>
      </c>
      <c r="E1060" s="208" t="s">
        <v>1</v>
      </c>
      <c r="F1060" s="209" t="s">
        <v>211</v>
      </c>
      <c r="G1060" s="207"/>
      <c r="H1060" s="210">
        <v>21</v>
      </c>
      <c r="I1060" s="211"/>
      <c r="J1060" s="207"/>
      <c r="K1060" s="207"/>
      <c r="L1060" s="212"/>
      <c r="M1060" s="213"/>
      <c r="N1060" s="214"/>
      <c r="O1060" s="214"/>
      <c r="P1060" s="214"/>
      <c r="Q1060" s="214"/>
      <c r="R1060" s="214"/>
      <c r="S1060" s="214"/>
      <c r="T1060" s="215"/>
      <c r="AT1060" s="216" t="s">
        <v>209</v>
      </c>
      <c r="AU1060" s="216" t="s">
        <v>89</v>
      </c>
      <c r="AV1060" s="13" t="s">
        <v>98</v>
      </c>
      <c r="AW1060" s="13" t="s">
        <v>36</v>
      </c>
      <c r="AX1060" s="13" t="s">
        <v>85</v>
      </c>
      <c r="AY1060" s="216" t="s">
        <v>203</v>
      </c>
    </row>
    <row r="1061" spans="1:65" s="2" customFormat="1" ht="24.2" customHeight="1">
      <c r="A1061" s="35"/>
      <c r="B1061" s="36"/>
      <c r="C1061" s="238" t="s">
        <v>2510</v>
      </c>
      <c r="D1061" s="238" t="s">
        <v>1363</v>
      </c>
      <c r="E1061" s="239" t="s">
        <v>2511</v>
      </c>
      <c r="F1061" s="240" t="s">
        <v>2512</v>
      </c>
      <c r="G1061" s="241" t="s">
        <v>221</v>
      </c>
      <c r="H1061" s="242">
        <v>21</v>
      </c>
      <c r="I1061" s="243"/>
      <c r="J1061" s="244">
        <f>ROUND(I1061*H1061,2)</f>
        <v>0</v>
      </c>
      <c r="K1061" s="245"/>
      <c r="L1061" s="246"/>
      <c r="M1061" s="247" t="s">
        <v>1</v>
      </c>
      <c r="N1061" s="248" t="s">
        <v>45</v>
      </c>
      <c r="O1061" s="72"/>
      <c r="P1061" s="190">
        <f>O1061*H1061</f>
        <v>0</v>
      </c>
      <c r="Q1061" s="190">
        <v>0</v>
      </c>
      <c r="R1061" s="190">
        <f>Q1061*H1061</f>
        <v>0</v>
      </c>
      <c r="S1061" s="190">
        <v>0</v>
      </c>
      <c r="T1061" s="191">
        <f>S1061*H1061</f>
        <v>0</v>
      </c>
      <c r="U1061" s="35"/>
      <c r="V1061" s="35"/>
      <c r="W1061" s="35"/>
      <c r="X1061" s="35"/>
      <c r="Y1061" s="35"/>
      <c r="Z1061" s="35"/>
      <c r="AA1061" s="35"/>
      <c r="AB1061" s="35"/>
      <c r="AC1061" s="35"/>
      <c r="AD1061" s="35"/>
      <c r="AE1061" s="35"/>
      <c r="AR1061" s="192" t="s">
        <v>465</v>
      </c>
      <c r="AT1061" s="192" t="s">
        <v>1363</v>
      </c>
      <c r="AU1061" s="192" t="s">
        <v>89</v>
      </c>
      <c r="AY1061" s="18" t="s">
        <v>203</v>
      </c>
      <c r="BE1061" s="193">
        <f>IF(N1061="základní",J1061,0)</f>
        <v>0</v>
      </c>
      <c r="BF1061" s="193">
        <f>IF(N1061="snížená",J1061,0)</f>
        <v>0</v>
      </c>
      <c r="BG1061" s="193">
        <f>IF(N1061="zákl. přenesená",J1061,0)</f>
        <v>0</v>
      </c>
      <c r="BH1061" s="193">
        <f>IF(N1061="sníž. přenesená",J1061,0)</f>
        <v>0</v>
      </c>
      <c r="BI1061" s="193">
        <f>IF(N1061="nulová",J1061,0)</f>
        <v>0</v>
      </c>
      <c r="BJ1061" s="18" t="s">
        <v>85</v>
      </c>
      <c r="BK1061" s="193">
        <f>ROUND(I1061*H1061,2)</f>
        <v>0</v>
      </c>
      <c r="BL1061" s="18" t="s">
        <v>317</v>
      </c>
      <c r="BM1061" s="192" t="s">
        <v>2513</v>
      </c>
    </row>
    <row r="1062" spans="1:65" s="2" customFormat="1" ht="44.25" customHeight="1">
      <c r="A1062" s="35"/>
      <c r="B1062" s="36"/>
      <c r="C1062" s="180" t="s">
        <v>2514</v>
      </c>
      <c r="D1062" s="180" t="s">
        <v>204</v>
      </c>
      <c r="E1062" s="181" t="s">
        <v>2515</v>
      </c>
      <c r="F1062" s="182" t="s">
        <v>2516</v>
      </c>
      <c r="G1062" s="183" t="s">
        <v>621</v>
      </c>
      <c r="H1062" s="184">
        <v>126</v>
      </c>
      <c r="I1062" s="185"/>
      <c r="J1062" s="186">
        <f>ROUND(I1062*H1062,2)</f>
        <v>0</v>
      </c>
      <c r="K1062" s="187"/>
      <c r="L1062" s="40"/>
      <c r="M1062" s="188" t="s">
        <v>1</v>
      </c>
      <c r="N1062" s="189" t="s">
        <v>45</v>
      </c>
      <c r="O1062" s="72"/>
      <c r="P1062" s="190">
        <f>O1062*H1062</f>
        <v>0</v>
      </c>
      <c r="Q1062" s="190">
        <v>0</v>
      </c>
      <c r="R1062" s="190">
        <f>Q1062*H1062</f>
        <v>0</v>
      </c>
      <c r="S1062" s="190">
        <v>0</v>
      </c>
      <c r="T1062" s="191">
        <f>S1062*H1062</f>
        <v>0</v>
      </c>
      <c r="U1062" s="35"/>
      <c r="V1062" s="35"/>
      <c r="W1062" s="35"/>
      <c r="X1062" s="35"/>
      <c r="Y1062" s="35"/>
      <c r="Z1062" s="35"/>
      <c r="AA1062" s="35"/>
      <c r="AB1062" s="35"/>
      <c r="AC1062" s="35"/>
      <c r="AD1062" s="35"/>
      <c r="AE1062" s="35"/>
      <c r="AR1062" s="192" t="s">
        <v>317</v>
      </c>
      <c r="AT1062" s="192" t="s">
        <v>204</v>
      </c>
      <c r="AU1062" s="192" t="s">
        <v>89</v>
      </c>
      <c r="AY1062" s="18" t="s">
        <v>203</v>
      </c>
      <c r="BE1062" s="193">
        <f>IF(N1062="základní",J1062,0)</f>
        <v>0</v>
      </c>
      <c r="BF1062" s="193">
        <f>IF(N1062="snížená",J1062,0)</f>
        <v>0</v>
      </c>
      <c r="BG1062" s="193">
        <f>IF(N1062="zákl. přenesená",J1062,0)</f>
        <v>0</v>
      </c>
      <c r="BH1062" s="193">
        <f>IF(N1062="sníž. přenesená",J1062,0)</f>
        <v>0</v>
      </c>
      <c r="BI1062" s="193">
        <f>IF(N1062="nulová",J1062,0)</f>
        <v>0</v>
      </c>
      <c r="BJ1062" s="18" t="s">
        <v>85</v>
      </c>
      <c r="BK1062" s="193">
        <f>ROUND(I1062*H1062,2)</f>
        <v>0</v>
      </c>
      <c r="BL1062" s="18" t="s">
        <v>317</v>
      </c>
      <c r="BM1062" s="192" t="s">
        <v>2517</v>
      </c>
    </row>
    <row r="1063" spans="2:51" s="12" customFormat="1" ht="12">
      <c r="B1063" s="194"/>
      <c r="C1063" s="195"/>
      <c r="D1063" s="196" t="s">
        <v>209</v>
      </c>
      <c r="E1063" s="197" t="s">
        <v>1</v>
      </c>
      <c r="F1063" s="198" t="s">
        <v>2518</v>
      </c>
      <c r="G1063" s="195"/>
      <c r="H1063" s="199">
        <v>18</v>
      </c>
      <c r="I1063" s="200"/>
      <c r="J1063" s="195"/>
      <c r="K1063" s="195"/>
      <c r="L1063" s="201"/>
      <c r="M1063" s="202"/>
      <c r="N1063" s="203"/>
      <c r="O1063" s="203"/>
      <c r="P1063" s="203"/>
      <c r="Q1063" s="203"/>
      <c r="R1063" s="203"/>
      <c r="S1063" s="203"/>
      <c r="T1063" s="204"/>
      <c r="AT1063" s="205" t="s">
        <v>209</v>
      </c>
      <c r="AU1063" s="205" t="s">
        <v>89</v>
      </c>
      <c r="AV1063" s="12" t="s">
        <v>89</v>
      </c>
      <c r="AW1063" s="12" t="s">
        <v>36</v>
      </c>
      <c r="AX1063" s="12" t="s">
        <v>80</v>
      </c>
      <c r="AY1063" s="205" t="s">
        <v>203</v>
      </c>
    </row>
    <row r="1064" spans="2:51" s="12" customFormat="1" ht="12">
      <c r="B1064" s="194"/>
      <c r="C1064" s="195"/>
      <c r="D1064" s="196" t="s">
        <v>209</v>
      </c>
      <c r="E1064" s="197" t="s">
        <v>1</v>
      </c>
      <c r="F1064" s="198" t="s">
        <v>2519</v>
      </c>
      <c r="G1064" s="195"/>
      <c r="H1064" s="199">
        <v>108</v>
      </c>
      <c r="I1064" s="200"/>
      <c r="J1064" s="195"/>
      <c r="K1064" s="195"/>
      <c r="L1064" s="201"/>
      <c r="M1064" s="202"/>
      <c r="N1064" s="203"/>
      <c r="O1064" s="203"/>
      <c r="P1064" s="203"/>
      <c r="Q1064" s="203"/>
      <c r="R1064" s="203"/>
      <c r="S1064" s="203"/>
      <c r="T1064" s="204"/>
      <c r="AT1064" s="205" t="s">
        <v>209</v>
      </c>
      <c r="AU1064" s="205" t="s">
        <v>89</v>
      </c>
      <c r="AV1064" s="12" t="s">
        <v>89</v>
      </c>
      <c r="AW1064" s="12" t="s">
        <v>36</v>
      </c>
      <c r="AX1064" s="12" t="s">
        <v>80</v>
      </c>
      <c r="AY1064" s="205" t="s">
        <v>203</v>
      </c>
    </row>
    <row r="1065" spans="2:51" s="13" customFormat="1" ht="12">
      <c r="B1065" s="206"/>
      <c r="C1065" s="207"/>
      <c r="D1065" s="196" t="s">
        <v>209</v>
      </c>
      <c r="E1065" s="208" t="s">
        <v>1</v>
      </c>
      <c r="F1065" s="209" t="s">
        <v>211</v>
      </c>
      <c r="G1065" s="207"/>
      <c r="H1065" s="210">
        <v>126</v>
      </c>
      <c r="I1065" s="211"/>
      <c r="J1065" s="207"/>
      <c r="K1065" s="207"/>
      <c r="L1065" s="212"/>
      <c r="M1065" s="213"/>
      <c r="N1065" s="214"/>
      <c r="O1065" s="214"/>
      <c r="P1065" s="214"/>
      <c r="Q1065" s="214"/>
      <c r="R1065" s="214"/>
      <c r="S1065" s="214"/>
      <c r="T1065" s="215"/>
      <c r="AT1065" s="216" t="s">
        <v>209</v>
      </c>
      <c r="AU1065" s="216" t="s">
        <v>89</v>
      </c>
      <c r="AV1065" s="13" t="s">
        <v>98</v>
      </c>
      <c r="AW1065" s="13" t="s">
        <v>36</v>
      </c>
      <c r="AX1065" s="13" t="s">
        <v>85</v>
      </c>
      <c r="AY1065" s="216" t="s">
        <v>203</v>
      </c>
    </row>
    <row r="1066" spans="1:65" s="2" customFormat="1" ht="44.25" customHeight="1">
      <c r="A1066" s="35"/>
      <c r="B1066" s="36"/>
      <c r="C1066" s="180" t="s">
        <v>2520</v>
      </c>
      <c r="D1066" s="180" t="s">
        <v>204</v>
      </c>
      <c r="E1066" s="181" t="s">
        <v>2521</v>
      </c>
      <c r="F1066" s="182" t="s">
        <v>2522</v>
      </c>
      <c r="G1066" s="183" t="s">
        <v>651</v>
      </c>
      <c r="H1066" s="184">
        <v>11.711</v>
      </c>
      <c r="I1066" s="185"/>
      <c r="J1066" s="186">
        <f>ROUND(I1066*H1066,2)</f>
        <v>0</v>
      </c>
      <c r="K1066" s="187"/>
      <c r="L1066" s="40"/>
      <c r="M1066" s="188" t="s">
        <v>1</v>
      </c>
      <c r="N1066" s="189" t="s">
        <v>45</v>
      </c>
      <c r="O1066" s="72"/>
      <c r="P1066" s="190">
        <f>O1066*H1066</f>
        <v>0</v>
      </c>
      <c r="Q1066" s="190">
        <v>0</v>
      </c>
      <c r="R1066" s="190">
        <f>Q1066*H1066</f>
        <v>0</v>
      </c>
      <c r="S1066" s="190">
        <v>0</v>
      </c>
      <c r="T1066" s="191">
        <f>S1066*H1066</f>
        <v>0</v>
      </c>
      <c r="U1066" s="35"/>
      <c r="V1066" s="35"/>
      <c r="W1066" s="35"/>
      <c r="X1066" s="35"/>
      <c r="Y1066" s="35"/>
      <c r="Z1066" s="35"/>
      <c r="AA1066" s="35"/>
      <c r="AB1066" s="35"/>
      <c r="AC1066" s="35"/>
      <c r="AD1066" s="35"/>
      <c r="AE1066" s="35"/>
      <c r="AR1066" s="192" t="s">
        <v>317</v>
      </c>
      <c r="AT1066" s="192" t="s">
        <v>204</v>
      </c>
      <c r="AU1066" s="192" t="s">
        <v>89</v>
      </c>
      <c r="AY1066" s="18" t="s">
        <v>203</v>
      </c>
      <c r="BE1066" s="193">
        <f>IF(N1066="základní",J1066,0)</f>
        <v>0</v>
      </c>
      <c r="BF1066" s="193">
        <f>IF(N1066="snížená",J1066,0)</f>
        <v>0</v>
      </c>
      <c r="BG1066" s="193">
        <f>IF(N1066="zákl. přenesená",J1066,0)</f>
        <v>0</v>
      </c>
      <c r="BH1066" s="193">
        <f>IF(N1066="sníž. přenesená",J1066,0)</f>
        <v>0</v>
      </c>
      <c r="BI1066" s="193">
        <f>IF(N1066="nulová",J1066,0)</f>
        <v>0</v>
      </c>
      <c r="BJ1066" s="18" t="s">
        <v>85</v>
      </c>
      <c r="BK1066" s="193">
        <f>ROUND(I1066*H1066,2)</f>
        <v>0</v>
      </c>
      <c r="BL1066" s="18" t="s">
        <v>317</v>
      </c>
      <c r="BM1066" s="192" t="s">
        <v>2523</v>
      </c>
    </row>
    <row r="1067" spans="2:63" s="11" customFormat="1" ht="22.9" customHeight="1">
      <c r="B1067" s="166"/>
      <c r="C1067" s="167"/>
      <c r="D1067" s="168" t="s">
        <v>79</v>
      </c>
      <c r="E1067" s="226" t="s">
        <v>929</v>
      </c>
      <c r="F1067" s="226" t="s">
        <v>930</v>
      </c>
      <c r="G1067" s="167"/>
      <c r="H1067" s="167"/>
      <c r="I1067" s="170"/>
      <c r="J1067" s="227">
        <f>BK1067</f>
        <v>0</v>
      </c>
      <c r="K1067" s="167"/>
      <c r="L1067" s="172"/>
      <c r="M1067" s="173"/>
      <c r="N1067" s="174"/>
      <c r="O1067" s="174"/>
      <c r="P1067" s="175">
        <f>SUM(P1068:P1104)</f>
        <v>0</v>
      </c>
      <c r="Q1067" s="174"/>
      <c r="R1067" s="175">
        <f>SUM(R1068:R1104)</f>
        <v>0</v>
      </c>
      <c r="S1067" s="174"/>
      <c r="T1067" s="176">
        <f>SUM(T1068:T1104)</f>
        <v>0</v>
      </c>
      <c r="AR1067" s="177" t="s">
        <v>89</v>
      </c>
      <c r="AT1067" s="178" t="s">
        <v>79</v>
      </c>
      <c r="AU1067" s="178" t="s">
        <v>85</v>
      </c>
      <c r="AY1067" s="177" t="s">
        <v>203</v>
      </c>
      <c r="BK1067" s="179">
        <f>SUM(BK1068:BK1104)</f>
        <v>0</v>
      </c>
    </row>
    <row r="1068" spans="1:65" s="2" customFormat="1" ht="21.75" customHeight="1">
      <c r="A1068" s="35"/>
      <c r="B1068" s="36"/>
      <c r="C1068" s="180" t="s">
        <v>2524</v>
      </c>
      <c r="D1068" s="180" t="s">
        <v>204</v>
      </c>
      <c r="E1068" s="181" t="s">
        <v>2525</v>
      </c>
      <c r="F1068" s="182" t="s">
        <v>2526</v>
      </c>
      <c r="G1068" s="183" t="s">
        <v>207</v>
      </c>
      <c r="H1068" s="184">
        <v>8.5</v>
      </c>
      <c r="I1068" s="185"/>
      <c r="J1068" s="186">
        <f>ROUND(I1068*H1068,2)</f>
        <v>0</v>
      </c>
      <c r="K1068" s="187"/>
      <c r="L1068" s="40"/>
      <c r="M1068" s="188" t="s">
        <v>1</v>
      </c>
      <c r="N1068" s="189" t="s">
        <v>45</v>
      </c>
      <c r="O1068" s="72"/>
      <c r="P1068" s="190">
        <f>O1068*H1068</f>
        <v>0</v>
      </c>
      <c r="Q1068" s="190">
        <v>0</v>
      </c>
      <c r="R1068" s="190">
        <f>Q1068*H1068</f>
        <v>0</v>
      </c>
      <c r="S1068" s="190">
        <v>0</v>
      </c>
      <c r="T1068" s="191">
        <f>S1068*H1068</f>
        <v>0</v>
      </c>
      <c r="U1068" s="35"/>
      <c r="V1068" s="35"/>
      <c r="W1068" s="35"/>
      <c r="X1068" s="35"/>
      <c r="Y1068" s="35"/>
      <c r="Z1068" s="35"/>
      <c r="AA1068" s="35"/>
      <c r="AB1068" s="35"/>
      <c r="AC1068" s="35"/>
      <c r="AD1068" s="35"/>
      <c r="AE1068" s="35"/>
      <c r="AR1068" s="192" t="s">
        <v>317</v>
      </c>
      <c r="AT1068" s="192" t="s">
        <v>204</v>
      </c>
      <c r="AU1068" s="192" t="s">
        <v>89</v>
      </c>
      <c r="AY1068" s="18" t="s">
        <v>203</v>
      </c>
      <c r="BE1068" s="193">
        <f>IF(N1068="základní",J1068,0)</f>
        <v>0</v>
      </c>
      <c r="BF1068" s="193">
        <f>IF(N1068="snížená",J1068,0)</f>
        <v>0</v>
      </c>
      <c r="BG1068" s="193">
        <f>IF(N1068="zákl. přenesená",J1068,0)</f>
        <v>0</v>
      </c>
      <c r="BH1068" s="193">
        <f>IF(N1068="sníž. přenesená",J1068,0)</f>
        <v>0</v>
      </c>
      <c r="BI1068" s="193">
        <f>IF(N1068="nulová",J1068,0)</f>
        <v>0</v>
      </c>
      <c r="BJ1068" s="18" t="s">
        <v>85</v>
      </c>
      <c r="BK1068" s="193">
        <f>ROUND(I1068*H1068,2)</f>
        <v>0</v>
      </c>
      <c r="BL1068" s="18" t="s">
        <v>317</v>
      </c>
      <c r="BM1068" s="192" t="s">
        <v>2527</v>
      </c>
    </row>
    <row r="1069" spans="2:51" s="12" customFormat="1" ht="12">
      <c r="B1069" s="194"/>
      <c r="C1069" s="195"/>
      <c r="D1069" s="196" t="s">
        <v>209</v>
      </c>
      <c r="E1069" s="197" t="s">
        <v>1</v>
      </c>
      <c r="F1069" s="198" t="s">
        <v>2528</v>
      </c>
      <c r="G1069" s="195"/>
      <c r="H1069" s="199">
        <v>8.5</v>
      </c>
      <c r="I1069" s="200"/>
      <c r="J1069" s="195"/>
      <c r="K1069" s="195"/>
      <c r="L1069" s="201"/>
      <c r="M1069" s="202"/>
      <c r="N1069" s="203"/>
      <c r="O1069" s="203"/>
      <c r="P1069" s="203"/>
      <c r="Q1069" s="203"/>
      <c r="R1069" s="203"/>
      <c r="S1069" s="203"/>
      <c r="T1069" s="204"/>
      <c r="AT1069" s="205" t="s">
        <v>209</v>
      </c>
      <c r="AU1069" s="205" t="s">
        <v>89</v>
      </c>
      <c r="AV1069" s="12" t="s">
        <v>89</v>
      </c>
      <c r="AW1069" s="12" t="s">
        <v>36</v>
      </c>
      <c r="AX1069" s="12" t="s">
        <v>80</v>
      </c>
      <c r="AY1069" s="205" t="s">
        <v>203</v>
      </c>
    </row>
    <row r="1070" spans="2:51" s="13" customFormat="1" ht="12">
      <c r="B1070" s="206"/>
      <c r="C1070" s="207"/>
      <c r="D1070" s="196" t="s">
        <v>209</v>
      </c>
      <c r="E1070" s="208" t="s">
        <v>1</v>
      </c>
      <c r="F1070" s="209" t="s">
        <v>211</v>
      </c>
      <c r="G1070" s="207"/>
      <c r="H1070" s="210">
        <v>8.5</v>
      </c>
      <c r="I1070" s="211"/>
      <c r="J1070" s="207"/>
      <c r="K1070" s="207"/>
      <c r="L1070" s="212"/>
      <c r="M1070" s="213"/>
      <c r="N1070" s="214"/>
      <c r="O1070" s="214"/>
      <c r="P1070" s="214"/>
      <c r="Q1070" s="214"/>
      <c r="R1070" s="214"/>
      <c r="S1070" s="214"/>
      <c r="T1070" s="215"/>
      <c r="AT1070" s="216" t="s">
        <v>209</v>
      </c>
      <c r="AU1070" s="216" t="s">
        <v>89</v>
      </c>
      <c r="AV1070" s="13" t="s">
        <v>98</v>
      </c>
      <c r="AW1070" s="13" t="s">
        <v>36</v>
      </c>
      <c r="AX1070" s="13" t="s">
        <v>85</v>
      </c>
      <c r="AY1070" s="216" t="s">
        <v>203</v>
      </c>
    </row>
    <row r="1071" spans="1:65" s="2" customFormat="1" ht="33" customHeight="1">
      <c r="A1071" s="35"/>
      <c r="B1071" s="36"/>
      <c r="C1071" s="238" t="s">
        <v>2529</v>
      </c>
      <c r="D1071" s="238" t="s">
        <v>1363</v>
      </c>
      <c r="E1071" s="239" t="s">
        <v>2530</v>
      </c>
      <c r="F1071" s="240" t="s">
        <v>2531</v>
      </c>
      <c r="G1071" s="241" t="s">
        <v>207</v>
      </c>
      <c r="H1071" s="242">
        <v>9.775</v>
      </c>
      <c r="I1071" s="243"/>
      <c r="J1071" s="244">
        <f>ROUND(I1071*H1071,2)</f>
        <v>0</v>
      </c>
      <c r="K1071" s="245"/>
      <c r="L1071" s="246"/>
      <c r="M1071" s="247" t="s">
        <v>1</v>
      </c>
      <c r="N1071" s="248" t="s">
        <v>45</v>
      </c>
      <c r="O1071" s="72"/>
      <c r="P1071" s="190">
        <f>O1071*H1071</f>
        <v>0</v>
      </c>
      <c r="Q1071" s="190">
        <v>0</v>
      </c>
      <c r="R1071" s="190">
        <f>Q1071*H1071</f>
        <v>0</v>
      </c>
      <c r="S1071" s="190">
        <v>0</v>
      </c>
      <c r="T1071" s="191">
        <f>S1071*H1071</f>
        <v>0</v>
      </c>
      <c r="U1071" s="35"/>
      <c r="V1071" s="35"/>
      <c r="W1071" s="35"/>
      <c r="X1071" s="35"/>
      <c r="Y1071" s="35"/>
      <c r="Z1071" s="35"/>
      <c r="AA1071" s="35"/>
      <c r="AB1071" s="35"/>
      <c r="AC1071" s="35"/>
      <c r="AD1071" s="35"/>
      <c r="AE1071" s="35"/>
      <c r="AR1071" s="192" t="s">
        <v>465</v>
      </c>
      <c r="AT1071" s="192" t="s">
        <v>1363</v>
      </c>
      <c r="AU1071" s="192" t="s">
        <v>89</v>
      </c>
      <c r="AY1071" s="18" t="s">
        <v>203</v>
      </c>
      <c r="BE1071" s="193">
        <f>IF(N1071="základní",J1071,0)</f>
        <v>0</v>
      </c>
      <c r="BF1071" s="193">
        <f>IF(N1071="snížená",J1071,0)</f>
        <v>0</v>
      </c>
      <c r="BG1071" s="193">
        <f>IF(N1071="zákl. přenesená",J1071,0)</f>
        <v>0</v>
      </c>
      <c r="BH1071" s="193">
        <f>IF(N1071="sníž. přenesená",J1071,0)</f>
        <v>0</v>
      </c>
      <c r="BI1071" s="193">
        <f>IF(N1071="nulová",J1071,0)</f>
        <v>0</v>
      </c>
      <c r="BJ1071" s="18" t="s">
        <v>85</v>
      </c>
      <c r="BK1071" s="193">
        <f>ROUND(I1071*H1071,2)</f>
        <v>0</v>
      </c>
      <c r="BL1071" s="18" t="s">
        <v>317</v>
      </c>
      <c r="BM1071" s="192" t="s">
        <v>2532</v>
      </c>
    </row>
    <row r="1072" spans="1:65" s="2" customFormat="1" ht="37.9" customHeight="1">
      <c r="A1072" s="35"/>
      <c r="B1072" s="36"/>
      <c r="C1072" s="180" t="s">
        <v>2533</v>
      </c>
      <c r="D1072" s="180" t="s">
        <v>204</v>
      </c>
      <c r="E1072" s="181" t="s">
        <v>2534</v>
      </c>
      <c r="F1072" s="182" t="s">
        <v>2535</v>
      </c>
      <c r="G1072" s="183" t="s">
        <v>207</v>
      </c>
      <c r="H1072" s="184">
        <v>9.545</v>
      </c>
      <c r="I1072" s="185"/>
      <c r="J1072" s="186">
        <f>ROUND(I1072*H1072,2)</f>
        <v>0</v>
      </c>
      <c r="K1072" s="187"/>
      <c r="L1072" s="40"/>
      <c r="M1072" s="188" t="s">
        <v>1</v>
      </c>
      <c r="N1072" s="189" t="s">
        <v>45</v>
      </c>
      <c r="O1072" s="72"/>
      <c r="P1072" s="190">
        <f>O1072*H1072</f>
        <v>0</v>
      </c>
      <c r="Q1072" s="190">
        <v>0</v>
      </c>
      <c r="R1072" s="190">
        <f>Q1072*H1072</f>
        <v>0</v>
      </c>
      <c r="S1072" s="190">
        <v>0</v>
      </c>
      <c r="T1072" s="191">
        <f>S1072*H1072</f>
        <v>0</v>
      </c>
      <c r="U1072" s="35"/>
      <c r="V1072" s="35"/>
      <c r="W1072" s="35"/>
      <c r="X1072" s="35"/>
      <c r="Y1072" s="35"/>
      <c r="Z1072" s="35"/>
      <c r="AA1072" s="35"/>
      <c r="AB1072" s="35"/>
      <c r="AC1072" s="35"/>
      <c r="AD1072" s="35"/>
      <c r="AE1072" s="35"/>
      <c r="AR1072" s="192" t="s">
        <v>317</v>
      </c>
      <c r="AT1072" s="192" t="s">
        <v>204</v>
      </c>
      <c r="AU1072" s="192" t="s">
        <v>89</v>
      </c>
      <c r="AY1072" s="18" t="s">
        <v>203</v>
      </c>
      <c r="BE1072" s="193">
        <f>IF(N1072="základní",J1072,0)</f>
        <v>0</v>
      </c>
      <c r="BF1072" s="193">
        <f>IF(N1072="snížená",J1072,0)</f>
        <v>0</v>
      </c>
      <c r="BG1072" s="193">
        <f>IF(N1072="zákl. přenesená",J1072,0)</f>
        <v>0</v>
      </c>
      <c r="BH1072" s="193">
        <f>IF(N1072="sníž. přenesená",J1072,0)</f>
        <v>0</v>
      </c>
      <c r="BI1072" s="193">
        <f>IF(N1072="nulová",J1072,0)</f>
        <v>0</v>
      </c>
      <c r="BJ1072" s="18" t="s">
        <v>85</v>
      </c>
      <c r="BK1072" s="193">
        <f>ROUND(I1072*H1072,2)</f>
        <v>0</v>
      </c>
      <c r="BL1072" s="18" t="s">
        <v>317</v>
      </c>
      <c r="BM1072" s="192" t="s">
        <v>2536</v>
      </c>
    </row>
    <row r="1073" spans="2:51" s="12" customFormat="1" ht="12">
      <c r="B1073" s="194"/>
      <c r="C1073" s="195"/>
      <c r="D1073" s="196" t="s">
        <v>209</v>
      </c>
      <c r="E1073" s="197" t="s">
        <v>1</v>
      </c>
      <c r="F1073" s="198" t="s">
        <v>2537</v>
      </c>
      <c r="G1073" s="195"/>
      <c r="H1073" s="199">
        <v>9.545</v>
      </c>
      <c r="I1073" s="200"/>
      <c r="J1073" s="195"/>
      <c r="K1073" s="195"/>
      <c r="L1073" s="201"/>
      <c r="M1073" s="202"/>
      <c r="N1073" s="203"/>
      <c r="O1073" s="203"/>
      <c r="P1073" s="203"/>
      <c r="Q1073" s="203"/>
      <c r="R1073" s="203"/>
      <c r="S1073" s="203"/>
      <c r="T1073" s="204"/>
      <c r="AT1073" s="205" t="s">
        <v>209</v>
      </c>
      <c r="AU1073" s="205" t="s">
        <v>89</v>
      </c>
      <c r="AV1073" s="12" t="s">
        <v>89</v>
      </c>
      <c r="AW1073" s="12" t="s">
        <v>36</v>
      </c>
      <c r="AX1073" s="12" t="s">
        <v>80</v>
      </c>
      <c r="AY1073" s="205" t="s">
        <v>203</v>
      </c>
    </row>
    <row r="1074" spans="2:51" s="13" customFormat="1" ht="12">
      <c r="B1074" s="206"/>
      <c r="C1074" s="207"/>
      <c r="D1074" s="196" t="s">
        <v>209</v>
      </c>
      <c r="E1074" s="208" t="s">
        <v>1</v>
      </c>
      <c r="F1074" s="209" t="s">
        <v>211</v>
      </c>
      <c r="G1074" s="207"/>
      <c r="H1074" s="210">
        <v>9.545</v>
      </c>
      <c r="I1074" s="211"/>
      <c r="J1074" s="207"/>
      <c r="K1074" s="207"/>
      <c r="L1074" s="212"/>
      <c r="M1074" s="213"/>
      <c r="N1074" s="214"/>
      <c r="O1074" s="214"/>
      <c r="P1074" s="214"/>
      <c r="Q1074" s="214"/>
      <c r="R1074" s="214"/>
      <c r="S1074" s="214"/>
      <c r="T1074" s="215"/>
      <c r="AT1074" s="216" t="s">
        <v>209</v>
      </c>
      <c r="AU1074" s="216" t="s">
        <v>89</v>
      </c>
      <c r="AV1074" s="13" t="s">
        <v>98</v>
      </c>
      <c r="AW1074" s="13" t="s">
        <v>36</v>
      </c>
      <c r="AX1074" s="13" t="s">
        <v>85</v>
      </c>
      <c r="AY1074" s="216" t="s">
        <v>203</v>
      </c>
    </row>
    <row r="1075" spans="1:65" s="2" customFormat="1" ht="33" customHeight="1">
      <c r="A1075" s="35"/>
      <c r="B1075" s="36"/>
      <c r="C1075" s="180" t="s">
        <v>2538</v>
      </c>
      <c r="D1075" s="180" t="s">
        <v>204</v>
      </c>
      <c r="E1075" s="181" t="s">
        <v>2539</v>
      </c>
      <c r="F1075" s="182" t="s">
        <v>2540</v>
      </c>
      <c r="G1075" s="183" t="s">
        <v>253</v>
      </c>
      <c r="H1075" s="184">
        <v>17.52</v>
      </c>
      <c r="I1075" s="185"/>
      <c r="J1075" s="186">
        <f>ROUND(I1075*H1075,2)</f>
        <v>0</v>
      </c>
      <c r="K1075" s="187"/>
      <c r="L1075" s="40"/>
      <c r="M1075" s="188" t="s">
        <v>1</v>
      </c>
      <c r="N1075" s="189" t="s">
        <v>45</v>
      </c>
      <c r="O1075" s="72"/>
      <c r="P1075" s="190">
        <f>O1075*H1075</f>
        <v>0</v>
      </c>
      <c r="Q1075" s="190">
        <v>0</v>
      </c>
      <c r="R1075" s="190">
        <f>Q1075*H1075</f>
        <v>0</v>
      </c>
      <c r="S1075" s="190">
        <v>0</v>
      </c>
      <c r="T1075" s="191">
        <f>S1075*H1075</f>
        <v>0</v>
      </c>
      <c r="U1075" s="35"/>
      <c r="V1075" s="35"/>
      <c r="W1075" s="35"/>
      <c r="X1075" s="35"/>
      <c r="Y1075" s="35"/>
      <c r="Z1075" s="35"/>
      <c r="AA1075" s="35"/>
      <c r="AB1075" s="35"/>
      <c r="AC1075" s="35"/>
      <c r="AD1075" s="35"/>
      <c r="AE1075" s="35"/>
      <c r="AR1075" s="192" t="s">
        <v>317</v>
      </c>
      <c r="AT1075" s="192" t="s">
        <v>204</v>
      </c>
      <c r="AU1075" s="192" t="s">
        <v>89</v>
      </c>
      <c r="AY1075" s="18" t="s">
        <v>203</v>
      </c>
      <c r="BE1075" s="193">
        <f>IF(N1075="základní",J1075,0)</f>
        <v>0</v>
      </c>
      <c r="BF1075" s="193">
        <f>IF(N1075="snížená",J1075,0)</f>
        <v>0</v>
      </c>
      <c r="BG1075" s="193">
        <f>IF(N1075="zákl. přenesená",J1075,0)</f>
        <v>0</v>
      </c>
      <c r="BH1075" s="193">
        <f>IF(N1075="sníž. přenesená",J1075,0)</f>
        <v>0</v>
      </c>
      <c r="BI1075" s="193">
        <f>IF(N1075="nulová",J1075,0)</f>
        <v>0</v>
      </c>
      <c r="BJ1075" s="18" t="s">
        <v>85</v>
      </c>
      <c r="BK1075" s="193">
        <f>ROUND(I1075*H1075,2)</f>
        <v>0</v>
      </c>
      <c r="BL1075" s="18" t="s">
        <v>317</v>
      </c>
      <c r="BM1075" s="192" t="s">
        <v>2541</v>
      </c>
    </row>
    <row r="1076" spans="2:51" s="12" customFormat="1" ht="12">
      <c r="B1076" s="194"/>
      <c r="C1076" s="195"/>
      <c r="D1076" s="196" t="s">
        <v>209</v>
      </c>
      <c r="E1076" s="197" t="s">
        <v>1</v>
      </c>
      <c r="F1076" s="198" t="s">
        <v>2542</v>
      </c>
      <c r="G1076" s="195"/>
      <c r="H1076" s="199">
        <v>17.52</v>
      </c>
      <c r="I1076" s="200"/>
      <c r="J1076" s="195"/>
      <c r="K1076" s="195"/>
      <c r="L1076" s="201"/>
      <c r="M1076" s="202"/>
      <c r="N1076" s="203"/>
      <c r="O1076" s="203"/>
      <c r="P1076" s="203"/>
      <c r="Q1076" s="203"/>
      <c r="R1076" s="203"/>
      <c r="S1076" s="203"/>
      <c r="T1076" s="204"/>
      <c r="AT1076" s="205" t="s">
        <v>209</v>
      </c>
      <c r="AU1076" s="205" t="s">
        <v>89</v>
      </c>
      <c r="AV1076" s="12" t="s">
        <v>89</v>
      </c>
      <c r="AW1076" s="12" t="s">
        <v>36</v>
      </c>
      <c r="AX1076" s="12" t="s">
        <v>80</v>
      </c>
      <c r="AY1076" s="205" t="s">
        <v>203</v>
      </c>
    </row>
    <row r="1077" spans="2:51" s="13" customFormat="1" ht="12">
      <c r="B1077" s="206"/>
      <c r="C1077" s="207"/>
      <c r="D1077" s="196" t="s">
        <v>209</v>
      </c>
      <c r="E1077" s="208" t="s">
        <v>1</v>
      </c>
      <c r="F1077" s="209" t="s">
        <v>211</v>
      </c>
      <c r="G1077" s="207"/>
      <c r="H1077" s="210">
        <v>17.52</v>
      </c>
      <c r="I1077" s="211"/>
      <c r="J1077" s="207"/>
      <c r="K1077" s="207"/>
      <c r="L1077" s="212"/>
      <c r="M1077" s="213"/>
      <c r="N1077" s="214"/>
      <c r="O1077" s="214"/>
      <c r="P1077" s="214"/>
      <c r="Q1077" s="214"/>
      <c r="R1077" s="214"/>
      <c r="S1077" s="214"/>
      <c r="T1077" s="215"/>
      <c r="AT1077" s="216" t="s">
        <v>209</v>
      </c>
      <c r="AU1077" s="216" t="s">
        <v>89</v>
      </c>
      <c r="AV1077" s="13" t="s">
        <v>98</v>
      </c>
      <c r="AW1077" s="13" t="s">
        <v>36</v>
      </c>
      <c r="AX1077" s="13" t="s">
        <v>85</v>
      </c>
      <c r="AY1077" s="216" t="s">
        <v>203</v>
      </c>
    </row>
    <row r="1078" spans="1:65" s="2" customFormat="1" ht="33" customHeight="1">
      <c r="A1078" s="35"/>
      <c r="B1078" s="36"/>
      <c r="C1078" s="180" t="s">
        <v>2543</v>
      </c>
      <c r="D1078" s="180" t="s">
        <v>204</v>
      </c>
      <c r="E1078" s="181" t="s">
        <v>2544</v>
      </c>
      <c r="F1078" s="182" t="s">
        <v>2545</v>
      </c>
      <c r="G1078" s="183" t="s">
        <v>253</v>
      </c>
      <c r="H1078" s="184">
        <v>1.093</v>
      </c>
      <c r="I1078" s="185"/>
      <c r="J1078" s="186">
        <f>ROUND(I1078*H1078,2)</f>
        <v>0</v>
      </c>
      <c r="K1078" s="187"/>
      <c r="L1078" s="40"/>
      <c r="M1078" s="188" t="s">
        <v>1</v>
      </c>
      <c r="N1078" s="189" t="s">
        <v>45</v>
      </c>
      <c r="O1078" s="72"/>
      <c r="P1078" s="190">
        <f>O1078*H1078</f>
        <v>0</v>
      </c>
      <c r="Q1078" s="190">
        <v>0</v>
      </c>
      <c r="R1078" s="190">
        <f>Q1078*H1078</f>
        <v>0</v>
      </c>
      <c r="S1078" s="190">
        <v>0</v>
      </c>
      <c r="T1078" s="191">
        <f>S1078*H1078</f>
        <v>0</v>
      </c>
      <c r="U1078" s="35"/>
      <c r="V1078" s="35"/>
      <c r="W1078" s="35"/>
      <c r="X1078" s="35"/>
      <c r="Y1078" s="35"/>
      <c r="Z1078" s="35"/>
      <c r="AA1078" s="35"/>
      <c r="AB1078" s="35"/>
      <c r="AC1078" s="35"/>
      <c r="AD1078" s="35"/>
      <c r="AE1078" s="35"/>
      <c r="AR1078" s="192" t="s">
        <v>317</v>
      </c>
      <c r="AT1078" s="192" t="s">
        <v>204</v>
      </c>
      <c r="AU1078" s="192" t="s">
        <v>89</v>
      </c>
      <c r="AY1078" s="18" t="s">
        <v>203</v>
      </c>
      <c r="BE1078" s="193">
        <f>IF(N1078="základní",J1078,0)</f>
        <v>0</v>
      </c>
      <c r="BF1078" s="193">
        <f>IF(N1078="snížená",J1078,0)</f>
        <v>0</v>
      </c>
      <c r="BG1078" s="193">
        <f>IF(N1078="zákl. přenesená",J1078,0)</f>
        <v>0</v>
      </c>
      <c r="BH1078" s="193">
        <f>IF(N1078="sníž. přenesená",J1078,0)</f>
        <v>0</v>
      </c>
      <c r="BI1078" s="193">
        <f>IF(N1078="nulová",J1078,0)</f>
        <v>0</v>
      </c>
      <c r="BJ1078" s="18" t="s">
        <v>85</v>
      </c>
      <c r="BK1078" s="193">
        <f>ROUND(I1078*H1078,2)</f>
        <v>0</v>
      </c>
      <c r="BL1078" s="18" t="s">
        <v>317</v>
      </c>
      <c r="BM1078" s="192" t="s">
        <v>2546</v>
      </c>
    </row>
    <row r="1079" spans="2:51" s="12" customFormat="1" ht="12">
      <c r="B1079" s="194"/>
      <c r="C1079" s="195"/>
      <c r="D1079" s="196" t="s">
        <v>209</v>
      </c>
      <c r="E1079" s="197" t="s">
        <v>1</v>
      </c>
      <c r="F1079" s="198" t="s">
        <v>2547</v>
      </c>
      <c r="G1079" s="195"/>
      <c r="H1079" s="199">
        <v>1.093</v>
      </c>
      <c r="I1079" s="200"/>
      <c r="J1079" s="195"/>
      <c r="K1079" s="195"/>
      <c r="L1079" s="201"/>
      <c r="M1079" s="202"/>
      <c r="N1079" s="203"/>
      <c r="O1079" s="203"/>
      <c r="P1079" s="203"/>
      <c r="Q1079" s="203"/>
      <c r="R1079" s="203"/>
      <c r="S1079" s="203"/>
      <c r="T1079" s="204"/>
      <c r="AT1079" s="205" t="s">
        <v>209</v>
      </c>
      <c r="AU1079" s="205" t="s">
        <v>89</v>
      </c>
      <c r="AV1079" s="12" t="s">
        <v>89</v>
      </c>
      <c r="AW1079" s="12" t="s">
        <v>36</v>
      </c>
      <c r="AX1079" s="12" t="s">
        <v>80</v>
      </c>
      <c r="AY1079" s="205" t="s">
        <v>203</v>
      </c>
    </row>
    <row r="1080" spans="2:51" s="13" customFormat="1" ht="12">
      <c r="B1080" s="206"/>
      <c r="C1080" s="207"/>
      <c r="D1080" s="196" t="s">
        <v>209</v>
      </c>
      <c r="E1080" s="208" t="s">
        <v>1</v>
      </c>
      <c r="F1080" s="209" t="s">
        <v>211</v>
      </c>
      <c r="G1080" s="207"/>
      <c r="H1080" s="210">
        <v>1.093</v>
      </c>
      <c r="I1080" s="211"/>
      <c r="J1080" s="207"/>
      <c r="K1080" s="207"/>
      <c r="L1080" s="212"/>
      <c r="M1080" s="213"/>
      <c r="N1080" s="214"/>
      <c r="O1080" s="214"/>
      <c r="P1080" s="214"/>
      <c r="Q1080" s="214"/>
      <c r="R1080" s="214"/>
      <c r="S1080" s="214"/>
      <c r="T1080" s="215"/>
      <c r="AT1080" s="216" t="s">
        <v>209</v>
      </c>
      <c r="AU1080" s="216" t="s">
        <v>89</v>
      </c>
      <c r="AV1080" s="13" t="s">
        <v>98</v>
      </c>
      <c r="AW1080" s="13" t="s">
        <v>36</v>
      </c>
      <c r="AX1080" s="13" t="s">
        <v>85</v>
      </c>
      <c r="AY1080" s="216" t="s">
        <v>203</v>
      </c>
    </row>
    <row r="1081" spans="1:65" s="2" customFormat="1" ht="33" customHeight="1">
      <c r="A1081" s="35"/>
      <c r="B1081" s="36"/>
      <c r="C1081" s="180" t="s">
        <v>2548</v>
      </c>
      <c r="D1081" s="180" t="s">
        <v>204</v>
      </c>
      <c r="E1081" s="181" t="s">
        <v>2549</v>
      </c>
      <c r="F1081" s="182" t="s">
        <v>2550</v>
      </c>
      <c r="G1081" s="183" t="s">
        <v>253</v>
      </c>
      <c r="H1081" s="184">
        <v>672.52</v>
      </c>
      <c r="I1081" s="185"/>
      <c r="J1081" s="186">
        <f>ROUND(I1081*H1081,2)</f>
        <v>0</v>
      </c>
      <c r="K1081" s="187"/>
      <c r="L1081" s="40"/>
      <c r="M1081" s="188" t="s">
        <v>1</v>
      </c>
      <c r="N1081" s="189" t="s">
        <v>45</v>
      </c>
      <c r="O1081" s="72"/>
      <c r="P1081" s="190">
        <f>O1081*H1081</f>
        <v>0</v>
      </c>
      <c r="Q1081" s="190">
        <v>0</v>
      </c>
      <c r="R1081" s="190">
        <f>Q1081*H1081</f>
        <v>0</v>
      </c>
      <c r="S1081" s="190">
        <v>0</v>
      </c>
      <c r="T1081" s="191">
        <f>S1081*H1081</f>
        <v>0</v>
      </c>
      <c r="U1081" s="35"/>
      <c r="V1081" s="35"/>
      <c r="W1081" s="35"/>
      <c r="X1081" s="35"/>
      <c r="Y1081" s="35"/>
      <c r="Z1081" s="35"/>
      <c r="AA1081" s="35"/>
      <c r="AB1081" s="35"/>
      <c r="AC1081" s="35"/>
      <c r="AD1081" s="35"/>
      <c r="AE1081" s="35"/>
      <c r="AR1081" s="192" t="s">
        <v>317</v>
      </c>
      <c r="AT1081" s="192" t="s">
        <v>204</v>
      </c>
      <c r="AU1081" s="192" t="s">
        <v>89</v>
      </c>
      <c r="AY1081" s="18" t="s">
        <v>203</v>
      </c>
      <c r="BE1081" s="193">
        <f>IF(N1081="základní",J1081,0)</f>
        <v>0</v>
      </c>
      <c r="BF1081" s="193">
        <f>IF(N1081="snížená",J1081,0)</f>
        <v>0</v>
      </c>
      <c r="BG1081" s="193">
        <f>IF(N1081="zákl. přenesená",J1081,0)</f>
        <v>0</v>
      </c>
      <c r="BH1081" s="193">
        <f>IF(N1081="sníž. přenesená",J1081,0)</f>
        <v>0</v>
      </c>
      <c r="BI1081" s="193">
        <f>IF(N1081="nulová",J1081,0)</f>
        <v>0</v>
      </c>
      <c r="BJ1081" s="18" t="s">
        <v>85</v>
      </c>
      <c r="BK1081" s="193">
        <f>ROUND(I1081*H1081,2)</f>
        <v>0</v>
      </c>
      <c r="BL1081" s="18" t="s">
        <v>317</v>
      </c>
      <c r="BM1081" s="192" t="s">
        <v>2551</v>
      </c>
    </row>
    <row r="1082" spans="2:51" s="12" customFormat="1" ht="12">
      <c r="B1082" s="194"/>
      <c r="C1082" s="195"/>
      <c r="D1082" s="196" t="s">
        <v>209</v>
      </c>
      <c r="E1082" s="197" t="s">
        <v>1</v>
      </c>
      <c r="F1082" s="198" t="s">
        <v>2552</v>
      </c>
      <c r="G1082" s="195"/>
      <c r="H1082" s="199">
        <v>384.16</v>
      </c>
      <c r="I1082" s="200"/>
      <c r="J1082" s="195"/>
      <c r="K1082" s="195"/>
      <c r="L1082" s="201"/>
      <c r="M1082" s="202"/>
      <c r="N1082" s="203"/>
      <c r="O1082" s="203"/>
      <c r="P1082" s="203"/>
      <c r="Q1082" s="203"/>
      <c r="R1082" s="203"/>
      <c r="S1082" s="203"/>
      <c r="T1082" s="204"/>
      <c r="AT1082" s="205" t="s">
        <v>209</v>
      </c>
      <c r="AU1082" s="205" t="s">
        <v>89</v>
      </c>
      <c r="AV1082" s="12" t="s">
        <v>89</v>
      </c>
      <c r="AW1082" s="12" t="s">
        <v>36</v>
      </c>
      <c r="AX1082" s="12" t="s">
        <v>80</v>
      </c>
      <c r="AY1082" s="205" t="s">
        <v>203</v>
      </c>
    </row>
    <row r="1083" spans="2:51" s="12" customFormat="1" ht="12">
      <c r="B1083" s="194"/>
      <c r="C1083" s="195"/>
      <c r="D1083" s="196" t="s">
        <v>209</v>
      </c>
      <c r="E1083" s="197" t="s">
        <v>1</v>
      </c>
      <c r="F1083" s="198" t="s">
        <v>2553</v>
      </c>
      <c r="G1083" s="195"/>
      <c r="H1083" s="199">
        <v>66.64</v>
      </c>
      <c r="I1083" s="200"/>
      <c r="J1083" s="195"/>
      <c r="K1083" s="195"/>
      <c r="L1083" s="201"/>
      <c r="M1083" s="202"/>
      <c r="N1083" s="203"/>
      <c r="O1083" s="203"/>
      <c r="P1083" s="203"/>
      <c r="Q1083" s="203"/>
      <c r="R1083" s="203"/>
      <c r="S1083" s="203"/>
      <c r="T1083" s="204"/>
      <c r="AT1083" s="205" t="s">
        <v>209</v>
      </c>
      <c r="AU1083" s="205" t="s">
        <v>89</v>
      </c>
      <c r="AV1083" s="12" t="s">
        <v>89</v>
      </c>
      <c r="AW1083" s="12" t="s">
        <v>36</v>
      </c>
      <c r="AX1083" s="12" t="s">
        <v>80</v>
      </c>
      <c r="AY1083" s="205" t="s">
        <v>203</v>
      </c>
    </row>
    <row r="1084" spans="2:51" s="12" customFormat="1" ht="12">
      <c r="B1084" s="194"/>
      <c r="C1084" s="195"/>
      <c r="D1084" s="196" t="s">
        <v>209</v>
      </c>
      <c r="E1084" s="197" t="s">
        <v>1</v>
      </c>
      <c r="F1084" s="198" t="s">
        <v>2554</v>
      </c>
      <c r="G1084" s="195"/>
      <c r="H1084" s="199">
        <v>137.2</v>
      </c>
      <c r="I1084" s="200"/>
      <c r="J1084" s="195"/>
      <c r="K1084" s="195"/>
      <c r="L1084" s="201"/>
      <c r="M1084" s="202"/>
      <c r="N1084" s="203"/>
      <c r="O1084" s="203"/>
      <c r="P1084" s="203"/>
      <c r="Q1084" s="203"/>
      <c r="R1084" s="203"/>
      <c r="S1084" s="203"/>
      <c r="T1084" s="204"/>
      <c r="AT1084" s="205" t="s">
        <v>209</v>
      </c>
      <c r="AU1084" s="205" t="s">
        <v>89</v>
      </c>
      <c r="AV1084" s="12" t="s">
        <v>89</v>
      </c>
      <c r="AW1084" s="12" t="s">
        <v>36</v>
      </c>
      <c r="AX1084" s="12" t="s">
        <v>80</v>
      </c>
      <c r="AY1084" s="205" t="s">
        <v>203</v>
      </c>
    </row>
    <row r="1085" spans="2:51" s="12" customFormat="1" ht="12">
      <c r="B1085" s="194"/>
      <c r="C1085" s="195"/>
      <c r="D1085" s="196" t="s">
        <v>209</v>
      </c>
      <c r="E1085" s="197" t="s">
        <v>1</v>
      </c>
      <c r="F1085" s="198" t="s">
        <v>2555</v>
      </c>
      <c r="G1085" s="195"/>
      <c r="H1085" s="199">
        <v>49.56</v>
      </c>
      <c r="I1085" s="200"/>
      <c r="J1085" s="195"/>
      <c r="K1085" s="195"/>
      <c r="L1085" s="201"/>
      <c r="M1085" s="202"/>
      <c r="N1085" s="203"/>
      <c r="O1085" s="203"/>
      <c r="P1085" s="203"/>
      <c r="Q1085" s="203"/>
      <c r="R1085" s="203"/>
      <c r="S1085" s="203"/>
      <c r="T1085" s="204"/>
      <c r="AT1085" s="205" t="s">
        <v>209</v>
      </c>
      <c r="AU1085" s="205" t="s">
        <v>89</v>
      </c>
      <c r="AV1085" s="12" t="s">
        <v>89</v>
      </c>
      <c r="AW1085" s="12" t="s">
        <v>36</v>
      </c>
      <c r="AX1085" s="12" t="s">
        <v>80</v>
      </c>
      <c r="AY1085" s="205" t="s">
        <v>203</v>
      </c>
    </row>
    <row r="1086" spans="2:51" s="12" customFormat="1" ht="12">
      <c r="B1086" s="194"/>
      <c r="C1086" s="195"/>
      <c r="D1086" s="196" t="s">
        <v>209</v>
      </c>
      <c r="E1086" s="197" t="s">
        <v>1</v>
      </c>
      <c r="F1086" s="198" t="s">
        <v>2556</v>
      </c>
      <c r="G1086" s="195"/>
      <c r="H1086" s="199">
        <v>19.32</v>
      </c>
      <c r="I1086" s="200"/>
      <c r="J1086" s="195"/>
      <c r="K1086" s="195"/>
      <c r="L1086" s="201"/>
      <c r="M1086" s="202"/>
      <c r="N1086" s="203"/>
      <c r="O1086" s="203"/>
      <c r="P1086" s="203"/>
      <c r="Q1086" s="203"/>
      <c r="R1086" s="203"/>
      <c r="S1086" s="203"/>
      <c r="T1086" s="204"/>
      <c r="AT1086" s="205" t="s">
        <v>209</v>
      </c>
      <c r="AU1086" s="205" t="s">
        <v>89</v>
      </c>
      <c r="AV1086" s="12" t="s">
        <v>89</v>
      </c>
      <c r="AW1086" s="12" t="s">
        <v>36</v>
      </c>
      <c r="AX1086" s="12" t="s">
        <v>80</v>
      </c>
      <c r="AY1086" s="205" t="s">
        <v>203</v>
      </c>
    </row>
    <row r="1087" spans="2:51" s="12" customFormat="1" ht="12">
      <c r="B1087" s="194"/>
      <c r="C1087" s="195"/>
      <c r="D1087" s="196" t="s">
        <v>209</v>
      </c>
      <c r="E1087" s="197" t="s">
        <v>1</v>
      </c>
      <c r="F1087" s="198" t="s">
        <v>2557</v>
      </c>
      <c r="G1087" s="195"/>
      <c r="H1087" s="199">
        <v>14.16</v>
      </c>
      <c r="I1087" s="200"/>
      <c r="J1087" s="195"/>
      <c r="K1087" s="195"/>
      <c r="L1087" s="201"/>
      <c r="M1087" s="202"/>
      <c r="N1087" s="203"/>
      <c r="O1087" s="203"/>
      <c r="P1087" s="203"/>
      <c r="Q1087" s="203"/>
      <c r="R1087" s="203"/>
      <c r="S1087" s="203"/>
      <c r="T1087" s="204"/>
      <c r="AT1087" s="205" t="s">
        <v>209</v>
      </c>
      <c r="AU1087" s="205" t="s">
        <v>89</v>
      </c>
      <c r="AV1087" s="12" t="s">
        <v>89</v>
      </c>
      <c r="AW1087" s="12" t="s">
        <v>36</v>
      </c>
      <c r="AX1087" s="12" t="s">
        <v>80</v>
      </c>
      <c r="AY1087" s="205" t="s">
        <v>203</v>
      </c>
    </row>
    <row r="1088" spans="2:51" s="12" customFormat="1" ht="12">
      <c r="B1088" s="194"/>
      <c r="C1088" s="195"/>
      <c r="D1088" s="196" t="s">
        <v>209</v>
      </c>
      <c r="E1088" s="197" t="s">
        <v>1</v>
      </c>
      <c r="F1088" s="198" t="s">
        <v>2558</v>
      </c>
      <c r="G1088" s="195"/>
      <c r="H1088" s="199">
        <v>1.48</v>
      </c>
      <c r="I1088" s="200"/>
      <c r="J1088" s="195"/>
      <c r="K1088" s="195"/>
      <c r="L1088" s="201"/>
      <c r="M1088" s="202"/>
      <c r="N1088" s="203"/>
      <c r="O1088" s="203"/>
      <c r="P1088" s="203"/>
      <c r="Q1088" s="203"/>
      <c r="R1088" s="203"/>
      <c r="S1088" s="203"/>
      <c r="T1088" s="204"/>
      <c r="AT1088" s="205" t="s">
        <v>209</v>
      </c>
      <c r="AU1088" s="205" t="s">
        <v>89</v>
      </c>
      <c r="AV1088" s="12" t="s">
        <v>89</v>
      </c>
      <c r="AW1088" s="12" t="s">
        <v>36</v>
      </c>
      <c r="AX1088" s="12" t="s">
        <v>80</v>
      </c>
      <c r="AY1088" s="205" t="s">
        <v>203</v>
      </c>
    </row>
    <row r="1089" spans="2:51" s="13" customFormat="1" ht="12">
      <c r="B1089" s="206"/>
      <c r="C1089" s="207"/>
      <c r="D1089" s="196" t="s">
        <v>209</v>
      </c>
      <c r="E1089" s="208" t="s">
        <v>1</v>
      </c>
      <c r="F1089" s="209" t="s">
        <v>211</v>
      </c>
      <c r="G1089" s="207"/>
      <c r="H1089" s="210">
        <v>672.52</v>
      </c>
      <c r="I1089" s="211"/>
      <c r="J1089" s="207"/>
      <c r="K1089" s="207"/>
      <c r="L1089" s="212"/>
      <c r="M1089" s="213"/>
      <c r="N1089" s="214"/>
      <c r="O1089" s="214"/>
      <c r="P1089" s="214"/>
      <c r="Q1089" s="214"/>
      <c r="R1089" s="214"/>
      <c r="S1089" s="214"/>
      <c r="T1089" s="215"/>
      <c r="AT1089" s="216" t="s">
        <v>209</v>
      </c>
      <c r="AU1089" s="216" t="s">
        <v>89</v>
      </c>
      <c r="AV1089" s="13" t="s">
        <v>98</v>
      </c>
      <c r="AW1089" s="13" t="s">
        <v>36</v>
      </c>
      <c r="AX1089" s="13" t="s">
        <v>85</v>
      </c>
      <c r="AY1089" s="216" t="s">
        <v>203</v>
      </c>
    </row>
    <row r="1090" spans="1:65" s="2" customFormat="1" ht="24.2" customHeight="1">
      <c r="A1090" s="35"/>
      <c r="B1090" s="36"/>
      <c r="C1090" s="180" t="s">
        <v>2559</v>
      </c>
      <c r="D1090" s="180" t="s">
        <v>204</v>
      </c>
      <c r="E1090" s="181" t="s">
        <v>2560</v>
      </c>
      <c r="F1090" s="182" t="s">
        <v>2561</v>
      </c>
      <c r="G1090" s="183" t="s">
        <v>253</v>
      </c>
      <c r="H1090" s="184">
        <v>40.4</v>
      </c>
      <c r="I1090" s="185"/>
      <c r="J1090" s="186">
        <f>ROUND(I1090*H1090,2)</f>
        <v>0</v>
      </c>
      <c r="K1090" s="187"/>
      <c r="L1090" s="40"/>
      <c r="M1090" s="188" t="s">
        <v>1</v>
      </c>
      <c r="N1090" s="189" t="s">
        <v>45</v>
      </c>
      <c r="O1090" s="72"/>
      <c r="P1090" s="190">
        <f>O1090*H1090</f>
        <v>0</v>
      </c>
      <c r="Q1090" s="190">
        <v>0</v>
      </c>
      <c r="R1090" s="190">
        <f>Q1090*H1090</f>
        <v>0</v>
      </c>
      <c r="S1090" s="190">
        <v>0</v>
      </c>
      <c r="T1090" s="191">
        <f>S1090*H1090</f>
        <v>0</v>
      </c>
      <c r="U1090" s="35"/>
      <c r="V1090" s="35"/>
      <c r="W1090" s="35"/>
      <c r="X1090" s="35"/>
      <c r="Y1090" s="35"/>
      <c r="Z1090" s="35"/>
      <c r="AA1090" s="35"/>
      <c r="AB1090" s="35"/>
      <c r="AC1090" s="35"/>
      <c r="AD1090" s="35"/>
      <c r="AE1090" s="35"/>
      <c r="AR1090" s="192" t="s">
        <v>317</v>
      </c>
      <c r="AT1090" s="192" t="s">
        <v>204</v>
      </c>
      <c r="AU1090" s="192" t="s">
        <v>89</v>
      </c>
      <c r="AY1090" s="18" t="s">
        <v>203</v>
      </c>
      <c r="BE1090" s="193">
        <f>IF(N1090="základní",J1090,0)</f>
        <v>0</v>
      </c>
      <c r="BF1090" s="193">
        <f>IF(N1090="snížená",J1090,0)</f>
        <v>0</v>
      </c>
      <c r="BG1090" s="193">
        <f>IF(N1090="zákl. přenesená",J1090,0)</f>
        <v>0</v>
      </c>
      <c r="BH1090" s="193">
        <f>IF(N1090="sníž. přenesená",J1090,0)</f>
        <v>0</v>
      </c>
      <c r="BI1090" s="193">
        <f>IF(N1090="nulová",J1090,0)</f>
        <v>0</v>
      </c>
      <c r="BJ1090" s="18" t="s">
        <v>85</v>
      </c>
      <c r="BK1090" s="193">
        <f>ROUND(I1090*H1090,2)</f>
        <v>0</v>
      </c>
      <c r="BL1090" s="18" t="s">
        <v>317</v>
      </c>
      <c r="BM1090" s="192" t="s">
        <v>2562</v>
      </c>
    </row>
    <row r="1091" spans="2:51" s="12" customFormat="1" ht="12">
      <c r="B1091" s="194"/>
      <c r="C1091" s="195"/>
      <c r="D1091" s="196" t="s">
        <v>209</v>
      </c>
      <c r="E1091" s="197" t="s">
        <v>1</v>
      </c>
      <c r="F1091" s="198" t="s">
        <v>2563</v>
      </c>
      <c r="G1091" s="195"/>
      <c r="H1091" s="199">
        <v>40.4</v>
      </c>
      <c r="I1091" s="200"/>
      <c r="J1091" s="195"/>
      <c r="K1091" s="195"/>
      <c r="L1091" s="201"/>
      <c r="M1091" s="202"/>
      <c r="N1091" s="203"/>
      <c r="O1091" s="203"/>
      <c r="P1091" s="203"/>
      <c r="Q1091" s="203"/>
      <c r="R1091" s="203"/>
      <c r="S1091" s="203"/>
      <c r="T1091" s="204"/>
      <c r="AT1091" s="205" t="s">
        <v>209</v>
      </c>
      <c r="AU1091" s="205" t="s">
        <v>89</v>
      </c>
      <c r="AV1091" s="12" t="s">
        <v>89</v>
      </c>
      <c r="AW1091" s="12" t="s">
        <v>36</v>
      </c>
      <c r="AX1091" s="12" t="s">
        <v>80</v>
      </c>
      <c r="AY1091" s="205" t="s">
        <v>203</v>
      </c>
    </row>
    <row r="1092" spans="2:51" s="13" customFormat="1" ht="12">
      <c r="B1092" s="206"/>
      <c r="C1092" s="207"/>
      <c r="D1092" s="196" t="s">
        <v>209</v>
      </c>
      <c r="E1092" s="208" t="s">
        <v>1</v>
      </c>
      <c r="F1092" s="209" t="s">
        <v>211</v>
      </c>
      <c r="G1092" s="207"/>
      <c r="H1092" s="210">
        <v>40.4</v>
      </c>
      <c r="I1092" s="211"/>
      <c r="J1092" s="207"/>
      <c r="K1092" s="207"/>
      <c r="L1092" s="212"/>
      <c r="M1092" s="213"/>
      <c r="N1092" s="214"/>
      <c r="O1092" s="214"/>
      <c r="P1092" s="214"/>
      <c r="Q1092" s="214"/>
      <c r="R1092" s="214"/>
      <c r="S1092" s="214"/>
      <c r="T1092" s="215"/>
      <c r="AT1092" s="216" t="s">
        <v>209</v>
      </c>
      <c r="AU1092" s="216" t="s">
        <v>89</v>
      </c>
      <c r="AV1092" s="13" t="s">
        <v>98</v>
      </c>
      <c r="AW1092" s="13" t="s">
        <v>36</v>
      </c>
      <c r="AX1092" s="13" t="s">
        <v>85</v>
      </c>
      <c r="AY1092" s="216" t="s">
        <v>203</v>
      </c>
    </row>
    <row r="1093" spans="1:65" s="2" customFormat="1" ht="24.2" customHeight="1">
      <c r="A1093" s="35"/>
      <c r="B1093" s="36"/>
      <c r="C1093" s="180" t="s">
        <v>2564</v>
      </c>
      <c r="D1093" s="180" t="s">
        <v>204</v>
      </c>
      <c r="E1093" s="181" t="s">
        <v>2565</v>
      </c>
      <c r="F1093" s="182" t="s">
        <v>2566</v>
      </c>
      <c r="G1093" s="183" t="s">
        <v>253</v>
      </c>
      <c r="H1093" s="184">
        <v>18</v>
      </c>
      <c r="I1093" s="185"/>
      <c r="J1093" s="186">
        <f>ROUND(I1093*H1093,2)</f>
        <v>0</v>
      </c>
      <c r="K1093" s="187"/>
      <c r="L1093" s="40"/>
      <c r="M1093" s="188" t="s">
        <v>1</v>
      </c>
      <c r="N1093" s="189" t="s">
        <v>45</v>
      </c>
      <c r="O1093" s="72"/>
      <c r="P1093" s="190">
        <f>O1093*H1093</f>
        <v>0</v>
      </c>
      <c r="Q1093" s="190">
        <v>0</v>
      </c>
      <c r="R1093" s="190">
        <f>Q1093*H1093</f>
        <v>0</v>
      </c>
      <c r="S1093" s="190">
        <v>0</v>
      </c>
      <c r="T1093" s="191">
        <f>S1093*H1093</f>
        <v>0</v>
      </c>
      <c r="U1093" s="35"/>
      <c r="V1093" s="35"/>
      <c r="W1093" s="35"/>
      <c r="X1093" s="35"/>
      <c r="Y1093" s="35"/>
      <c r="Z1093" s="35"/>
      <c r="AA1093" s="35"/>
      <c r="AB1093" s="35"/>
      <c r="AC1093" s="35"/>
      <c r="AD1093" s="35"/>
      <c r="AE1093" s="35"/>
      <c r="AR1093" s="192" t="s">
        <v>317</v>
      </c>
      <c r="AT1093" s="192" t="s">
        <v>204</v>
      </c>
      <c r="AU1093" s="192" t="s">
        <v>89</v>
      </c>
      <c r="AY1093" s="18" t="s">
        <v>203</v>
      </c>
      <c r="BE1093" s="193">
        <f>IF(N1093="základní",J1093,0)</f>
        <v>0</v>
      </c>
      <c r="BF1093" s="193">
        <f>IF(N1093="snížená",J1093,0)</f>
        <v>0</v>
      </c>
      <c r="BG1093" s="193">
        <f>IF(N1093="zákl. přenesená",J1093,0)</f>
        <v>0</v>
      </c>
      <c r="BH1093" s="193">
        <f>IF(N1093="sníž. přenesená",J1093,0)</f>
        <v>0</v>
      </c>
      <c r="BI1093" s="193">
        <f>IF(N1093="nulová",J1093,0)</f>
        <v>0</v>
      </c>
      <c r="BJ1093" s="18" t="s">
        <v>85</v>
      </c>
      <c r="BK1093" s="193">
        <f>ROUND(I1093*H1093,2)</f>
        <v>0</v>
      </c>
      <c r="BL1093" s="18" t="s">
        <v>317</v>
      </c>
      <c r="BM1093" s="192" t="s">
        <v>2567</v>
      </c>
    </row>
    <row r="1094" spans="2:51" s="12" customFormat="1" ht="12">
      <c r="B1094" s="194"/>
      <c r="C1094" s="195"/>
      <c r="D1094" s="196" t="s">
        <v>209</v>
      </c>
      <c r="E1094" s="197" t="s">
        <v>1</v>
      </c>
      <c r="F1094" s="198" t="s">
        <v>2568</v>
      </c>
      <c r="G1094" s="195"/>
      <c r="H1094" s="199">
        <v>18</v>
      </c>
      <c r="I1094" s="200"/>
      <c r="J1094" s="195"/>
      <c r="K1094" s="195"/>
      <c r="L1094" s="201"/>
      <c r="M1094" s="202"/>
      <c r="N1094" s="203"/>
      <c r="O1094" s="203"/>
      <c r="P1094" s="203"/>
      <c r="Q1094" s="203"/>
      <c r="R1094" s="203"/>
      <c r="S1094" s="203"/>
      <c r="T1094" s="204"/>
      <c r="AT1094" s="205" t="s">
        <v>209</v>
      </c>
      <c r="AU1094" s="205" t="s">
        <v>89</v>
      </c>
      <c r="AV1094" s="12" t="s">
        <v>89</v>
      </c>
      <c r="AW1094" s="12" t="s">
        <v>36</v>
      </c>
      <c r="AX1094" s="12" t="s">
        <v>80</v>
      </c>
      <c r="AY1094" s="205" t="s">
        <v>203</v>
      </c>
    </row>
    <row r="1095" spans="2:51" s="13" customFormat="1" ht="12">
      <c r="B1095" s="206"/>
      <c r="C1095" s="207"/>
      <c r="D1095" s="196" t="s">
        <v>209</v>
      </c>
      <c r="E1095" s="208" t="s">
        <v>1</v>
      </c>
      <c r="F1095" s="209" t="s">
        <v>211</v>
      </c>
      <c r="G1095" s="207"/>
      <c r="H1095" s="210">
        <v>18</v>
      </c>
      <c r="I1095" s="211"/>
      <c r="J1095" s="207"/>
      <c r="K1095" s="207"/>
      <c r="L1095" s="212"/>
      <c r="M1095" s="213"/>
      <c r="N1095" s="214"/>
      <c r="O1095" s="214"/>
      <c r="P1095" s="214"/>
      <c r="Q1095" s="214"/>
      <c r="R1095" s="214"/>
      <c r="S1095" s="214"/>
      <c r="T1095" s="215"/>
      <c r="AT1095" s="216" t="s">
        <v>209</v>
      </c>
      <c r="AU1095" s="216" t="s">
        <v>89</v>
      </c>
      <c r="AV1095" s="13" t="s">
        <v>98</v>
      </c>
      <c r="AW1095" s="13" t="s">
        <v>36</v>
      </c>
      <c r="AX1095" s="13" t="s">
        <v>85</v>
      </c>
      <c r="AY1095" s="216" t="s">
        <v>203</v>
      </c>
    </row>
    <row r="1096" spans="1:65" s="2" customFormat="1" ht="24.2" customHeight="1">
      <c r="A1096" s="35"/>
      <c r="B1096" s="36"/>
      <c r="C1096" s="180" t="s">
        <v>2569</v>
      </c>
      <c r="D1096" s="180" t="s">
        <v>204</v>
      </c>
      <c r="E1096" s="181" t="s">
        <v>2570</v>
      </c>
      <c r="F1096" s="182" t="s">
        <v>2571</v>
      </c>
      <c r="G1096" s="183" t="s">
        <v>253</v>
      </c>
      <c r="H1096" s="184">
        <v>11</v>
      </c>
      <c r="I1096" s="185"/>
      <c r="J1096" s="186">
        <f>ROUND(I1096*H1096,2)</f>
        <v>0</v>
      </c>
      <c r="K1096" s="187"/>
      <c r="L1096" s="40"/>
      <c r="M1096" s="188" t="s">
        <v>1</v>
      </c>
      <c r="N1096" s="189" t="s">
        <v>45</v>
      </c>
      <c r="O1096" s="72"/>
      <c r="P1096" s="190">
        <f>O1096*H1096</f>
        <v>0</v>
      </c>
      <c r="Q1096" s="190">
        <v>0</v>
      </c>
      <c r="R1096" s="190">
        <f>Q1096*H1096</f>
        <v>0</v>
      </c>
      <c r="S1096" s="190">
        <v>0</v>
      </c>
      <c r="T1096" s="191">
        <f>S1096*H1096</f>
        <v>0</v>
      </c>
      <c r="U1096" s="35"/>
      <c r="V1096" s="35"/>
      <c r="W1096" s="35"/>
      <c r="X1096" s="35"/>
      <c r="Y1096" s="35"/>
      <c r="Z1096" s="35"/>
      <c r="AA1096" s="35"/>
      <c r="AB1096" s="35"/>
      <c r="AC1096" s="35"/>
      <c r="AD1096" s="35"/>
      <c r="AE1096" s="35"/>
      <c r="AR1096" s="192" t="s">
        <v>317</v>
      </c>
      <c r="AT1096" s="192" t="s">
        <v>204</v>
      </c>
      <c r="AU1096" s="192" t="s">
        <v>89</v>
      </c>
      <c r="AY1096" s="18" t="s">
        <v>203</v>
      </c>
      <c r="BE1096" s="193">
        <f>IF(N1096="základní",J1096,0)</f>
        <v>0</v>
      </c>
      <c r="BF1096" s="193">
        <f>IF(N1096="snížená",J1096,0)</f>
        <v>0</v>
      </c>
      <c r="BG1096" s="193">
        <f>IF(N1096="zákl. přenesená",J1096,0)</f>
        <v>0</v>
      </c>
      <c r="BH1096" s="193">
        <f>IF(N1096="sníž. přenesená",J1096,0)</f>
        <v>0</v>
      </c>
      <c r="BI1096" s="193">
        <f>IF(N1096="nulová",J1096,0)</f>
        <v>0</v>
      </c>
      <c r="BJ1096" s="18" t="s">
        <v>85</v>
      </c>
      <c r="BK1096" s="193">
        <f>ROUND(I1096*H1096,2)</f>
        <v>0</v>
      </c>
      <c r="BL1096" s="18" t="s">
        <v>317</v>
      </c>
      <c r="BM1096" s="192" t="s">
        <v>2572</v>
      </c>
    </row>
    <row r="1097" spans="2:51" s="12" customFormat="1" ht="12">
      <c r="B1097" s="194"/>
      <c r="C1097" s="195"/>
      <c r="D1097" s="196" t="s">
        <v>209</v>
      </c>
      <c r="E1097" s="197" t="s">
        <v>1</v>
      </c>
      <c r="F1097" s="198" t="s">
        <v>2573</v>
      </c>
      <c r="G1097" s="195"/>
      <c r="H1097" s="199">
        <v>11</v>
      </c>
      <c r="I1097" s="200"/>
      <c r="J1097" s="195"/>
      <c r="K1097" s="195"/>
      <c r="L1097" s="201"/>
      <c r="M1097" s="202"/>
      <c r="N1097" s="203"/>
      <c r="O1097" s="203"/>
      <c r="P1097" s="203"/>
      <c r="Q1097" s="203"/>
      <c r="R1097" s="203"/>
      <c r="S1097" s="203"/>
      <c r="T1097" s="204"/>
      <c r="AT1097" s="205" t="s">
        <v>209</v>
      </c>
      <c r="AU1097" s="205" t="s">
        <v>89</v>
      </c>
      <c r="AV1097" s="12" t="s">
        <v>89</v>
      </c>
      <c r="AW1097" s="12" t="s">
        <v>36</v>
      </c>
      <c r="AX1097" s="12" t="s">
        <v>80</v>
      </c>
      <c r="AY1097" s="205" t="s">
        <v>203</v>
      </c>
    </row>
    <row r="1098" spans="2:51" s="13" customFormat="1" ht="12">
      <c r="B1098" s="206"/>
      <c r="C1098" s="207"/>
      <c r="D1098" s="196" t="s">
        <v>209</v>
      </c>
      <c r="E1098" s="208" t="s">
        <v>1</v>
      </c>
      <c r="F1098" s="209" t="s">
        <v>211</v>
      </c>
      <c r="G1098" s="207"/>
      <c r="H1098" s="210">
        <v>11</v>
      </c>
      <c r="I1098" s="211"/>
      <c r="J1098" s="207"/>
      <c r="K1098" s="207"/>
      <c r="L1098" s="212"/>
      <c r="M1098" s="213"/>
      <c r="N1098" s="214"/>
      <c r="O1098" s="214"/>
      <c r="P1098" s="214"/>
      <c r="Q1098" s="214"/>
      <c r="R1098" s="214"/>
      <c r="S1098" s="214"/>
      <c r="T1098" s="215"/>
      <c r="AT1098" s="216" t="s">
        <v>209</v>
      </c>
      <c r="AU1098" s="216" t="s">
        <v>89</v>
      </c>
      <c r="AV1098" s="13" t="s">
        <v>98</v>
      </c>
      <c r="AW1098" s="13" t="s">
        <v>36</v>
      </c>
      <c r="AX1098" s="13" t="s">
        <v>85</v>
      </c>
      <c r="AY1098" s="216" t="s">
        <v>203</v>
      </c>
    </row>
    <row r="1099" spans="1:65" s="2" customFormat="1" ht="44.25" customHeight="1">
      <c r="A1099" s="35"/>
      <c r="B1099" s="36"/>
      <c r="C1099" s="180" t="s">
        <v>2574</v>
      </c>
      <c r="D1099" s="180" t="s">
        <v>204</v>
      </c>
      <c r="E1099" s="181" t="s">
        <v>2575</v>
      </c>
      <c r="F1099" s="182" t="s">
        <v>2576</v>
      </c>
      <c r="G1099" s="183" t="s">
        <v>253</v>
      </c>
      <c r="H1099" s="184">
        <v>2</v>
      </c>
      <c r="I1099" s="185"/>
      <c r="J1099" s="186">
        <f>ROUND(I1099*H1099,2)</f>
        <v>0</v>
      </c>
      <c r="K1099" s="187"/>
      <c r="L1099" s="40"/>
      <c r="M1099" s="188" t="s">
        <v>1</v>
      </c>
      <c r="N1099" s="189" t="s">
        <v>45</v>
      </c>
      <c r="O1099" s="72"/>
      <c r="P1099" s="190">
        <f>O1099*H1099</f>
        <v>0</v>
      </c>
      <c r="Q1099" s="190">
        <v>0</v>
      </c>
      <c r="R1099" s="190">
        <f>Q1099*H1099</f>
        <v>0</v>
      </c>
      <c r="S1099" s="190">
        <v>0</v>
      </c>
      <c r="T1099" s="191">
        <f>S1099*H1099</f>
        <v>0</v>
      </c>
      <c r="U1099" s="35"/>
      <c r="V1099" s="35"/>
      <c r="W1099" s="35"/>
      <c r="X1099" s="35"/>
      <c r="Y1099" s="35"/>
      <c r="Z1099" s="35"/>
      <c r="AA1099" s="35"/>
      <c r="AB1099" s="35"/>
      <c r="AC1099" s="35"/>
      <c r="AD1099" s="35"/>
      <c r="AE1099" s="35"/>
      <c r="AR1099" s="192" t="s">
        <v>317</v>
      </c>
      <c r="AT1099" s="192" t="s">
        <v>204</v>
      </c>
      <c r="AU1099" s="192" t="s">
        <v>89</v>
      </c>
      <c r="AY1099" s="18" t="s">
        <v>203</v>
      </c>
      <c r="BE1099" s="193">
        <f>IF(N1099="základní",J1099,0)</f>
        <v>0</v>
      </c>
      <c r="BF1099" s="193">
        <f>IF(N1099="snížená",J1099,0)</f>
        <v>0</v>
      </c>
      <c r="BG1099" s="193">
        <f>IF(N1099="zákl. přenesená",J1099,0)</f>
        <v>0</v>
      </c>
      <c r="BH1099" s="193">
        <f>IF(N1099="sníž. přenesená",J1099,0)</f>
        <v>0</v>
      </c>
      <c r="BI1099" s="193">
        <f>IF(N1099="nulová",J1099,0)</f>
        <v>0</v>
      </c>
      <c r="BJ1099" s="18" t="s">
        <v>85</v>
      </c>
      <c r="BK1099" s="193">
        <f>ROUND(I1099*H1099,2)</f>
        <v>0</v>
      </c>
      <c r="BL1099" s="18" t="s">
        <v>317</v>
      </c>
      <c r="BM1099" s="192" t="s">
        <v>2577</v>
      </c>
    </row>
    <row r="1100" spans="2:51" s="12" customFormat="1" ht="12">
      <c r="B1100" s="194"/>
      <c r="C1100" s="195"/>
      <c r="D1100" s="196" t="s">
        <v>209</v>
      </c>
      <c r="E1100" s="197" t="s">
        <v>1</v>
      </c>
      <c r="F1100" s="198" t="s">
        <v>2578</v>
      </c>
      <c r="G1100" s="195"/>
      <c r="H1100" s="199">
        <v>0.54</v>
      </c>
      <c r="I1100" s="200"/>
      <c r="J1100" s="195"/>
      <c r="K1100" s="195"/>
      <c r="L1100" s="201"/>
      <c r="M1100" s="202"/>
      <c r="N1100" s="203"/>
      <c r="O1100" s="203"/>
      <c r="P1100" s="203"/>
      <c r="Q1100" s="203"/>
      <c r="R1100" s="203"/>
      <c r="S1100" s="203"/>
      <c r="T1100" s="204"/>
      <c r="AT1100" s="205" t="s">
        <v>209</v>
      </c>
      <c r="AU1100" s="205" t="s">
        <v>89</v>
      </c>
      <c r="AV1100" s="12" t="s">
        <v>89</v>
      </c>
      <c r="AW1100" s="12" t="s">
        <v>36</v>
      </c>
      <c r="AX1100" s="12" t="s">
        <v>80</v>
      </c>
      <c r="AY1100" s="205" t="s">
        <v>203</v>
      </c>
    </row>
    <row r="1101" spans="2:51" s="12" customFormat="1" ht="12">
      <c r="B1101" s="194"/>
      <c r="C1101" s="195"/>
      <c r="D1101" s="196" t="s">
        <v>209</v>
      </c>
      <c r="E1101" s="197" t="s">
        <v>1</v>
      </c>
      <c r="F1101" s="198" t="s">
        <v>2579</v>
      </c>
      <c r="G1101" s="195"/>
      <c r="H1101" s="199">
        <v>1.02</v>
      </c>
      <c r="I1101" s="200"/>
      <c r="J1101" s="195"/>
      <c r="K1101" s="195"/>
      <c r="L1101" s="201"/>
      <c r="M1101" s="202"/>
      <c r="N1101" s="203"/>
      <c r="O1101" s="203"/>
      <c r="P1101" s="203"/>
      <c r="Q1101" s="203"/>
      <c r="R1101" s="203"/>
      <c r="S1101" s="203"/>
      <c r="T1101" s="204"/>
      <c r="AT1101" s="205" t="s">
        <v>209</v>
      </c>
      <c r="AU1101" s="205" t="s">
        <v>89</v>
      </c>
      <c r="AV1101" s="12" t="s">
        <v>89</v>
      </c>
      <c r="AW1101" s="12" t="s">
        <v>36</v>
      </c>
      <c r="AX1101" s="12" t="s">
        <v>80</v>
      </c>
      <c r="AY1101" s="205" t="s">
        <v>203</v>
      </c>
    </row>
    <row r="1102" spans="2:51" s="12" customFormat="1" ht="12">
      <c r="B1102" s="194"/>
      <c r="C1102" s="195"/>
      <c r="D1102" s="196" t="s">
        <v>209</v>
      </c>
      <c r="E1102" s="197" t="s">
        <v>1</v>
      </c>
      <c r="F1102" s="198" t="s">
        <v>2580</v>
      </c>
      <c r="G1102" s="195"/>
      <c r="H1102" s="199">
        <v>0.44</v>
      </c>
      <c r="I1102" s="200"/>
      <c r="J1102" s="195"/>
      <c r="K1102" s="195"/>
      <c r="L1102" s="201"/>
      <c r="M1102" s="202"/>
      <c r="N1102" s="203"/>
      <c r="O1102" s="203"/>
      <c r="P1102" s="203"/>
      <c r="Q1102" s="203"/>
      <c r="R1102" s="203"/>
      <c r="S1102" s="203"/>
      <c r="T1102" s="204"/>
      <c r="AT1102" s="205" t="s">
        <v>209</v>
      </c>
      <c r="AU1102" s="205" t="s">
        <v>89</v>
      </c>
      <c r="AV1102" s="12" t="s">
        <v>89</v>
      </c>
      <c r="AW1102" s="12" t="s">
        <v>36</v>
      </c>
      <c r="AX1102" s="12" t="s">
        <v>80</v>
      </c>
      <c r="AY1102" s="205" t="s">
        <v>203</v>
      </c>
    </row>
    <row r="1103" spans="2:51" s="13" customFormat="1" ht="12">
      <c r="B1103" s="206"/>
      <c r="C1103" s="207"/>
      <c r="D1103" s="196" t="s">
        <v>209</v>
      </c>
      <c r="E1103" s="208" t="s">
        <v>1</v>
      </c>
      <c r="F1103" s="209" t="s">
        <v>211</v>
      </c>
      <c r="G1103" s="207"/>
      <c r="H1103" s="210">
        <v>2</v>
      </c>
      <c r="I1103" s="211"/>
      <c r="J1103" s="207"/>
      <c r="K1103" s="207"/>
      <c r="L1103" s="212"/>
      <c r="M1103" s="213"/>
      <c r="N1103" s="214"/>
      <c r="O1103" s="214"/>
      <c r="P1103" s="214"/>
      <c r="Q1103" s="214"/>
      <c r="R1103" s="214"/>
      <c r="S1103" s="214"/>
      <c r="T1103" s="215"/>
      <c r="AT1103" s="216" t="s">
        <v>209</v>
      </c>
      <c r="AU1103" s="216" t="s">
        <v>89</v>
      </c>
      <c r="AV1103" s="13" t="s">
        <v>98</v>
      </c>
      <c r="AW1103" s="13" t="s">
        <v>36</v>
      </c>
      <c r="AX1103" s="13" t="s">
        <v>85</v>
      </c>
      <c r="AY1103" s="216" t="s">
        <v>203</v>
      </c>
    </row>
    <row r="1104" spans="1:65" s="2" customFormat="1" ht="49.15" customHeight="1">
      <c r="A1104" s="35"/>
      <c r="B1104" s="36"/>
      <c r="C1104" s="180" t="s">
        <v>2581</v>
      </c>
      <c r="D1104" s="180" t="s">
        <v>204</v>
      </c>
      <c r="E1104" s="181" t="s">
        <v>2582</v>
      </c>
      <c r="F1104" s="182" t="s">
        <v>2583</v>
      </c>
      <c r="G1104" s="183" t="s">
        <v>651</v>
      </c>
      <c r="H1104" s="184">
        <v>1.044</v>
      </c>
      <c r="I1104" s="185"/>
      <c r="J1104" s="186">
        <f>ROUND(I1104*H1104,2)</f>
        <v>0</v>
      </c>
      <c r="K1104" s="187"/>
      <c r="L1104" s="40"/>
      <c r="M1104" s="188" t="s">
        <v>1</v>
      </c>
      <c r="N1104" s="189" t="s">
        <v>45</v>
      </c>
      <c r="O1104" s="72"/>
      <c r="P1104" s="190">
        <f>O1104*H1104</f>
        <v>0</v>
      </c>
      <c r="Q1104" s="190">
        <v>0</v>
      </c>
      <c r="R1104" s="190">
        <f>Q1104*H1104</f>
        <v>0</v>
      </c>
      <c r="S1104" s="190">
        <v>0</v>
      </c>
      <c r="T1104" s="191">
        <f>S1104*H1104</f>
        <v>0</v>
      </c>
      <c r="U1104" s="35"/>
      <c r="V1104" s="35"/>
      <c r="W1104" s="35"/>
      <c r="X1104" s="35"/>
      <c r="Y1104" s="35"/>
      <c r="Z1104" s="35"/>
      <c r="AA1104" s="35"/>
      <c r="AB1104" s="35"/>
      <c r="AC1104" s="35"/>
      <c r="AD1104" s="35"/>
      <c r="AE1104" s="35"/>
      <c r="AR1104" s="192" t="s">
        <v>317</v>
      </c>
      <c r="AT1104" s="192" t="s">
        <v>204</v>
      </c>
      <c r="AU1104" s="192" t="s">
        <v>89</v>
      </c>
      <c r="AY1104" s="18" t="s">
        <v>203</v>
      </c>
      <c r="BE1104" s="193">
        <f>IF(N1104="základní",J1104,0)</f>
        <v>0</v>
      </c>
      <c r="BF1104" s="193">
        <f>IF(N1104="snížená",J1104,0)</f>
        <v>0</v>
      </c>
      <c r="BG1104" s="193">
        <f>IF(N1104="zákl. přenesená",J1104,0)</f>
        <v>0</v>
      </c>
      <c r="BH1104" s="193">
        <f>IF(N1104="sníž. přenesená",J1104,0)</f>
        <v>0</v>
      </c>
      <c r="BI1104" s="193">
        <f>IF(N1104="nulová",J1104,0)</f>
        <v>0</v>
      </c>
      <c r="BJ1104" s="18" t="s">
        <v>85</v>
      </c>
      <c r="BK1104" s="193">
        <f>ROUND(I1104*H1104,2)</f>
        <v>0</v>
      </c>
      <c r="BL1104" s="18" t="s">
        <v>317</v>
      </c>
      <c r="BM1104" s="192" t="s">
        <v>2584</v>
      </c>
    </row>
    <row r="1105" spans="2:63" s="11" customFormat="1" ht="22.9" customHeight="1">
      <c r="B1105" s="166"/>
      <c r="C1105" s="167"/>
      <c r="D1105" s="168" t="s">
        <v>79</v>
      </c>
      <c r="E1105" s="226" t="s">
        <v>1036</v>
      </c>
      <c r="F1105" s="226" t="s">
        <v>1037</v>
      </c>
      <c r="G1105" s="167"/>
      <c r="H1105" s="167"/>
      <c r="I1105" s="170"/>
      <c r="J1105" s="227">
        <f>BK1105</f>
        <v>0</v>
      </c>
      <c r="K1105" s="167"/>
      <c r="L1105" s="172"/>
      <c r="M1105" s="173"/>
      <c r="N1105" s="174"/>
      <c r="O1105" s="174"/>
      <c r="P1105" s="175">
        <f>SUM(P1106:P1123)</f>
        <v>0</v>
      </c>
      <c r="Q1105" s="174"/>
      <c r="R1105" s="175">
        <f>SUM(R1106:R1123)</f>
        <v>0</v>
      </c>
      <c r="S1105" s="174"/>
      <c r="T1105" s="176">
        <f>SUM(T1106:T1123)</f>
        <v>0</v>
      </c>
      <c r="AR1105" s="177" t="s">
        <v>89</v>
      </c>
      <c r="AT1105" s="178" t="s">
        <v>79</v>
      </c>
      <c r="AU1105" s="178" t="s">
        <v>85</v>
      </c>
      <c r="AY1105" s="177" t="s">
        <v>203</v>
      </c>
      <c r="BK1105" s="179">
        <f>SUM(BK1106:BK1123)</f>
        <v>0</v>
      </c>
    </row>
    <row r="1106" spans="1:65" s="2" customFormat="1" ht="24.2" customHeight="1">
      <c r="A1106" s="35"/>
      <c r="B1106" s="36"/>
      <c r="C1106" s="180" t="s">
        <v>2585</v>
      </c>
      <c r="D1106" s="180" t="s">
        <v>204</v>
      </c>
      <c r="E1106" s="181" t="s">
        <v>2586</v>
      </c>
      <c r="F1106" s="182" t="s">
        <v>2587</v>
      </c>
      <c r="G1106" s="183" t="s">
        <v>621</v>
      </c>
      <c r="H1106" s="184">
        <v>4</v>
      </c>
      <c r="I1106" s="185"/>
      <c r="J1106" s="186">
        <f>ROUND(I1106*H1106,2)</f>
        <v>0</v>
      </c>
      <c r="K1106" s="187"/>
      <c r="L1106" s="40"/>
      <c r="M1106" s="188" t="s">
        <v>1</v>
      </c>
      <c r="N1106" s="189" t="s">
        <v>45</v>
      </c>
      <c r="O1106" s="72"/>
      <c r="P1106" s="190">
        <f>O1106*H1106</f>
        <v>0</v>
      </c>
      <c r="Q1106" s="190">
        <v>0</v>
      </c>
      <c r="R1106" s="190">
        <f>Q1106*H1106</f>
        <v>0</v>
      </c>
      <c r="S1106" s="190">
        <v>0</v>
      </c>
      <c r="T1106" s="191">
        <f>S1106*H1106</f>
        <v>0</v>
      </c>
      <c r="U1106" s="35"/>
      <c r="V1106" s="35"/>
      <c r="W1106" s="35"/>
      <c r="X1106" s="35"/>
      <c r="Y1106" s="35"/>
      <c r="Z1106" s="35"/>
      <c r="AA1106" s="35"/>
      <c r="AB1106" s="35"/>
      <c r="AC1106" s="35"/>
      <c r="AD1106" s="35"/>
      <c r="AE1106" s="35"/>
      <c r="AR1106" s="192" t="s">
        <v>317</v>
      </c>
      <c r="AT1106" s="192" t="s">
        <v>204</v>
      </c>
      <c r="AU1106" s="192" t="s">
        <v>89</v>
      </c>
      <c r="AY1106" s="18" t="s">
        <v>203</v>
      </c>
      <c r="BE1106" s="193">
        <f>IF(N1106="základní",J1106,0)</f>
        <v>0</v>
      </c>
      <c r="BF1106" s="193">
        <f>IF(N1106="snížená",J1106,0)</f>
        <v>0</v>
      </c>
      <c r="BG1106" s="193">
        <f>IF(N1106="zákl. přenesená",J1106,0)</f>
        <v>0</v>
      </c>
      <c r="BH1106" s="193">
        <f>IF(N1106="sníž. přenesená",J1106,0)</f>
        <v>0</v>
      </c>
      <c r="BI1106" s="193">
        <f>IF(N1106="nulová",J1106,0)</f>
        <v>0</v>
      </c>
      <c r="BJ1106" s="18" t="s">
        <v>85</v>
      </c>
      <c r="BK1106" s="193">
        <f>ROUND(I1106*H1106,2)</f>
        <v>0</v>
      </c>
      <c r="BL1106" s="18" t="s">
        <v>317</v>
      </c>
      <c r="BM1106" s="192" t="s">
        <v>2588</v>
      </c>
    </row>
    <row r="1107" spans="2:51" s="12" customFormat="1" ht="12">
      <c r="B1107" s="194"/>
      <c r="C1107" s="195"/>
      <c r="D1107" s="196" t="s">
        <v>209</v>
      </c>
      <c r="E1107" s="197" t="s">
        <v>1</v>
      </c>
      <c r="F1107" s="198" t="s">
        <v>98</v>
      </c>
      <c r="G1107" s="195"/>
      <c r="H1107" s="199">
        <v>4</v>
      </c>
      <c r="I1107" s="200"/>
      <c r="J1107" s="195"/>
      <c r="K1107" s="195"/>
      <c r="L1107" s="201"/>
      <c r="M1107" s="202"/>
      <c r="N1107" s="203"/>
      <c r="O1107" s="203"/>
      <c r="P1107" s="203"/>
      <c r="Q1107" s="203"/>
      <c r="R1107" s="203"/>
      <c r="S1107" s="203"/>
      <c r="T1107" s="204"/>
      <c r="AT1107" s="205" t="s">
        <v>209</v>
      </c>
      <c r="AU1107" s="205" t="s">
        <v>89</v>
      </c>
      <c r="AV1107" s="12" t="s">
        <v>89</v>
      </c>
      <c r="AW1107" s="12" t="s">
        <v>36</v>
      </c>
      <c r="AX1107" s="12" t="s">
        <v>80</v>
      </c>
      <c r="AY1107" s="205" t="s">
        <v>203</v>
      </c>
    </row>
    <row r="1108" spans="2:51" s="13" customFormat="1" ht="12">
      <c r="B1108" s="206"/>
      <c r="C1108" s="207"/>
      <c r="D1108" s="196" t="s">
        <v>209</v>
      </c>
      <c r="E1108" s="208" t="s">
        <v>1</v>
      </c>
      <c r="F1108" s="209" t="s">
        <v>211</v>
      </c>
      <c r="G1108" s="207"/>
      <c r="H1108" s="210">
        <v>4</v>
      </c>
      <c r="I1108" s="211"/>
      <c r="J1108" s="207"/>
      <c r="K1108" s="207"/>
      <c r="L1108" s="212"/>
      <c r="M1108" s="213"/>
      <c r="N1108" s="214"/>
      <c r="O1108" s="214"/>
      <c r="P1108" s="214"/>
      <c r="Q1108" s="214"/>
      <c r="R1108" s="214"/>
      <c r="S1108" s="214"/>
      <c r="T1108" s="215"/>
      <c r="AT1108" s="216" t="s">
        <v>209</v>
      </c>
      <c r="AU1108" s="216" t="s">
        <v>89</v>
      </c>
      <c r="AV1108" s="13" t="s">
        <v>98</v>
      </c>
      <c r="AW1108" s="13" t="s">
        <v>36</v>
      </c>
      <c r="AX1108" s="13" t="s">
        <v>85</v>
      </c>
      <c r="AY1108" s="216" t="s">
        <v>203</v>
      </c>
    </row>
    <row r="1109" spans="1:65" s="2" customFormat="1" ht="24.2" customHeight="1">
      <c r="A1109" s="35"/>
      <c r="B1109" s="36"/>
      <c r="C1109" s="180" t="s">
        <v>2589</v>
      </c>
      <c r="D1109" s="180" t="s">
        <v>204</v>
      </c>
      <c r="E1109" s="181" t="s">
        <v>2590</v>
      </c>
      <c r="F1109" s="182" t="s">
        <v>2591</v>
      </c>
      <c r="G1109" s="183" t="s">
        <v>621</v>
      </c>
      <c r="H1109" s="184">
        <v>2</v>
      </c>
      <c r="I1109" s="185"/>
      <c r="J1109" s="186">
        <f>ROUND(I1109*H1109,2)</f>
        <v>0</v>
      </c>
      <c r="K1109" s="187"/>
      <c r="L1109" s="40"/>
      <c r="M1109" s="188" t="s">
        <v>1</v>
      </c>
      <c r="N1109" s="189" t="s">
        <v>45</v>
      </c>
      <c r="O1109" s="72"/>
      <c r="P1109" s="190">
        <f>O1109*H1109</f>
        <v>0</v>
      </c>
      <c r="Q1109" s="190">
        <v>0</v>
      </c>
      <c r="R1109" s="190">
        <f>Q1109*H1109</f>
        <v>0</v>
      </c>
      <c r="S1109" s="190">
        <v>0</v>
      </c>
      <c r="T1109" s="191">
        <f>S1109*H1109</f>
        <v>0</v>
      </c>
      <c r="U1109" s="35"/>
      <c r="V1109" s="35"/>
      <c r="W1109" s="35"/>
      <c r="X1109" s="35"/>
      <c r="Y1109" s="35"/>
      <c r="Z1109" s="35"/>
      <c r="AA1109" s="35"/>
      <c r="AB1109" s="35"/>
      <c r="AC1109" s="35"/>
      <c r="AD1109" s="35"/>
      <c r="AE1109" s="35"/>
      <c r="AR1109" s="192" t="s">
        <v>317</v>
      </c>
      <c r="AT1109" s="192" t="s">
        <v>204</v>
      </c>
      <c r="AU1109" s="192" t="s">
        <v>89</v>
      </c>
      <c r="AY1109" s="18" t="s">
        <v>203</v>
      </c>
      <c r="BE1109" s="193">
        <f>IF(N1109="základní",J1109,0)</f>
        <v>0</v>
      </c>
      <c r="BF1109" s="193">
        <f>IF(N1109="snížená",J1109,0)</f>
        <v>0</v>
      </c>
      <c r="BG1109" s="193">
        <f>IF(N1109="zákl. přenesená",J1109,0)</f>
        <v>0</v>
      </c>
      <c r="BH1109" s="193">
        <f>IF(N1109="sníž. přenesená",J1109,0)</f>
        <v>0</v>
      </c>
      <c r="BI1109" s="193">
        <f>IF(N1109="nulová",J1109,0)</f>
        <v>0</v>
      </c>
      <c r="BJ1109" s="18" t="s">
        <v>85</v>
      </c>
      <c r="BK1109" s="193">
        <f>ROUND(I1109*H1109,2)</f>
        <v>0</v>
      </c>
      <c r="BL1109" s="18" t="s">
        <v>317</v>
      </c>
      <c r="BM1109" s="192" t="s">
        <v>2592</v>
      </c>
    </row>
    <row r="1110" spans="2:51" s="12" customFormat="1" ht="12">
      <c r="B1110" s="194"/>
      <c r="C1110" s="195"/>
      <c r="D1110" s="196" t="s">
        <v>209</v>
      </c>
      <c r="E1110" s="197" t="s">
        <v>1</v>
      </c>
      <c r="F1110" s="198" t="s">
        <v>2593</v>
      </c>
      <c r="G1110" s="195"/>
      <c r="H1110" s="199">
        <v>2</v>
      </c>
      <c r="I1110" s="200"/>
      <c r="J1110" s="195"/>
      <c r="K1110" s="195"/>
      <c r="L1110" s="201"/>
      <c r="M1110" s="202"/>
      <c r="N1110" s="203"/>
      <c r="O1110" s="203"/>
      <c r="P1110" s="203"/>
      <c r="Q1110" s="203"/>
      <c r="R1110" s="203"/>
      <c r="S1110" s="203"/>
      <c r="T1110" s="204"/>
      <c r="AT1110" s="205" t="s">
        <v>209</v>
      </c>
      <c r="AU1110" s="205" t="s">
        <v>89</v>
      </c>
      <c r="AV1110" s="12" t="s">
        <v>89</v>
      </c>
      <c r="AW1110" s="12" t="s">
        <v>36</v>
      </c>
      <c r="AX1110" s="12" t="s">
        <v>80</v>
      </c>
      <c r="AY1110" s="205" t="s">
        <v>203</v>
      </c>
    </row>
    <row r="1111" spans="2:51" s="13" customFormat="1" ht="12">
      <c r="B1111" s="206"/>
      <c r="C1111" s="207"/>
      <c r="D1111" s="196" t="s">
        <v>209</v>
      </c>
      <c r="E1111" s="208" t="s">
        <v>1</v>
      </c>
      <c r="F1111" s="209" t="s">
        <v>211</v>
      </c>
      <c r="G1111" s="207"/>
      <c r="H1111" s="210">
        <v>2</v>
      </c>
      <c r="I1111" s="211"/>
      <c r="J1111" s="207"/>
      <c r="K1111" s="207"/>
      <c r="L1111" s="212"/>
      <c r="M1111" s="213"/>
      <c r="N1111" s="214"/>
      <c r="O1111" s="214"/>
      <c r="P1111" s="214"/>
      <c r="Q1111" s="214"/>
      <c r="R1111" s="214"/>
      <c r="S1111" s="214"/>
      <c r="T1111" s="215"/>
      <c r="AT1111" s="216" t="s">
        <v>209</v>
      </c>
      <c r="AU1111" s="216" t="s">
        <v>89</v>
      </c>
      <c r="AV1111" s="13" t="s">
        <v>98</v>
      </c>
      <c r="AW1111" s="13" t="s">
        <v>36</v>
      </c>
      <c r="AX1111" s="13" t="s">
        <v>85</v>
      </c>
      <c r="AY1111" s="216" t="s">
        <v>203</v>
      </c>
    </row>
    <row r="1112" spans="1:65" s="2" customFormat="1" ht="24.2" customHeight="1">
      <c r="A1112" s="35"/>
      <c r="B1112" s="36"/>
      <c r="C1112" s="180" t="s">
        <v>2594</v>
      </c>
      <c r="D1112" s="180" t="s">
        <v>204</v>
      </c>
      <c r="E1112" s="181" t="s">
        <v>2595</v>
      </c>
      <c r="F1112" s="182" t="s">
        <v>2596</v>
      </c>
      <c r="G1112" s="183" t="s">
        <v>621</v>
      </c>
      <c r="H1112" s="184">
        <v>2</v>
      </c>
      <c r="I1112" s="185"/>
      <c r="J1112" s="186">
        <f aca="true" t="shared" si="30" ref="J1112:J1119">ROUND(I1112*H1112,2)</f>
        <v>0</v>
      </c>
      <c r="K1112" s="187"/>
      <c r="L1112" s="40"/>
      <c r="M1112" s="188" t="s">
        <v>1</v>
      </c>
      <c r="N1112" s="189" t="s">
        <v>45</v>
      </c>
      <c r="O1112" s="72"/>
      <c r="P1112" s="190">
        <f aca="true" t="shared" si="31" ref="P1112:P1119">O1112*H1112</f>
        <v>0</v>
      </c>
      <c r="Q1112" s="190">
        <v>0</v>
      </c>
      <c r="R1112" s="190">
        <f aca="true" t="shared" si="32" ref="R1112:R1119">Q1112*H1112</f>
        <v>0</v>
      </c>
      <c r="S1112" s="190">
        <v>0</v>
      </c>
      <c r="T1112" s="191">
        <f aca="true" t="shared" si="33" ref="T1112:T1119">S1112*H1112</f>
        <v>0</v>
      </c>
      <c r="U1112" s="35"/>
      <c r="V1112" s="35"/>
      <c r="W1112" s="35"/>
      <c r="X1112" s="35"/>
      <c r="Y1112" s="35"/>
      <c r="Z1112" s="35"/>
      <c r="AA1112" s="35"/>
      <c r="AB1112" s="35"/>
      <c r="AC1112" s="35"/>
      <c r="AD1112" s="35"/>
      <c r="AE1112" s="35"/>
      <c r="AR1112" s="192" t="s">
        <v>317</v>
      </c>
      <c r="AT1112" s="192" t="s">
        <v>204</v>
      </c>
      <c r="AU1112" s="192" t="s">
        <v>89</v>
      </c>
      <c r="AY1112" s="18" t="s">
        <v>203</v>
      </c>
      <c r="BE1112" s="193">
        <f aca="true" t="shared" si="34" ref="BE1112:BE1119">IF(N1112="základní",J1112,0)</f>
        <v>0</v>
      </c>
      <c r="BF1112" s="193">
        <f aca="true" t="shared" si="35" ref="BF1112:BF1119">IF(N1112="snížená",J1112,0)</f>
        <v>0</v>
      </c>
      <c r="BG1112" s="193">
        <f aca="true" t="shared" si="36" ref="BG1112:BG1119">IF(N1112="zákl. přenesená",J1112,0)</f>
        <v>0</v>
      </c>
      <c r="BH1112" s="193">
        <f aca="true" t="shared" si="37" ref="BH1112:BH1119">IF(N1112="sníž. přenesená",J1112,0)</f>
        <v>0</v>
      </c>
      <c r="BI1112" s="193">
        <f aca="true" t="shared" si="38" ref="BI1112:BI1119">IF(N1112="nulová",J1112,0)</f>
        <v>0</v>
      </c>
      <c r="BJ1112" s="18" t="s">
        <v>85</v>
      </c>
      <c r="BK1112" s="193">
        <f aca="true" t="shared" si="39" ref="BK1112:BK1119">ROUND(I1112*H1112,2)</f>
        <v>0</v>
      </c>
      <c r="BL1112" s="18" t="s">
        <v>317</v>
      </c>
      <c r="BM1112" s="192" t="s">
        <v>2597</v>
      </c>
    </row>
    <row r="1113" spans="1:65" s="2" customFormat="1" ht="33" customHeight="1">
      <c r="A1113" s="35"/>
      <c r="B1113" s="36"/>
      <c r="C1113" s="180" t="s">
        <v>2598</v>
      </c>
      <c r="D1113" s="180" t="s">
        <v>204</v>
      </c>
      <c r="E1113" s="181" t="s">
        <v>2599</v>
      </c>
      <c r="F1113" s="182" t="s">
        <v>2600</v>
      </c>
      <c r="G1113" s="183" t="s">
        <v>621</v>
      </c>
      <c r="H1113" s="184">
        <v>7</v>
      </c>
      <c r="I1113" s="185"/>
      <c r="J1113" s="186">
        <f t="shared" si="30"/>
        <v>0</v>
      </c>
      <c r="K1113" s="187"/>
      <c r="L1113" s="40"/>
      <c r="M1113" s="188" t="s">
        <v>1</v>
      </c>
      <c r="N1113" s="189" t="s">
        <v>45</v>
      </c>
      <c r="O1113" s="72"/>
      <c r="P1113" s="190">
        <f t="shared" si="31"/>
        <v>0</v>
      </c>
      <c r="Q1113" s="190">
        <v>0</v>
      </c>
      <c r="R1113" s="190">
        <f t="shared" si="32"/>
        <v>0</v>
      </c>
      <c r="S1113" s="190">
        <v>0</v>
      </c>
      <c r="T1113" s="191">
        <f t="shared" si="33"/>
        <v>0</v>
      </c>
      <c r="U1113" s="35"/>
      <c r="V1113" s="35"/>
      <c r="W1113" s="35"/>
      <c r="X1113" s="35"/>
      <c r="Y1113" s="35"/>
      <c r="Z1113" s="35"/>
      <c r="AA1113" s="35"/>
      <c r="AB1113" s="35"/>
      <c r="AC1113" s="35"/>
      <c r="AD1113" s="35"/>
      <c r="AE1113" s="35"/>
      <c r="AR1113" s="192" t="s">
        <v>317</v>
      </c>
      <c r="AT1113" s="192" t="s">
        <v>204</v>
      </c>
      <c r="AU1113" s="192" t="s">
        <v>89</v>
      </c>
      <c r="AY1113" s="18" t="s">
        <v>203</v>
      </c>
      <c r="BE1113" s="193">
        <f t="shared" si="34"/>
        <v>0</v>
      </c>
      <c r="BF1113" s="193">
        <f t="shared" si="35"/>
        <v>0</v>
      </c>
      <c r="BG1113" s="193">
        <f t="shared" si="36"/>
        <v>0</v>
      </c>
      <c r="BH1113" s="193">
        <f t="shared" si="37"/>
        <v>0</v>
      </c>
      <c r="BI1113" s="193">
        <f t="shared" si="38"/>
        <v>0</v>
      </c>
      <c r="BJ1113" s="18" t="s">
        <v>85</v>
      </c>
      <c r="BK1113" s="193">
        <f t="shared" si="39"/>
        <v>0</v>
      </c>
      <c r="BL1113" s="18" t="s">
        <v>317</v>
      </c>
      <c r="BM1113" s="192" t="s">
        <v>2601</v>
      </c>
    </row>
    <row r="1114" spans="1:65" s="2" customFormat="1" ht="24.2" customHeight="1">
      <c r="A1114" s="35"/>
      <c r="B1114" s="36"/>
      <c r="C1114" s="180" t="s">
        <v>2602</v>
      </c>
      <c r="D1114" s="180" t="s">
        <v>204</v>
      </c>
      <c r="E1114" s="181" t="s">
        <v>2603</v>
      </c>
      <c r="F1114" s="182" t="s">
        <v>2604</v>
      </c>
      <c r="G1114" s="183" t="s">
        <v>621</v>
      </c>
      <c r="H1114" s="184">
        <v>2</v>
      </c>
      <c r="I1114" s="185"/>
      <c r="J1114" s="186">
        <f t="shared" si="30"/>
        <v>0</v>
      </c>
      <c r="K1114" s="187"/>
      <c r="L1114" s="40"/>
      <c r="M1114" s="188" t="s">
        <v>1</v>
      </c>
      <c r="N1114" s="189" t="s">
        <v>45</v>
      </c>
      <c r="O1114" s="72"/>
      <c r="P1114" s="190">
        <f t="shared" si="31"/>
        <v>0</v>
      </c>
      <c r="Q1114" s="190">
        <v>0</v>
      </c>
      <c r="R1114" s="190">
        <f t="shared" si="32"/>
        <v>0</v>
      </c>
      <c r="S1114" s="190">
        <v>0</v>
      </c>
      <c r="T1114" s="191">
        <f t="shared" si="33"/>
        <v>0</v>
      </c>
      <c r="U1114" s="35"/>
      <c r="V1114" s="35"/>
      <c r="W1114" s="35"/>
      <c r="X1114" s="35"/>
      <c r="Y1114" s="35"/>
      <c r="Z1114" s="35"/>
      <c r="AA1114" s="35"/>
      <c r="AB1114" s="35"/>
      <c r="AC1114" s="35"/>
      <c r="AD1114" s="35"/>
      <c r="AE1114" s="35"/>
      <c r="AR1114" s="192" t="s">
        <v>317</v>
      </c>
      <c r="AT1114" s="192" t="s">
        <v>204</v>
      </c>
      <c r="AU1114" s="192" t="s">
        <v>89</v>
      </c>
      <c r="AY1114" s="18" t="s">
        <v>203</v>
      </c>
      <c r="BE1114" s="193">
        <f t="shared" si="34"/>
        <v>0</v>
      </c>
      <c r="BF1114" s="193">
        <f t="shared" si="35"/>
        <v>0</v>
      </c>
      <c r="BG1114" s="193">
        <f t="shared" si="36"/>
        <v>0</v>
      </c>
      <c r="BH1114" s="193">
        <f t="shared" si="37"/>
        <v>0</v>
      </c>
      <c r="BI1114" s="193">
        <f t="shared" si="38"/>
        <v>0</v>
      </c>
      <c r="BJ1114" s="18" t="s">
        <v>85</v>
      </c>
      <c r="BK1114" s="193">
        <f t="shared" si="39"/>
        <v>0</v>
      </c>
      <c r="BL1114" s="18" t="s">
        <v>317</v>
      </c>
      <c r="BM1114" s="192" t="s">
        <v>2605</v>
      </c>
    </row>
    <row r="1115" spans="1:65" s="2" customFormat="1" ht="37.9" customHeight="1">
      <c r="A1115" s="35"/>
      <c r="B1115" s="36"/>
      <c r="C1115" s="180" t="s">
        <v>2606</v>
      </c>
      <c r="D1115" s="180" t="s">
        <v>204</v>
      </c>
      <c r="E1115" s="181" t="s">
        <v>2607</v>
      </c>
      <c r="F1115" s="182" t="s">
        <v>2608</v>
      </c>
      <c r="G1115" s="183" t="s">
        <v>621</v>
      </c>
      <c r="H1115" s="184">
        <v>2</v>
      </c>
      <c r="I1115" s="185"/>
      <c r="J1115" s="186">
        <f t="shared" si="30"/>
        <v>0</v>
      </c>
      <c r="K1115" s="187"/>
      <c r="L1115" s="40"/>
      <c r="M1115" s="188" t="s">
        <v>1</v>
      </c>
      <c r="N1115" s="189" t="s">
        <v>45</v>
      </c>
      <c r="O1115" s="72"/>
      <c r="P1115" s="190">
        <f t="shared" si="31"/>
        <v>0</v>
      </c>
      <c r="Q1115" s="190">
        <v>0</v>
      </c>
      <c r="R1115" s="190">
        <f t="shared" si="32"/>
        <v>0</v>
      </c>
      <c r="S1115" s="190">
        <v>0</v>
      </c>
      <c r="T1115" s="191">
        <f t="shared" si="33"/>
        <v>0</v>
      </c>
      <c r="U1115" s="35"/>
      <c r="V1115" s="35"/>
      <c r="W1115" s="35"/>
      <c r="X1115" s="35"/>
      <c r="Y1115" s="35"/>
      <c r="Z1115" s="35"/>
      <c r="AA1115" s="35"/>
      <c r="AB1115" s="35"/>
      <c r="AC1115" s="35"/>
      <c r="AD1115" s="35"/>
      <c r="AE1115" s="35"/>
      <c r="AR1115" s="192" t="s">
        <v>317</v>
      </c>
      <c r="AT1115" s="192" t="s">
        <v>204</v>
      </c>
      <c r="AU1115" s="192" t="s">
        <v>89</v>
      </c>
      <c r="AY1115" s="18" t="s">
        <v>203</v>
      </c>
      <c r="BE1115" s="193">
        <f t="shared" si="34"/>
        <v>0</v>
      </c>
      <c r="BF1115" s="193">
        <f t="shared" si="35"/>
        <v>0</v>
      </c>
      <c r="BG1115" s="193">
        <f t="shared" si="36"/>
        <v>0</v>
      </c>
      <c r="BH1115" s="193">
        <f t="shared" si="37"/>
        <v>0</v>
      </c>
      <c r="BI1115" s="193">
        <f t="shared" si="38"/>
        <v>0</v>
      </c>
      <c r="BJ1115" s="18" t="s">
        <v>85</v>
      </c>
      <c r="BK1115" s="193">
        <f t="shared" si="39"/>
        <v>0</v>
      </c>
      <c r="BL1115" s="18" t="s">
        <v>317</v>
      </c>
      <c r="BM1115" s="192" t="s">
        <v>2609</v>
      </c>
    </row>
    <row r="1116" spans="1:65" s="2" customFormat="1" ht="24.2" customHeight="1">
      <c r="A1116" s="35"/>
      <c r="B1116" s="36"/>
      <c r="C1116" s="180" t="s">
        <v>2610</v>
      </c>
      <c r="D1116" s="180" t="s">
        <v>204</v>
      </c>
      <c r="E1116" s="181" t="s">
        <v>2611</v>
      </c>
      <c r="F1116" s="182" t="s">
        <v>2612</v>
      </c>
      <c r="G1116" s="183" t="s">
        <v>621</v>
      </c>
      <c r="H1116" s="184">
        <v>6</v>
      </c>
      <c r="I1116" s="185"/>
      <c r="J1116" s="186">
        <f t="shared" si="30"/>
        <v>0</v>
      </c>
      <c r="K1116" s="187"/>
      <c r="L1116" s="40"/>
      <c r="M1116" s="188" t="s">
        <v>1</v>
      </c>
      <c r="N1116" s="189" t="s">
        <v>45</v>
      </c>
      <c r="O1116" s="72"/>
      <c r="P1116" s="190">
        <f t="shared" si="31"/>
        <v>0</v>
      </c>
      <c r="Q1116" s="190">
        <v>0</v>
      </c>
      <c r="R1116" s="190">
        <f t="shared" si="32"/>
        <v>0</v>
      </c>
      <c r="S1116" s="190">
        <v>0</v>
      </c>
      <c r="T1116" s="191">
        <f t="shared" si="33"/>
        <v>0</v>
      </c>
      <c r="U1116" s="35"/>
      <c r="V1116" s="35"/>
      <c r="W1116" s="35"/>
      <c r="X1116" s="35"/>
      <c r="Y1116" s="35"/>
      <c r="Z1116" s="35"/>
      <c r="AA1116" s="35"/>
      <c r="AB1116" s="35"/>
      <c r="AC1116" s="35"/>
      <c r="AD1116" s="35"/>
      <c r="AE1116" s="35"/>
      <c r="AR1116" s="192" t="s">
        <v>317</v>
      </c>
      <c r="AT1116" s="192" t="s">
        <v>204</v>
      </c>
      <c r="AU1116" s="192" t="s">
        <v>89</v>
      </c>
      <c r="AY1116" s="18" t="s">
        <v>203</v>
      </c>
      <c r="BE1116" s="193">
        <f t="shared" si="34"/>
        <v>0</v>
      </c>
      <c r="BF1116" s="193">
        <f t="shared" si="35"/>
        <v>0</v>
      </c>
      <c r="BG1116" s="193">
        <f t="shared" si="36"/>
        <v>0</v>
      </c>
      <c r="BH1116" s="193">
        <f t="shared" si="37"/>
        <v>0</v>
      </c>
      <c r="BI1116" s="193">
        <f t="shared" si="38"/>
        <v>0</v>
      </c>
      <c r="BJ1116" s="18" t="s">
        <v>85</v>
      </c>
      <c r="BK1116" s="193">
        <f t="shared" si="39"/>
        <v>0</v>
      </c>
      <c r="BL1116" s="18" t="s">
        <v>317</v>
      </c>
      <c r="BM1116" s="192" t="s">
        <v>2613</v>
      </c>
    </row>
    <row r="1117" spans="1:65" s="2" customFormat="1" ht="33" customHeight="1">
      <c r="A1117" s="35"/>
      <c r="B1117" s="36"/>
      <c r="C1117" s="180" t="s">
        <v>2614</v>
      </c>
      <c r="D1117" s="180" t="s">
        <v>204</v>
      </c>
      <c r="E1117" s="181" t="s">
        <v>2615</v>
      </c>
      <c r="F1117" s="182" t="s">
        <v>2616</v>
      </c>
      <c r="G1117" s="183" t="s">
        <v>621</v>
      </c>
      <c r="H1117" s="184">
        <v>2</v>
      </c>
      <c r="I1117" s="185"/>
      <c r="J1117" s="186">
        <f t="shared" si="30"/>
        <v>0</v>
      </c>
      <c r="K1117" s="187"/>
      <c r="L1117" s="40"/>
      <c r="M1117" s="188" t="s">
        <v>1</v>
      </c>
      <c r="N1117" s="189" t="s">
        <v>45</v>
      </c>
      <c r="O1117" s="72"/>
      <c r="P1117" s="190">
        <f t="shared" si="31"/>
        <v>0</v>
      </c>
      <c r="Q1117" s="190">
        <v>0</v>
      </c>
      <c r="R1117" s="190">
        <f t="shared" si="32"/>
        <v>0</v>
      </c>
      <c r="S1117" s="190">
        <v>0</v>
      </c>
      <c r="T1117" s="191">
        <f t="shared" si="33"/>
        <v>0</v>
      </c>
      <c r="U1117" s="35"/>
      <c r="V1117" s="35"/>
      <c r="W1117" s="35"/>
      <c r="X1117" s="35"/>
      <c r="Y1117" s="35"/>
      <c r="Z1117" s="35"/>
      <c r="AA1117" s="35"/>
      <c r="AB1117" s="35"/>
      <c r="AC1117" s="35"/>
      <c r="AD1117" s="35"/>
      <c r="AE1117" s="35"/>
      <c r="AR1117" s="192" t="s">
        <v>317</v>
      </c>
      <c r="AT1117" s="192" t="s">
        <v>204</v>
      </c>
      <c r="AU1117" s="192" t="s">
        <v>89</v>
      </c>
      <c r="AY1117" s="18" t="s">
        <v>203</v>
      </c>
      <c r="BE1117" s="193">
        <f t="shared" si="34"/>
        <v>0</v>
      </c>
      <c r="BF1117" s="193">
        <f t="shared" si="35"/>
        <v>0</v>
      </c>
      <c r="BG1117" s="193">
        <f t="shared" si="36"/>
        <v>0</v>
      </c>
      <c r="BH1117" s="193">
        <f t="shared" si="37"/>
        <v>0</v>
      </c>
      <c r="BI1117" s="193">
        <f t="shared" si="38"/>
        <v>0</v>
      </c>
      <c r="BJ1117" s="18" t="s">
        <v>85</v>
      </c>
      <c r="BK1117" s="193">
        <f t="shared" si="39"/>
        <v>0</v>
      </c>
      <c r="BL1117" s="18" t="s">
        <v>317</v>
      </c>
      <c r="BM1117" s="192" t="s">
        <v>2617</v>
      </c>
    </row>
    <row r="1118" spans="1:65" s="2" customFormat="1" ht="24.2" customHeight="1">
      <c r="A1118" s="35"/>
      <c r="B1118" s="36"/>
      <c r="C1118" s="180" t="s">
        <v>2618</v>
      </c>
      <c r="D1118" s="180" t="s">
        <v>204</v>
      </c>
      <c r="E1118" s="181" t="s">
        <v>2619</v>
      </c>
      <c r="F1118" s="182" t="s">
        <v>2620</v>
      </c>
      <c r="G1118" s="183" t="s">
        <v>621</v>
      </c>
      <c r="H1118" s="184">
        <v>2</v>
      </c>
      <c r="I1118" s="185"/>
      <c r="J1118" s="186">
        <f t="shared" si="30"/>
        <v>0</v>
      </c>
      <c r="K1118" s="187"/>
      <c r="L1118" s="40"/>
      <c r="M1118" s="188" t="s">
        <v>1</v>
      </c>
      <c r="N1118" s="189" t="s">
        <v>45</v>
      </c>
      <c r="O1118" s="72"/>
      <c r="P1118" s="190">
        <f t="shared" si="31"/>
        <v>0</v>
      </c>
      <c r="Q1118" s="190">
        <v>0</v>
      </c>
      <c r="R1118" s="190">
        <f t="shared" si="32"/>
        <v>0</v>
      </c>
      <c r="S1118" s="190">
        <v>0</v>
      </c>
      <c r="T1118" s="191">
        <f t="shared" si="33"/>
        <v>0</v>
      </c>
      <c r="U1118" s="35"/>
      <c r="V1118" s="35"/>
      <c r="W1118" s="35"/>
      <c r="X1118" s="35"/>
      <c r="Y1118" s="35"/>
      <c r="Z1118" s="35"/>
      <c r="AA1118" s="35"/>
      <c r="AB1118" s="35"/>
      <c r="AC1118" s="35"/>
      <c r="AD1118" s="35"/>
      <c r="AE1118" s="35"/>
      <c r="AR1118" s="192" t="s">
        <v>317</v>
      </c>
      <c r="AT1118" s="192" t="s">
        <v>204</v>
      </c>
      <c r="AU1118" s="192" t="s">
        <v>89</v>
      </c>
      <c r="AY1118" s="18" t="s">
        <v>203</v>
      </c>
      <c r="BE1118" s="193">
        <f t="shared" si="34"/>
        <v>0</v>
      </c>
      <c r="BF1118" s="193">
        <f t="shared" si="35"/>
        <v>0</v>
      </c>
      <c r="BG1118" s="193">
        <f t="shared" si="36"/>
        <v>0</v>
      </c>
      <c r="BH1118" s="193">
        <f t="shared" si="37"/>
        <v>0</v>
      </c>
      <c r="BI1118" s="193">
        <f t="shared" si="38"/>
        <v>0</v>
      </c>
      <c r="BJ1118" s="18" t="s">
        <v>85</v>
      </c>
      <c r="BK1118" s="193">
        <f t="shared" si="39"/>
        <v>0</v>
      </c>
      <c r="BL1118" s="18" t="s">
        <v>317</v>
      </c>
      <c r="BM1118" s="192" t="s">
        <v>2621</v>
      </c>
    </row>
    <row r="1119" spans="1:65" s="2" customFormat="1" ht="24.2" customHeight="1">
      <c r="A1119" s="35"/>
      <c r="B1119" s="36"/>
      <c r="C1119" s="180" t="s">
        <v>2622</v>
      </c>
      <c r="D1119" s="180" t="s">
        <v>204</v>
      </c>
      <c r="E1119" s="181" t="s">
        <v>2623</v>
      </c>
      <c r="F1119" s="182" t="s">
        <v>2624</v>
      </c>
      <c r="G1119" s="183" t="s">
        <v>253</v>
      </c>
      <c r="H1119" s="184">
        <v>80</v>
      </c>
      <c r="I1119" s="185"/>
      <c r="J1119" s="186">
        <f t="shared" si="30"/>
        <v>0</v>
      </c>
      <c r="K1119" s="187"/>
      <c r="L1119" s="40"/>
      <c r="M1119" s="188" t="s">
        <v>1</v>
      </c>
      <c r="N1119" s="189" t="s">
        <v>45</v>
      </c>
      <c r="O1119" s="72"/>
      <c r="P1119" s="190">
        <f t="shared" si="31"/>
        <v>0</v>
      </c>
      <c r="Q1119" s="190">
        <v>0</v>
      </c>
      <c r="R1119" s="190">
        <f t="shared" si="32"/>
        <v>0</v>
      </c>
      <c r="S1119" s="190">
        <v>0</v>
      </c>
      <c r="T1119" s="191">
        <f t="shared" si="33"/>
        <v>0</v>
      </c>
      <c r="U1119" s="35"/>
      <c r="V1119" s="35"/>
      <c r="W1119" s="35"/>
      <c r="X1119" s="35"/>
      <c r="Y1119" s="35"/>
      <c r="Z1119" s="35"/>
      <c r="AA1119" s="35"/>
      <c r="AB1119" s="35"/>
      <c r="AC1119" s="35"/>
      <c r="AD1119" s="35"/>
      <c r="AE1119" s="35"/>
      <c r="AR1119" s="192" t="s">
        <v>317</v>
      </c>
      <c r="AT1119" s="192" t="s">
        <v>204</v>
      </c>
      <c r="AU1119" s="192" t="s">
        <v>89</v>
      </c>
      <c r="AY1119" s="18" t="s">
        <v>203</v>
      </c>
      <c r="BE1119" s="193">
        <f t="shared" si="34"/>
        <v>0</v>
      </c>
      <c r="BF1119" s="193">
        <f t="shared" si="35"/>
        <v>0</v>
      </c>
      <c r="BG1119" s="193">
        <f t="shared" si="36"/>
        <v>0</v>
      </c>
      <c r="BH1119" s="193">
        <f t="shared" si="37"/>
        <v>0</v>
      </c>
      <c r="BI1119" s="193">
        <f t="shared" si="38"/>
        <v>0</v>
      </c>
      <c r="BJ1119" s="18" t="s">
        <v>85</v>
      </c>
      <c r="BK1119" s="193">
        <f t="shared" si="39"/>
        <v>0</v>
      </c>
      <c r="BL1119" s="18" t="s">
        <v>317</v>
      </c>
      <c r="BM1119" s="192" t="s">
        <v>2625</v>
      </c>
    </row>
    <row r="1120" spans="2:51" s="12" customFormat="1" ht="12">
      <c r="B1120" s="194"/>
      <c r="C1120" s="195"/>
      <c r="D1120" s="196" t="s">
        <v>209</v>
      </c>
      <c r="E1120" s="197" t="s">
        <v>1</v>
      </c>
      <c r="F1120" s="198" t="s">
        <v>737</v>
      </c>
      <c r="G1120" s="195"/>
      <c r="H1120" s="199">
        <v>80</v>
      </c>
      <c r="I1120" s="200"/>
      <c r="J1120" s="195"/>
      <c r="K1120" s="195"/>
      <c r="L1120" s="201"/>
      <c r="M1120" s="202"/>
      <c r="N1120" s="203"/>
      <c r="O1120" s="203"/>
      <c r="P1120" s="203"/>
      <c r="Q1120" s="203"/>
      <c r="R1120" s="203"/>
      <c r="S1120" s="203"/>
      <c r="T1120" s="204"/>
      <c r="AT1120" s="205" t="s">
        <v>209</v>
      </c>
      <c r="AU1120" s="205" t="s">
        <v>89</v>
      </c>
      <c r="AV1120" s="12" t="s">
        <v>89</v>
      </c>
      <c r="AW1120" s="12" t="s">
        <v>36</v>
      </c>
      <c r="AX1120" s="12" t="s">
        <v>80</v>
      </c>
      <c r="AY1120" s="205" t="s">
        <v>203</v>
      </c>
    </row>
    <row r="1121" spans="2:51" s="13" customFormat="1" ht="12">
      <c r="B1121" s="206"/>
      <c r="C1121" s="207"/>
      <c r="D1121" s="196" t="s">
        <v>209</v>
      </c>
      <c r="E1121" s="208" t="s">
        <v>1</v>
      </c>
      <c r="F1121" s="209" t="s">
        <v>211</v>
      </c>
      <c r="G1121" s="207"/>
      <c r="H1121" s="210">
        <v>80</v>
      </c>
      <c r="I1121" s="211"/>
      <c r="J1121" s="207"/>
      <c r="K1121" s="207"/>
      <c r="L1121" s="212"/>
      <c r="M1121" s="213"/>
      <c r="N1121" s="214"/>
      <c r="O1121" s="214"/>
      <c r="P1121" s="214"/>
      <c r="Q1121" s="214"/>
      <c r="R1121" s="214"/>
      <c r="S1121" s="214"/>
      <c r="T1121" s="215"/>
      <c r="AT1121" s="216" t="s">
        <v>209</v>
      </c>
      <c r="AU1121" s="216" t="s">
        <v>89</v>
      </c>
      <c r="AV1121" s="13" t="s">
        <v>98</v>
      </c>
      <c r="AW1121" s="13" t="s">
        <v>36</v>
      </c>
      <c r="AX1121" s="13" t="s">
        <v>85</v>
      </c>
      <c r="AY1121" s="216" t="s">
        <v>203</v>
      </c>
    </row>
    <row r="1122" spans="1:65" s="2" customFormat="1" ht="16.5" customHeight="1">
      <c r="A1122" s="35"/>
      <c r="B1122" s="36"/>
      <c r="C1122" s="180" t="s">
        <v>2626</v>
      </c>
      <c r="D1122" s="180" t="s">
        <v>204</v>
      </c>
      <c r="E1122" s="181" t="s">
        <v>2627</v>
      </c>
      <c r="F1122" s="182" t="s">
        <v>2628</v>
      </c>
      <c r="G1122" s="183" t="s">
        <v>621</v>
      </c>
      <c r="H1122" s="184">
        <v>2</v>
      </c>
      <c r="I1122" s="185"/>
      <c r="J1122" s="186">
        <f>ROUND(I1122*H1122,2)</f>
        <v>0</v>
      </c>
      <c r="K1122" s="187"/>
      <c r="L1122" s="40"/>
      <c r="M1122" s="188" t="s">
        <v>1</v>
      </c>
      <c r="N1122" s="189" t="s">
        <v>45</v>
      </c>
      <c r="O1122" s="72"/>
      <c r="P1122" s="190">
        <f>O1122*H1122</f>
        <v>0</v>
      </c>
      <c r="Q1122" s="190">
        <v>0</v>
      </c>
      <c r="R1122" s="190">
        <f>Q1122*H1122</f>
        <v>0</v>
      </c>
      <c r="S1122" s="190">
        <v>0</v>
      </c>
      <c r="T1122" s="191">
        <f>S1122*H1122</f>
        <v>0</v>
      </c>
      <c r="U1122" s="35"/>
      <c r="V1122" s="35"/>
      <c r="W1122" s="35"/>
      <c r="X1122" s="35"/>
      <c r="Y1122" s="35"/>
      <c r="Z1122" s="35"/>
      <c r="AA1122" s="35"/>
      <c r="AB1122" s="35"/>
      <c r="AC1122" s="35"/>
      <c r="AD1122" s="35"/>
      <c r="AE1122" s="35"/>
      <c r="AR1122" s="192" t="s">
        <v>317</v>
      </c>
      <c r="AT1122" s="192" t="s">
        <v>204</v>
      </c>
      <c r="AU1122" s="192" t="s">
        <v>89</v>
      </c>
      <c r="AY1122" s="18" t="s">
        <v>203</v>
      </c>
      <c r="BE1122" s="193">
        <f>IF(N1122="základní",J1122,0)</f>
        <v>0</v>
      </c>
      <c r="BF1122" s="193">
        <f>IF(N1122="snížená",J1122,0)</f>
        <v>0</v>
      </c>
      <c r="BG1122" s="193">
        <f>IF(N1122="zákl. přenesená",J1122,0)</f>
        <v>0</v>
      </c>
      <c r="BH1122" s="193">
        <f>IF(N1122="sníž. přenesená",J1122,0)</f>
        <v>0</v>
      </c>
      <c r="BI1122" s="193">
        <f>IF(N1122="nulová",J1122,0)</f>
        <v>0</v>
      </c>
      <c r="BJ1122" s="18" t="s">
        <v>85</v>
      </c>
      <c r="BK1122" s="193">
        <f>ROUND(I1122*H1122,2)</f>
        <v>0</v>
      </c>
      <c r="BL1122" s="18" t="s">
        <v>317</v>
      </c>
      <c r="BM1122" s="192" t="s">
        <v>2629</v>
      </c>
    </row>
    <row r="1123" spans="1:65" s="2" customFormat="1" ht="49.15" customHeight="1">
      <c r="A1123" s="35"/>
      <c r="B1123" s="36"/>
      <c r="C1123" s="180" t="s">
        <v>2630</v>
      </c>
      <c r="D1123" s="180" t="s">
        <v>204</v>
      </c>
      <c r="E1123" s="181" t="s">
        <v>2631</v>
      </c>
      <c r="F1123" s="182" t="s">
        <v>2632</v>
      </c>
      <c r="G1123" s="183" t="s">
        <v>651</v>
      </c>
      <c r="H1123" s="184">
        <v>1.168</v>
      </c>
      <c r="I1123" s="185"/>
      <c r="J1123" s="186">
        <f>ROUND(I1123*H1123,2)</f>
        <v>0</v>
      </c>
      <c r="K1123" s="187"/>
      <c r="L1123" s="40"/>
      <c r="M1123" s="188" t="s">
        <v>1</v>
      </c>
      <c r="N1123" s="189" t="s">
        <v>45</v>
      </c>
      <c r="O1123" s="72"/>
      <c r="P1123" s="190">
        <f>O1123*H1123</f>
        <v>0</v>
      </c>
      <c r="Q1123" s="190">
        <v>0</v>
      </c>
      <c r="R1123" s="190">
        <f>Q1123*H1123</f>
        <v>0</v>
      </c>
      <c r="S1123" s="190">
        <v>0</v>
      </c>
      <c r="T1123" s="191">
        <f>S1123*H1123</f>
        <v>0</v>
      </c>
      <c r="U1123" s="35"/>
      <c r="V1123" s="35"/>
      <c r="W1123" s="35"/>
      <c r="X1123" s="35"/>
      <c r="Y1123" s="35"/>
      <c r="Z1123" s="35"/>
      <c r="AA1123" s="35"/>
      <c r="AB1123" s="35"/>
      <c r="AC1123" s="35"/>
      <c r="AD1123" s="35"/>
      <c r="AE1123" s="35"/>
      <c r="AR1123" s="192" t="s">
        <v>317</v>
      </c>
      <c r="AT1123" s="192" t="s">
        <v>204</v>
      </c>
      <c r="AU1123" s="192" t="s">
        <v>89</v>
      </c>
      <c r="AY1123" s="18" t="s">
        <v>203</v>
      </c>
      <c r="BE1123" s="193">
        <f>IF(N1123="základní",J1123,0)</f>
        <v>0</v>
      </c>
      <c r="BF1123" s="193">
        <f>IF(N1123="snížená",J1123,0)</f>
        <v>0</v>
      </c>
      <c r="BG1123" s="193">
        <f>IF(N1123="zákl. přenesená",J1123,0)</f>
        <v>0</v>
      </c>
      <c r="BH1123" s="193">
        <f>IF(N1123="sníž. přenesená",J1123,0)</f>
        <v>0</v>
      </c>
      <c r="BI1123" s="193">
        <f>IF(N1123="nulová",J1123,0)</f>
        <v>0</v>
      </c>
      <c r="BJ1123" s="18" t="s">
        <v>85</v>
      </c>
      <c r="BK1123" s="193">
        <f>ROUND(I1123*H1123,2)</f>
        <v>0</v>
      </c>
      <c r="BL1123" s="18" t="s">
        <v>317</v>
      </c>
      <c r="BM1123" s="192" t="s">
        <v>2633</v>
      </c>
    </row>
    <row r="1124" spans="2:63" s="11" customFormat="1" ht="22.9" customHeight="1">
      <c r="B1124" s="166"/>
      <c r="C1124" s="167"/>
      <c r="D1124" s="168" t="s">
        <v>79</v>
      </c>
      <c r="E1124" s="226" t="s">
        <v>2634</v>
      </c>
      <c r="F1124" s="226" t="s">
        <v>2635</v>
      </c>
      <c r="G1124" s="167"/>
      <c r="H1124" s="167"/>
      <c r="I1124" s="170"/>
      <c r="J1124" s="227">
        <f>BK1124</f>
        <v>0</v>
      </c>
      <c r="K1124" s="167"/>
      <c r="L1124" s="172"/>
      <c r="M1124" s="173"/>
      <c r="N1124" s="174"/>
      <c r="O1124" s="174"/>
      <c r="P1124" s="175">
        <f>SUM(P1125:P1141)</f>
        <v>0</v>
      </c>
      <c r="Q1124" s="174"/>
      <c r="R1124" s="175">
        <f>SUM(R1125:R1141)</f>
        <v>0</v>
      </c>
      <c r="S1124" s="174"/>
      <c r="T1124" s="176">
        <f>SUM(T1125:T1141)</f>
        <v>0</v>
      </c>
      <c r="AR1124" s="177" t="s">
        <v>85</v>
      </c>
      <c r="AT1124" s="178" t="s">
        <v>79</v>
      </c>
      <c r="AU1124" s="178" t="s">
        <v>85</v>
      </c>
      <c r="AY1124" s="177" t="s">
        <v>203</v>
      </c>
      <c r="BK1124" s="179">
        <f>SUM(BK1125:BK1141)</f>
        <v>0</v>
      </c>
    </row>
    <row r="1125" spans="1:65" s="2" customFormat="1" ht="16.5" customHeight="1">
      <c r="A1125" s="35"/>
      <c r="B1125" s="36"/>
      <c r="C1125" s="180" t="s">
        <v>2636</v>
      </c>
      <c r="D1125" s="180" t="s">
        <v>204</v>
      </c>
      <c r="E1125" s="181" t="s">
        <v>2637</v>
      </c>
      <c r="F1125" s="182" t="s">
        <v>2638</v>
      </c>
      <c r="G1125" s="183" t="s">
        <v>2174</v>
      </c>
      <c r="H1125" s="184">
        <v>1</v>
      </c>
      <c r="I1125" s="185"/>
      <c r="J1125" s="186">
        <f>ROUND(I1125*H1125,2)</f>
        <v>0</v>
      </c>
      <c r="K1125" s="187"/>
      <c r="L1125" s="40"/>
      <c r="M1125" s="188" t="s">
        <v>1</v>
      </c>
      <c r="N1125" s="189" t="s">
        <v>45</v>
      </c>
      <c r="O1125" s="72"/>
      <c r="P1125" s="190">
        <f>O1125*H1125</f>
        <v>0</v>
      </c>
      <c r="Q1125" s="190">
        <v>0</v>
      </c>
      <c r="R1125" s="190">
        <f>Q1125*H1125</f>
        <v>0</v>
      </c>
      <c r="S1125" s="190">
        <v>0</v>
      </c>
      <c r="T1125" s="191">
        <f>S1125*H1125</f>
        <v>0</v>
      </c>
      <c r="U1125" s="35"/>
      <c r="V1125" s="35"/>
      <c r="W1125" s="35"/>
      <c r="X1125" s="35"/>
      <c r="Y1125" s="35"/>
      <c r="Z1125" s="35"/>
      <c r="AA1125" s="35"/>
      <c r="AB1125" s="35"/>
      <c r="AC1125" s="35"/>
      <c r="AD1125" s="35"/>
      <c r="AE1125" s="35"/>
      <c r="AR1125" s="192" t="s">
        <v>98</v>
      </c>
      <c r="AT1125" s="192" t="s">
        <v>204</v>
      </c>
      <c r="AU1125" s="192" t="s">
        <v>89</v>
      </c>
      <c r="AY1125" s="18" t="s">
        <v>203</v>
      </c>
      <c r="BE1125" s="193">
        <f>IF(N1125="základní",J1125,0)</f>
        <v>0</v>
      </c>
      <c r="BF1125" s="193">
        <f>IF(N1125="snížená",J1125,0)</f>
        <v>0</v>
      </c>
      <c r="BG1125" s="193">
        <f>IF(N1125="zákl. přenesená",J1125,0)</f>
        <v>0</v>
      </c>
      <c r="BH1125" s="193">
        <f>IF(N1125="sníž. přenesená",J1125,0)</f>
        <v>0</v>
      </c>
      <c r="BI1125" s="193">
        <f>IF(N1125="nulová",J1125,0)</f>
        <v>0</v>
      </c>
      <c r="BJ1125" s="18" t="s">
        <v>85</v>
      </c>
      <c r="BK1125" s="193">
        <f>ROUND(I1125*H1125,2)</f>
        <v>0</v>
      </c>
      <c r="BL1125" s="18" t="s">
        <v>98</v>
      </c>
      <c r="BM1125" s="192" t="s">
        <v>2639</v>
      </c>
    </row>
    <row r="1126" spans="1:65" s="2" customFormat="1" ht="16.5" customHeight="1">
      <c r="A1126" s="35"/>
      <c r="B1126" s="36"/>
      <c r="C1126" s="180" t="s">
        <v>2640</v>
      </c>
      <c r="D1126" s="180" t="s">
        <v>204</v>
      </c>
      <c r="E1126" s="181" t="s">
        <v>2641</v>
      </c>
      <c r="F1126" s="182" t="s">
        <v>2642</v>
      </c>
      <c r="G1126" s="183" t="s">
        <v>621</v>
      </c>
      <c r="H1126" s="184">
        <v>1</v>
      </c>
      <c r="I1126" s="185"/>
      <c r="J1126" s="186">
        <f>ROUND(I1126*H1126,2)</f>
        <v>0</v>
      </c>
      <c r="K1126" s="187"/>
      <c r="L1126" s="40"/>
      <c r="M1126" s="188" t="s">
        <v>1</v>
      </c>
      <c r="N1126" s="189" t="s">
        <v>45</v>
      </c>
      <c r="O1126" s="72"/>
      <c r="P1126" s="190">
        <f>O1126*H1126</f>
        <v>0</v>
      </c>
      <c r="Q1126" s="190">
        <v>0</v>
      </c>
      <c r="R1126" s="190">
        <f>Q1126*H1126</f>
        <v>0</v>
      </c>
      <c r="S1126" s="190">
        <v>0</v>
      </c>
      <c r="T1126" s="191">
        <f>S1126*H1126</f>
        <v>0</v>
      </c>
      <c r="U1126" s="35"/>
      <c r="V1126" s="35"/>
      <c r="W1126" s="35"/>
      <c r="X1126" s="35"/>
      <c r="Y1126" s="35"/>
      <c r="Z1126" s="35"/>
      <c r="AA1126" s="35"/>
      <c r="AB1126" s="35"/>
      <c r="AC1126" s="35"/>
      <c r="AD1126" s="35"/>
      <c r="AE1126" s="35"/>
      <c r="AR1126" s="192" t="s">
        <v>98</v>
      </c>
      <c r="AT1126" s="192" t="s">
        <v>204</v>
      </c>
      <c r="AU1126" s="192" t="s">
        <v>89</v>
      </c>
      <c r="AY1126" s="18" t="s">
        <v>203</v>
      </c>
      <c r="BE1126" s="193">
        <f>IF(N1126="základní",J1126,0)</f>
        <v>0</v>
      </c>
      <c r="BF1126" s="193">
        <f>IF(N1126="snížená",J1126,0)</f>
        <v>0</v>
      </c>
      <c r="BG1126" s="193">
        <f>IF(N1126="zákl. přenesená",J1126,0)</f>
        <v>0</v>
      </c>
      <c r="BH1126" s="193">
        <f>IF(N1126="sníž. přenesená",J1126,0)</f>
        <v>0</v>
      </c>
      <c r="BI1126" s="193">
        <f>IF(N1126="nulová",J1126,0)</f>
        <v>0</v>
      </c>
      <c r="BJ1126" s="18" t="s">
        <v>85</v>
      </c>
      <c r="BK1126" s="193">
        <f>ROUND(I1126*H1126,2)</f>
        <v>0</v>
      </c>
      <c r="BL1126" s="18" t="s">
        <v>98</v>
      </c>
      <c r="BM1126" s="192" t="s">
        <v>2643</v>
      </c>
    </row>
    <row r="1127" spans="1:65" s="2" customFormat="1" ht="49.15" customHeight="1">
      <c r="A1127" s="35"/>
      <c r="B1127" s="36"/>
      <c r="C1127" s="180" t="s">
        <v>2644</v>
      </c>
      <c r="D1127" s="180" t="s">
        <v>204</v>
      </c>
      <c r="E1127" s="181" t="s">
        <v>2645</v>
      </c>
      <c r="F1127" s="182" t="s">
        <v>2646</v>
      </c>
      <c r="G1127" s="183" t="s">
        <v>221</v>
      </c>
      <c r="H1127" s="184">
        <v>23</v>
      </c>
      <c r="I1127" s="185"/>
      <c r="J1127" s="186">
        <f>ROUND(I1127*H1127,2)</f>
        <v>0</v>
      </c>
      <c r="K1127" s="187"/>
      <c r="L1127" s="40"/>
      <c r="M1127" s="188" t="s">
        <v>1</v>
      </c>
      <c r="N1127" s="189" t="s">
        <v>45</v>
      </c>
      <c r="O1127" s="72"/>
      <c r="P1127" s="190">
        <f>O1127*H1127</f>
        <v>0</v>
      </c>
      <c r="Q1127" s="190">
        <v>0</v>
      </c>
      <c r="R1127" s="190">
        <f>Q1127*H1127</f>
        <v>0</v>
      </c>
      <c r="S1127" s="190">
        <v>0</v>
      </c>
      <c r="T1127" s="191">
        <f>S1127*H1127</f>
        <v>0</v>
      </c>
      <c r="U1127" s="35"/>
      <c r="V1127" s="35"/>
      <c r="W1127" s="35"/>
      <c r="X1127" s="35"/>
      <c r="Y1127" s="35"/>
      <c r="Z1127" s="35"/>
      <c r="AA1127" s="35"/>
      <c r="AB1127" s="35"/>
      <c r="AC1127" s="35"/>
      <c r="AD1127" s="35"/>
      <c r="AE1127" s="35"/>
      <c r="AR1127" s="192" t="s">
        <v>98</v>
      </c>
      <c r="AT1127" s="192" t="s">
        <v>204</v>
      </c>
      <c r="AU1127" s="192" t="s">
        <v>89</v>
      </c>
      <c r="AY1127" s="18" t="s">
        <v>203</v>
      </c>
      <c r="BE1127" s="193">
        <f>IF(N1127="základní",J1127,0)</f>
        <v>0</v>
      </c>
      <c r="BF1127" s="193">
        <f>IF(N1127="snížená",J1127,0)</f>
        <v>0</v>
      </c>
      <c r="BG1127" s="193">
        <f>IF(N1127="zákl. přenesená",J1127,0)</f>
        <v>0</v>
      </c>
      <c r="BH1127" s="193">
        <f>IF(N1127="sníž. přenesená",J1127,0)</f>
        <v>0</v>
      </c>
      <c r="BI1127" s="193">
        <f>IF(N1127="nulová",J1127,0)</f>
        <v>0</v>
      </c>
      <c r="BJ1127" s="18" t="s">
        <v>85</v>
      </c>
      <c r="BK1127" s="193">
        <f>ROUND(I1127*H1127,2)</f>
        <v>0</v>
      </c>
      <c r="BL1127" s="18" t="s">
        <v>98</v>
      </c>
      <c r="BM1127" s="192" t="s">
        <v>2647</v>
      </c>
    </row>
    <row r="1128" spans="2:51" s="12" customFormat="1" ht="12">
      <c r="B1128" s="194"/>
      <c r="C1128" s="195"/>
      <c r="D1128" s="196" t="s">
        <v>209</v>
      </c>
      <c r="E1128" s="197" t="s">
        <v>1</v>
      </c>
      <c r="F1128" s="198" t="s">
        <v>2648</v>
      </c>
      <c r="G1128" s="195"/>
      <c r="H1128" s="199">
        <v>23</v>
      </c>
      <c r="I1128" s="200"/>
      <c r="J1128" s="195"/>
      <c r="K1128" s="195"/>
      <c r="L1128" s="201"/>
      <c r="M1128" s="202"/>
      <c r="N1128" s="203"/>
      <c r="O1128" s="203"/>
      <c r="P1128" s="203"/>
      <c r="Q1128" s="203"/>
      <c r="R1128" s="203"/>
      <c r="S1128" s="203"/>
      <c r="T1128" s="204"/>
      <c r="AT1128" s="205" t="s">
        <v>209</v>
      </c>
      <c r="AU1128" s="205" t="s">
        <v>89</v>
      </c>
      <c r="AV1128" s="12" t="s">
        <v>89</v>
      </c>
      <c r="AW1128" s="12" t="s">
        <v>36</v>
      </c>
      <c r="AX1128" s="12" t="s">
        <v>80</v>
      </c>
      <c r="AY1128" s="205" t="s">
        <v>203</v>
      </c>
    </row>
    <row r="1129" spans="2:51" s="13" customFormat="1" ht="12">
      <c r="B1129" s="206"/>
      <c r="C1129" s="207"/>
      <c r="D1129" s="196" t="s">
        <v>209</v>
      </c>
      <c r="E1129" s="208" t="s">
        <v>1</v>
      </c>
      <c r="F1129" s="209" t="s">
        <v>211</v>
      </c>
      <c r="G1129" s="207"/>
      <c r="H1129" s="210">
        <v>23</v>
      </c>
      <c r="I1129" s="211"/>
      <c r="J1129" s="207"/>
      <c r="K1129" s="207"/>
      <c r="L1129" s="212"/>
      <c r="M1129" s="213"/>
      <c r="N1129" s="214"/>
      <c r="O1129" s="214"/>
      <c r="P1129" s="214"/>
      <c r="Q1129" s="214"/>
      <c r="R1129" s="214"/>
      <c r="S1129" s="214"/>
      <c r="T1129" s="215"/>
      <c r="AT1129" s="216" t="s">
        <v>209</v>
      </c>
      <c r="AU1129" s="216" t="s">
        <v>89</v>
      </c>
      <c r="AV1129" s="13" t="s">
        <v>98</v>
      </c>
      <c r="AW1129" s="13" t="s">
        <v>36</v>
      </c>
      <c r="AX1129" s="13" t="s">
        <v>85</v>
      </c>
      <c r="AY1129" s="216" t="s">
        <v>203</v>
      </c>
    </row>
    <row r="1130" spans="1:65" s="2" customFormat="1" ht="24.2" customHeight="1">
      <c r="A1130" s="35"/>
      <c r="B1130" s="36"/>
      <c r="C1130" s="238" t="s">
        <v>2649</v>
      </c>
      <c r="D1130" s="238" t="s">
        <v>1363</v>
      </c>
      <c r="E1130" s="239" t="s">
        <v>2650</v>
      </c>
      <c r="F1130" s="240" t="s">
        <v>2651</v>
      </c>
      <c r="G1130" s="241" t="s">
        <v>221</v>
      </c>
      <c r="H1130" s="242">
        <v>23</v>
      </c>
      <c r="I1130" s="243"/>
      <c r="J1130" s="244">
        <f>ROUND(I1130*H1130,2)</f>
        <v>0</v>
      </c>
      <c r="K1130" s="245"/>
      <c r="L1130" s="246"/>
      <c r="M1130" s="247" t="s">
        <v>1</v>
      </c>
      <c r="N1130" s="248" t="s">
        <v>45</v>
      </c>
      <c r="O1130" s="72"/>
      <c r="P1130" s="190">
        <f>O1130*H1130</f>
        <v>0</v>
      </c>
      <c r="Q1130" s="190">
        <v>0</v>
      </c>
      <c r="R1130" s="190">
        <f>Q1130*H1130</f>
        <v>0</v>
      </c>
      <c r="S1130" s="190">
        <v>0</v>
      </c>
      <c r="T1130" s="191">
        <f>S1130*H1130</f>
        <v>0</v>
      </c>
      <c r="U1130" s="35"/>
      <c r="V1130" s="35"/>
      <c r="W1130" s="35"/>
      <c r="X1130" s="35"/>
      <c r="Y1130" s="35"/>
      <c r="Z1130" s="35"/>
      <c r="AA1130" s="35"/>
      <c r="AB1130" s="35"/>
      <c r="AC1130" s="35"/>
      <c r="AD1130" s="35"/>
      <c r="AE1130" s="35"/>
      <c r="AR1130" s="192" t="s">
        <v>122</v>
      </c>
      <c r="AT1130" s="192" t="s">
        <v>1363</v>
      </c>
      <c r="AU1130" s="192" t="s">
        <v>89</v>
      </c>
      <c r="AY1130" s="18" t="s">
        <v>203</v>
      </c>
      <c r="BE1130" s="193">
        <f>IF(N1130="základní",J1130,0)</f>
        <v>0</v>
      </c>
      <c r="BF1130" s="193">
        <f>IF(N1130="snížená",J1130,0)</f>
        <v>0</v>
      </c>
      <c r="BG1130" s="193">
        <f>IF(N1130="zákl. přenesená",J1130,0)</f>
        <v>0</v>
      </c>
      <c r="BH1130" s="193">
        <f>IF(N1130="sníž. přenesená",J1130,0)</f>
        <v>0</v>
      </c>
      <c r="BI1130" s="193">
        <f>IF(N1130="nulová",J1130,0)</f>
        <v>0</v>
      </c>
      <c r="BJ1130" s="18" t="s">
        <v>85</v>
      </c>
      <c r="BK1130" s="193">
        <f>ROUND(I1130*H1130,2)</f>
        <v>0</v>
      </c>
      <c r="BL1130" s="18" t="s">
        <v>98</v>
      </c>
      <c r="BM1130" s="192" t="s">
        <v>2652</v>
      </c>
    </row>
    <row r="1131" spans="1:65" s="2" customFormat="1" ht="55.5" customHeight="1">
      <c r="A1131" s="35"/>
      <c r="B1131" s="36"/>
      <c r="C1131" s="180" t="s">
        <v>2653</v>
      </c>
      <c r="D1131" s="180" t="s">
        <v>204</v>
      </c>
      <c r="E1131" s="181" t="s">
        <v>2654</v>
      </c>
      <c r="F1131" s="182" t="s">
        <v>2655</v>
      </c>
      <c r="G1131" s="183" t="s">
        <v>832</v>
      </c>
      <c r="H1131" s="184">
        <v>1</v>
      </c>
      <c r="I1131" s="185"/>
      <c r="J1131" s="186">
        <f>ROUND(I1131*H1131,2)</f>
        <v>0</v>
      </c>
      <c r="K1131" s="187"/>
      <c r="L1131" s="40"/>
      <c r="M1131" s="188" t="s">
        <v>1</v>
      </c>
      <c r="N1131" s="189" t="s">
        <v>45</v>
      </c>
      <c r="O1131" s="72"/>
      <c r="P1131" s="190">
        <f>O1131*H1131</f>
        <v>0</v>
      </c>
      <c r="Q1131" s="190">
        <v>0</v>
      </c>
      <c r="R1131" s="190">
        <f>Q1131*H1131</f>
        <v>0</v>
      </c>
      <c r="S1131" s="190">
        <v>0</v>
      </c>
      <c r="T1131" s="191">
        <f>S1131*H1131</f>
        <v>0</v>
      </c>
      <c r="U1131" s="35"/>
      <c r="V1131" s="35"/>
      <c r="W1131" s="35"/>
      <c r="X1131" s="35"/>
      <c r="Y1131" s="35"/>
      <c r="Z1131" s="35"/>
      <c r="AA1131" s="35"/>
      <c r="AB1131" s="35"/>
      <c r="AC1131" s="35"/>
      <c r="AD1131" s="35"/>
      <c r="AE1131" s="35"/>
      <c r="AR1131" s="192" t="s">
        <v>98</v>
      </c>
      <c r="AT1131" s="192" t="s">
        <v>204</v>
      </c>
      <c r="AU1131" s="192" t="s">
        <v>89</v>
      </c>
      <c r="AY1131" s="18" t="s">
        <v>203</v>
      </c>
      <c r="BE1131" s="193">
        <f>IF(N1131="základní",J1131,0)</f>
        <v>0</v>
      </c>
      <c r="BF1131" s="193">
        <f>IF(N1131="snížená",J1131,0)</f>
        <v>0</v>
      </c>
      <c r="BG1131" s="193">
        <f>IF(N1131="zákl. přenesená",J1131,0)</f>
        <v>0</v>
      </c>
      <c r="BH1131" s="193">
        <f>IF(N1131="sníž. přenesená",J1131,0)</f>
        <v>0</v>
      </c>
      <c r="BI1131" s="193">
        <f>IF(N1131="nulová",J1131,0)</f>
        <v>0</v>
      </c>
      <c r="BJ1131" s="18" t="s">
        <v>85</v>
      </c>
      <c r="BK1131" s="193">
        <f>ROUND(I1131*H1131,2)</f>
        <v>0</v>
      </c>
      <c r="BL1131" s="18" t="s">
        <v>98</v>
      </c>
      <c r="BM1131" s="192" t="s">
        <v>2656</v>
      </c>
    </row>
    <row r="1132" spans="1:65" s="2" customFormat="1" ht="33" customHeight="1">
      <c r="A1132" s="35"/>
      <c r="B1132" s="36"/>
      <c r="C1132" s="238" t="s">
        <v>2657</v>
      </c>
      <c r="D1132" s="238" t="s">
        <v>1363</v>
      </c>
      <c r="E1132" s="239" t="s">
        <v>2658</v>
      </c>
      <c r="F1132" s="240" t="s">
        <v>2659</v>
      </c>
      <c r="G1132" s="241" t="s">
        <v>253</v>
      </c>
      <c r="H1132" s="242">
        <v>83</v>
      </c>
      <c r="I1132" s="243"/>
      <c r="J1132" s="244">
        <f>ROUND(I1132*H1132,2)</f>
        <v>0</v>
      </c>
      <c r="K1132" s="245"/>
      <c r="L1132" s="246"/>
      <c r="M1132" s="247" t="s">
        <v>1</v>
      </c>
      <c r="N1132" s="248" t="s">
        <v>45</v>
      </c>
      <c r="O1132" s="72"/>
      <c r="P1132" s="190">
        <f>O1132*H1132</f>
        <v>0</v>
      </c>
      <c r="Q1132" s="190">
        <v>0</v>
      </c>
      <c r="R1132" s="190">
        <f>Q1132*H1132</f>
        <v>0</v>
      </c>
      <c r="S1132" s="190">
        <v>0</v>
      </c>
      <c r="T1132" s="191">
        <f>S1132*H1132</f>
        <v>0</v>
      </c>
      <c r="U1132" s="35"/>
      <c r="V1132" s="35"/>
      <c r="W1132" s="35"/>
      <c r="X1132" s="35"/>
      <c r="Y1132" s="35"/>
      <c r="Z1132" s="35"/>
      <c r="AA1132" s="35"/>
      <c r="AB1132" s="35"/>
      <c r="AC1132" s="35"/>
      <c r="AD1132" s="35"/>
      <c r="AE1132" s="35"/>
      <c r="AR1132" s="192" t="s">
        <v>122</v>
      </c>
      <c r="AT1132" s="192" t="s">
        <v>1363</v>
      </c>
      <c r="AU1132" s="192" t="s">
        <v>89</v>
      </c>
      <c r="AY1132" s="18" t="s">
        <v>203</v>
      </c>
      <c r="BE1132" s="193">
        <f>IF(N1132="základní",J1132,0)</f>
        <v>0</v>
      </c>
      <c r="BF1132" s="193">
        <f>IF(N1132="snížená",J1132,0)</f>
        <v>0</v>
      </c>
      <c r="BG1132" s="193">
        <f>IF(N1132="zákl. přenesená",J1132,0)</f>
        <v>0</v>
      </c>
      <c r="BH1132" s="193">
        <f>IF(N1132="sníž. přenesená",J1132,0)</f>
        <v>0</v>
      </c>
      <c r="BI1132" s="193">
        <f>IF(N1132="nulová",J1132,0)</f>
        <v>0</v>
      </c>
      <c r="BJ1132" s="18" t="s">
        <v>85</v>
      </c>
      <c r="BK1132" s="193">
        <f>ROUND(I1132*H1132,2)</f>
        <v>0</v>
      </c>
      <c r="BL1132" s="18" t="s">
        <v>98</v>
      </c>
      <c r="BM1132" s="192" t="s">
        <v>2660</v>
      </c>
    </row>
    <row r="1133" spans="2:51" s="12" customFormat="1" ht="12">
      <c r="B1133" s="194"/>
      <c r="C1133" s="195"/>
      <c r="D1133" s="196" t="s">
        <v>209</v>
      </c>
      <c r="E1133" s="197" t="s">
        <v>1</v>
      </c>
      <c r="F1133" s="198" t="s">
        <v>759</v>
      </c>
      <c r="G1133" s="195"/>
      <c r="H1133" s="199">
        <v>83</v>
      </c>
      <c r="I1133" s="200"/>
      <c r="J1133" s="195"/>
      <c r="K1133" s="195"/>
      <c r="L1133" s="201"/>
      <c r="M1133" s="202"/>
      <c r="N1133" s="203"/>
      <c r="O1133" s="203"/>
      <c r="P1133" s="203"/>
      <c r="Q1133" s="203"/>
      <c r="R1133" s="203"/>
      <c r="S1133" s="203"/>
      <c r="T1133" s="204"/>
      <c r="AT1133" s="205" t="s">
        <v>209</v>
      </c>
      <c r="AU1133" s="205" t="s">
        <v>89</v>
      </c>
      <c r="AV1133" s="12" t="s">
        <v>89</v>
      </c>
      <c r="AW1133" s="12" t="s">
        <v>36</v>
      </c>
      <c r="AX1133" s="12" t="s">
        <v>80</v>
      </c>
      <c r="AY1133" s="205" t="s">
        <v>203</v>
      </c>
    </row>
    <row r="1134" spans="2:51" s="13" customFormat="1" ht="12">
      <c r="B1134" s="206"/>
      <c r="C1134" s="207"/>
      <c r="D1134" s="196" t="s">
        <v>209</v>
      </c>
      <c r="E1134" s="208" t="s">
        <v>1</v>
      </c>
      <c r="F1134" s="209" t="s">
        <v>211</v>
      </c>
      <c r="G1134" s="207"/>
      <c r="H1134" s="210">
        <v>83</v>
      </c>
      <c r="I1134" s="211"/>
      <c r="J1134" s="207"/>
      <c r="K1134" s="207"/>
      <c r="L1134" s="212"/>
      <c r="M1134" s="213"/>
      <c r="N1134" s="214"/>
      <c r="O1134" s="214"/>
      <c r="P1134" s="214"/>
      <c r="Q1134" s="214"/>
      <c r="R1134" s="214"/>
      <c r="S1134" s="214"/>
      <c r="T1134" s="215"/>
      <c r="AT1134" s="216" t="s">
        <v>209</v>
      </c>
      <c r="AU1134" s="216" t="s">
        <v>89</v>
      </c>
      <c r="AV1134" s="13" t="s">
        <v>98</v>
      </c>
      <c r="AW1134" s="13" t="s">
        <v>36</v>
      </c>
      <c r="AX1134" s="13" t="s">
        <v>85</v>
      </c>
      <c r="AY1134" s="216" t="s">
        <v>203</v>
      </c>
    </row>
    <row r="1135" spans="1:65" s="2" customFormat="1" ht="37.9" customHeight="1">
      <c r="A1135" s="35"/>
      <c r="B1135" s="36"/>
      <c r="C1135" s="238" t="s">
        <v>2661</v>
      </c>
      <c r="D1135" s="238" t="s">
        <v>1363</v>
      </c>
      <c r="E1135" s="239" t="s">
        <v>2662</v>
      </c>
      <c r="F1135" s="240" t="s">
        <v>2663</v>
      </c>
      <c r="G1135" s="241" t="s">
        <v>221</v>
      </c>
      <c r="H1135" s="242">
        <v>2</v>
      </c>
      <c r="I1135" s="243"/>
      <c r="J1135" s="244">
        <f>ROUND(I1135*H1135,2)</f>
        <v>0</v>
      </c>
      <c r="K1135" s="245"/>
      <c r="L1135" s="246"/>
      <c r="M1135" s="247" t="s">
        <v>1</v>
      </c>
      <c r="N1135" s="248" t="s">
        <v>45</v>
      </c>
      <c r="O1135" s="72"/>
      <c r="P1135" s="190">
        <f>O1135*H1135</f>
        <v>0</v>
      </c>
      <c r="Q1135" s="190">
        <v>0</v>
      </c>
      <c r="R1135" s="190">
        <f>Q1135*H1135</f>
        <v>0</v>
      </c>
      <c r="S1135" s="190">
        <v>0</v>
      </c>
      <c r="T1135" s="191">
        <f>S1135*H1135</f>
        <v>0</v>
      </c>
      <c r="U1135" s="35"/>
      <c r="V1135" s="35"/>
      <c r="W1135" s="35"/>
      <c r="X1135" s="35"/>
      <c r="Y1135" s="35"/>
      <c r="Z1135" s="35"/>
      <c r="AA1135" s="35"/>
      <c r="AB1135" s="35"/>
      <c r="AC1135" s="35"/>
      <c r="AD1135" s="35"/>
      <c r="AE1135" s="35"/>
      <c r="AR1135" s="192" t="s">
        <v>122</v>
      </c>
      <c r="AT1135" s="192" t="s">
        <v>1363</v>
      </c>
      <c r="AU1135" s="192" t="s">
        <v>89</v>
      </c>
      <c r="AY1135" s="18" t="s">
        <v>203</v>
      </c>
      <c r="BE1135" s="193">
        <f>IF(N1135="základní",J1135,0)</f>
        <v>0</v>
      </c>
      <c r="BF1135" s="193">
        <f>IF(N1135="snížená",J1135,0)</f>
        <v>0</v>
      </c>
      <c r="BG1135" s="193">
        <f>IF(N1135="zákl. přenesená",J1135,0)</f>
        <v>0</v>
      </c>
      <c r="BH1135" s="193">
        <f>IF(N1135="sníž. přenesená",J1135,0)</f>
        <v>0</v>
      </c>
      <c r="BI1135" s="193">
        <f>IF(N1135="nulová",J1135,0)</f>
        <v>0</v>
      </c>
      <c r="BJ1135" s="18" t="s">
        <v>85</v>
      </c>
      <c r="BK1135" s="193">
        <f>ROUND(I1135*H1135,2)</f>
        <v>0</v>
      </c>
      <c r="BL1135" s="18" t="s">
        <v>98</v>
      </c>
      <c r="BM1135" s="192" t="s">
        <v>2664</v>
      </c>
    </row>
    <row r="1136" spans="2:51" s="12" customFormat="1" ht="12">
      <c r="B1136" s="194"/>
      <c r="C1136" s="195"/>
      <c r="D1136" s="196" t="s">
        <v>209</v>
      </c>
      <c r="E1136" s="197" t="s">
        <v>1</v>
      </c>
      <c r="F1136" s="198" t="s">
        <v>2665</v>
      </c>
      <c r="G1136" s="195"/>
      <c r="H1136" s="199">
        <v>2</v>
      </c>
      <c r="I1136" s="200"/>
      <c r="J1136" s="195"/>
      <c r="K1136" s="195"/>
      <c r="L1136" s="201"/>
      <c r="M1136" s="202"/>
      <c r="N1136" s="203"/>
      <c r="O1136" s="203"/>
      <c r="P1136" s="203"/>
      <c r="Q1136" s="203"/>
      <c r="R1136" s="203"/>
      <c r="S1136" s="203"/>
      <c r="T1136" s="204"/>
      <c r="AT1136" s="205" t="s">
        <v>209</v>
      </c>
      <c r="AU1136" s="205" t="s">
        <v>89</v>
      </c>
      <c r="AV1136" s="12" t="s">
        <v>89</v>
      </c>
      <c r="AW1136" s="12" t="s">
        <v>36</v>
      </c>
      <c r="AX1136" s="12" t="s">
        <v>80</v>
      </c>
      <c r="AY1136" s="205" t="s">
        <v>203</v>
      </c>
    </row>
    <row r="1137" spans="2:51" s="13" customFormat="1" ht="12">
      <c r="B1137" s="206"/>
      <c r="C1137" s="207"/>
      <c r="D1137" s="196" t="s">
        <v>209</v>
      </c>
      <c r="E1137" s="208" t="s">
        <v>1</v>
      </c>
      <c r="F1137" s="209" t="s">
        <v>211</v>
      </c>
      <c r="G1137" s="207"/>
      <c r="H1137" s="210">
        <v>2</v>
      </c>
      <c r="I1137" s="211"/>
      <c r="J1137" s="207"/>
      <c r="K1137" s="207"/>
      <c r="L1137" s="212"/>
      <c r="M1137" s="213"/>
      <c r="N1137" s="214"/>
      <c r="O1137" s="214"/>
      <c r="P1137" s="214"/>
      <c r="Q1137" s="214"/>
      <c r="R1137" s="214"/>
      <c r="S1137" s="214"/>
      <c r="T1137" s="215"/>
      <c r="AT1137" s="216" t="s">
        <v>209</v>
      </c>
      <c r="AU1137" s="216" t="s">
        <v>89</v>
      </c>
      <c r="AV1137" s="13" t="s">
        <v>98</v>
      </c>
      <c r="AW1137" s="13" t="s">
        <v>36</v>
      </c>
      <c r="AX1137" s="13" t="s">
        <v>85</v>
      </c>
      <c r="AY1137" s="216" t="s">
        <v>203</v>
      </c>
    </row>
    <row r="1138" spans="1:65" s="2" customFormat="1" ht="49.15" customHeight="1">
      <c r="A1138" s="35"/>
      <c r="B1138" s="36"/>
      <c r="C1138" s="180" t="s">
        <v>2666</v>
      </c>
      <c r="D1138" s="180" t="s">
        <v>204</v>
      </c>
      <c r="E1138" s="181" t="s">
        <v>2667</v>
      </c>
      <c r="F1138" s="182" t="s">
        <v>2668</v>
      </c>
      <c r="G1138" s="183" t="s">
        <v>221</v>
      </c>
      <c r="H1138" s="184">
        <v>23</v>
      </c>
      <c r="I1138" s="185"/>
      <c r="J1138" s="186">
        <f>ROUND(I1138*H1138,2)</f>
        <v>0</v>
      </c>
      <c r="K1138" s="187"/>
      <c r="L1138" s="40"/>
      <c r="M1138" s="188" t="s">
        <v>1</v>
      </c>
      <c r="N1138" s="189" t="s">
        <v>45</v>
      </c>
      <c r="O1138" s="72"/>
      <c r="P1138" s="190">
        <f>O1138*H1138</f>
        <v>0</v>
      </c>
      <c r="Q1138" s="190">
        <v>0</v>
      </c>
      <c r="R1138" s="190">
        <f>Q1138*H1138</f>
        <v>0</v>
      </c>
      <c r="S1138" s="190">
        <v>0</v>
      </c>
      <c r="T1138" s="191">
        <f>S1138*H1138</f>
        <v>0</v>
      </c>
      <c r="U1138" s="35"/>
      <c r="V1138" s="35"/>
      <c r="W1138" s="35"/>
      <c r="X1138" s="35"/>
      <c r="Y1138" s="35"/>
      <c r="Z1138" s="35"/>
      <c r="AA1138" s="35"/>
      <c r="AB1138" s="35"/>
      <c r="AC1138" s="35"/>
      <c r="AD1138" s="35"/>
      <c r="AE1138" s="35"/>
      <c r="AR1138" s="192" t="s">
        <v>98</v>
      </c>
      <c r="AT1138" s="192" t="s">
        <v>204</v>
      </c>
      <c r="AU1138" s="192" t="s">
        <v>89</v>
      </c>
      <c r="AY1138" s="18" t="s">
        <v>203</v>
      </c>
      <c r="BE1138" s="193">
        <f>IF(N1138="základní",J1138,0)</f>
        <v>0</v>
      </c>
      <c r="BF1138" s="193">
        <f>IF(N1138="snížená",J1138,0)</f>
        <v>0</v>
      </c>
      <c r="BG1138" s="193">
        <f>IF(N1138="zákl. přenesená",J1138,0)</f>
        <v>0</v>
      </c>
      <c r="BH1138" s="193">
        <f>IF(N1138="sníž. přenesená",J1138,0)</f>
        <v>0</v>
      </c>
      <c r="BI1138" s="193">
        <f>IF(N1138="nulová",J1138,0)</f>
        <v>0</v>
      </c>
      <c r="BJ1138" s="18" t="s">
        <v>85</v>
      </c>
      <c r="BK1138" s="193">
        <f>ROUND(I1138*H1138,2)</f>
        <v>0</v>
      </c>
      <c r="BL1138" s="18" t="s">
        <v>98</v>
      </c>
      <c r="BM1138" s="192" t="s">
        <v>2669</v>
      </c>
    </row>
    <row r="1139" spans="2:51" s="12" customFormat="1" ht="12">
      <c r="B1139" s="194"/>
      <c r="C1139" s="195"/>
      <c r="D1139" s="196" t="s">
        <v>209</v>
      </c>
      <c r="E1139" s="197" t="s">
        <v>1</v>
      </c>
      <c r="F1139" s="198" t="s">
        <v>2670</v>
      </c>
      <c r="G1139" s="195"/>
      <c r="H1139" s="199">
        <v>23</v>
      </c>
      <c r="I1139" s="200"/>
      <c r="J1139" s="195"/>
      <c r="K1139" s="195"/>
      <c r="L1139" s="201"/>
      <c r="M1139" s="202"/>
      <c r="N1139" s="203"/>
      <c r="O1139" s="203"/>
      <c r="P1139" s="203"/>
      <c r="Q1139" s="203"/>
      <c r="R1139" s="203"/>
      <c r="S1139" s="203"/>
      <c r="T1139" s="204"/>
      <c r="AT1139" s="205" t="s">
        <v>209</v>
      </c>
      <c r="AU1139" s="205" t="s">
        <v>89</v>
      </c>
      <c r="AV1139" s="12" t="s">
        <v>89</v>
      </c>
      <c r="AW1139" s="12" t="s">
        <v>36</v>
      </c>
      <c r="AX1139" s="12" t="s">
        <v>80</v>
      </c>
      <c r="AY1139" s="205" t="s">
        <v>203</v>
      </c>
    </row>
    <row r="1140" spans="2:51" s="13" customFormat="1" ht="12">
      <c r="B1140" s="206"/>
      <c r="C1140" s="207"/>
      <c r="D1140" s="196" t="s">
        <v>209</v>
      </c>
      <c r="E1140" s="208" t="s">
        <v>1</v>
      </c>
      <c r="F1140" s="209" t="s">
        <v>211</v>
      </c>
      <c r="G1140" s="207"/>
      <c r="H1140" s="210">
        <v>23</v>
      </c>
      <c r="I1140" s="211"/>
      <c r="J1140" s="207"/>
      <c r="K1140" s="207"/>
      <c r="L1140" s="212"/>
      <c r="M1140" s="213"/>
      <c r="N1140" s="214"/>
      <c r="O1140" s="214"/>
      <c r="P1140" s="214"/>
      <c r="Q1140" s="214"/>
      <c r="R1140" s="214"/>
      <c r="S1140" s="214"/>
      <c r="T1140" s="215"/>
      <c r="AT1140" s="216" t="s">
        <v>209</v>
      </c>
      <c r="AU1140" s="216" t="s">
        <v>89</v>
      </c>
      <c r="AV1140" s="13" t="s">
        <v>98</v>
      </c>
      <c r="AW1140" s="13" t="s">
        <v>36</v>
      </c>
      <c r="AX1140" s="13" t="s">
        <v>85</v>
      </c>
      <c r="AY1140" s="216" t="s">
        <v>203</v>
      </c>
    </row>
    <row r="1141" spans="1:65" s="2" customFormat="1" ht="49.15" customHeight="1">
      <c r="A1141" s="35"/>
      <c r="B1141" s="36"/>
      <c r="C1141" s="180" t="s">
        <v>2671</v>
      </c>
      <c r="D1141" s="180" t="s">
        <v>204</v>
      </c>
      <c r="E1141" s="181" t="s">
        <v>2631</v>
      </c>
      <c r="F1141" s="182" t="s">
        <v>2632</v>
      </c>
      <c r="G1141" s="183" t="s">
        <v>651</v>
      </c>
      <c r="H1141" s="184">
        <v>0.116</v>
      </c>
      <c r="I1141" s="185"/>
      <c r="J1141" s="186">
        <f>ROUND(I1141*H1141,2)</f>
        <v>0</v>
      </c>
      <c r="K1141" s="187"/>
      <c r="L1141" s="40"/>
      <c r="M1141" s="188" t="s">
        <v>1</v>
      </c>
      <c r="N1141" s="189" t="s">
        <v>45</v>
      </c>
      <c r="O1141" s="72"/>
      <c r="P1141" s="190">
        <f>O1141*H1141</f>
        <v>0</v>
      </c>
      <c r="Q1141" s="190">
        <v>0</v>
      </c>
      <c r="R1141" s="190">
        <f>Q1141*H1141</f>
        <v>0</v>
      </c>
      <c r="S1141" s="190">
        <v>0</v>
      </c>
      <c r="T1141" s="191">
        <f>S1141*H1141</f>
        <v>0</v>
      </c>
      <c r="U1141" s="35"/>
      <c r="V1141" s="35"/>
      <c r="W1141" s="35"/>
      <c r="X1141" s="35"/>
      <c r="Y1141" s="35"/>
      <c r="Z1141" s="35"/>
      <c r="AA1141" s="35"/>
      <c r="AB1141" s="35"/>
      <c r="AC1141" s="35"/>
      <c r="AD1141" s="35"/>
      <c r="AE1141" s="35"/>
      <c r="AR1141" s="192" t="s">
        <v>98</v>
      </c>
      <c r="AT1141" s="192" t="s">
        <v>204</v>
      </c>
      <c r="AU1141" s="192" t="s">
        <v>89</v>
      </c>
      <c r="AY1141" s="18" t="s">
        <v>203</v>
      </c>
      <c r="BE1141" s="193">
        <f>IF(N1141="základní",J1141,0)</f>
        <v>0</v>
      </c>
      <c r="BF1141" s="193">
        <f>IF(N1141="snížená",J1141,0)</f>
        <v>0</v>
      </c>
      <c r="BG1141" s="193">
        <f>IF(N1141="zákl. přenesená",J1141,0)</f>
        <v>0</v>
      </c>
      <c r="BH1141" s="193">
        <f>IF(N1141="sníž. přenesená",J1141,0)</f>
        <v>0</v>
      </c>
      <c r="BI1141" s="193">
        <f>IF(N1141="nulová",J1141,0)</f>
        <v>0</v>
      </c>
      <c r="BJ1141" s="18" t="s">
        <v>85</v>
      </c>
      <c r="BK1141" s="193">
        <f>ROUND(I1141*H1141,2)</f>
        <v>0</v>
      </c>
      <c r="BL1141" s="18" t="s">
        <v>98</v>
      </c>
      <c r="BM1141" s="192" t="s">
        <v>2672</v>
      </c>
    </row>
    <row r="1142" spans="2:63" s="11" customFormat="1" ht="22.9" customHeight="1">
      <c r="B1142" s="166"/>
      <c r="C1142" s="167"/>
      <c r="D1142" s="168" t="s">
        <v>79</v>
      </c>
      <c r="E1142" s="226" t="s">
        <v>1097</v>
      </c>
      <c r="F1142" s="226" t="s">
        <v>1098</v>
      </c>
      <c r="G1142" s="167"/>
      <c r="H1142" s="167"/>
      <c r="I1142" s="170"/>
      <c r="J1142" s="227">
        <f>BK1142</f>
        <v>0</v>
      </c>
      <c r="K1142" s="167"/>
      <c r="L1142" s="172"/>
      <c r="M1142" s="173"/>
      <c r="N1142" s="174"/>
      <c r="O1142" s="174"/>
      <c r="P1142" s="175">
        <f>SUM(P1143:P1230)</f>
        <v>0</v>
      </c>
      <c r="Q1142" s="174"/>
      <c r="R1142" s="175">
        <f>SUM(R1143:R1230)</f>
        <v>0</v>
      </c>
      <c r="S1142" s="174"/>
      <c r="T1142" s="176">
        <f>SUM(T1143:T1230)</f>
        <v>0</v>
      </c>
      <c r="AR1142" s="177" t="s">
        <v>89</v>
      </c>
      <c r="AT1142" s="178" t="s">
        <v>79</v>
      </c>
      <c r="AU1142" s="178" t="s">
        <v>85</v>
      </c>
      <c r="AY1142" s="177" t="s">
        <v>203</v>
      </c>
      <c r="BK1142" s="179">
        <f>SUM(BK1143:BK1230)</f>
        <v>0</v>
      </c>
    </row>
    <row r="1143" spans="1:65" s="2" customFormat="1" ht="24.2" customHeight="1">
      <c r="A1143" s="35"/>
      <c r="B1143" s="36"/>
      <c r="C1143" s="180" t="s">
        <v>2673</v>
      </c>
      <c r="D1143" s="180" t="s">
        <v>204</v>
      </c>
      <c r="E1143" s="181" t="s">
        <v>2674</v>
      </c>
      <c r="F1143" s="182" t="s">
        <v>2675</v>
      </c>
      <c r="G1143" s="183" t="s">
        <v>207</v>
      </c>
      <c r="H1143" s="184">
        <v>112</v>
      </c>
      <c r="I1143" s="185"/>
      <c r="J1143" s="186">
        <f>ROUND(I1143*H1143,2)</f>
        <v>0</v>
      </c>
      <c r="K1143" s="187"/>
      <c r="L1143" s="40"/>
      <c r="M1143" s="188" t="s">
        <v>1</v>
      </c>
      <c r="N1143" s="189" t="s">
        <v>45</v>
      </c>
      <c r="O1143" s="72"/>
      <c r="P1143" s="190">
        <f>O1143*H1143</f>
        <v>0</v>
      </c>
      <c r="Q1143" s="190">
        <v>0</v>
      </c>
      <c r="R1143" s="190">
        <f>Q1143*H1143</f>
        <v>0</v>
      </c>
      <c r="S1143" s="190">
        <v>0</v>
      </c>
      <c r="T1143" s="191">
        <f>S1143*H1143</f>
        <v>0</v>
      </c>
      <c r="U1143" s="35"/>
      <c r="V1143" s="35"/>
      <c r="W1143" s="35"/>
      <c r="X1143" s="35"/>
      <c r="Y1143" s="35"/>
      <c r="Z1143" s="35"/>
      <c r="AA1143" s="35"/>
      <c r="AB1143" s="35"/>
      <c r="AC1143" s="35"/>
      <c r="AD1143" s="35"/>
      <c r="AE1143" s="35"/>
      <c r="AR1143" s="192" t="s">
        <v>317</v>
      </c>
      <c r="AT1143" s="192" t="s">
        <v>204</v>
      </c>
      <c r="AU1143" s="192" t="s">
        <v>89</v>
      </c>
      <c r="AY1143" s="18" t="s">
        <v>203</v>
      </c>
      <c r="BE1143" s="193">
        <f>IF(N1143="základní",J1143,0)</f>
        <v>0</v>
      </c>
      <c r="BF1143" s="193">
        <f>IF(N1143="snížená",J1143,0)</f>
        <v>0</v>
      </c>
      <c r="BG1143" s="193">
        <f>IF(N1143="zákl. přenesená",J1143,0)</f>
        <v>0</v>
      </c>
      <c r="BH1143" s="193">
        <f>IF(N1143="sníž. přenesená",J1143,0)</f>
        <v>0</v>
      </c>
      <c r="BI1143" s="193">
        <f>IF(N1143="nulová",J1143,0)</f>
        <v>0</v>
      </c>
      <c r="BJ1143" s="18" t="s">
        <v>85</v>
      </c>
      <c r="BK1143" s="193">
        <f>ROUND(I1143*H1143,2)</f>
        <v>0</v>
      </c>
      <c r="BL1143" s="18" t="s">
        <v>317</v>
      </c>
      <c r="BM1143" s="192" t="s">
        <v>2676</v>
      </c>
    </row>
    <row r="1144" spans="2:51" s="12" customFormat="1" ht="22.5">
      <c r="B1144" s="194"/>
      <c r="C1144" s="195"/>
      <c r="D1144" s="196" t="s">
        <v>209</v>
      </c>
      <c r="E1144" s="197" t="s">
        <v>1</v>
      </c>
      <c r="F1144" s="198" t="s">
        <v>2677</v>
      </c>
      <c r="G1144" s="195"/>
      <c r="H1144" s="199">
        <v>112</v>
      </c>
      <c r="I1144" s="200"/>
      <c r="J1144" s="195"/>
      <c r="K1144" s="195"/>
      <c r="L1144" s="201"/>
      <c r="M1144" s="202"/>
      <c r="N1144" s="203"/>
      <c r="O1144" s="203"/>
      <c r="P1144" s="203"/>
      <c r="Q1144" s="203"/>
      <c r="R1144" s="203"/>
      <c r="S1144" s="203"/>
      <c r="T1144" s="204"/>
      <c r="AT1144" s="205" t="s">
        <v>209</v>
      </c>
      <c r="AU1144" s="205" t="s">
        <v>89</v>
      </c>
      <c r="AV1144" s="12" t="s">
        <v>89</v>
      </c>
      <c r="AW1144" s="12" t="s">
        <v>36</v>
      </c>
      <c r="AX1144" s="12" t="s">
        <v>80</v>
      </c>
      <c r="AY1144" s="205" t="s">
        <v>203</v>
      </c>
    </row>
    <row r="1145" spans="2:51" s="13" customFormat="1" ht="12">
      <c r="B1145" s="206"/>
      <c r="C1145" s="207"/>
      <c r="D1145" s="196" t="s">
        <v>209</v>
      </c>
      <c r="E1145" s="208" t="s">
        <v>1</v>
      </c>
      <c r="F1145" s="209" t="s">
        <v>211</v>
      </c>
      <c r="G1145" s="207"/>
      <c r="H1145" s="210">
        <v>112</v>
      </c>
      <c r="I1145" s="211"/>
      <c r="J1145" s="207"/>
      <c r="K1145" s="207"/>
      <c r="L1145" s="212"/>
      <c r="M1145" s="213"/>
      <c r="N1145" s="214"/>
      <c r="O1145" s="214"/>
      <c r="P1145" s="214"/>
      <c r="Q1145" s="214"/>
      <c r="R1145" s="214"/>
      <c r="S1145" s="214"/>
      <c r="T1145" s="215"/>
      <c r="AT1145" s="216" t="s">
        <v>209</v>
      </c>
      <c r="AU1145" s="216" t="s">
        <v>89</v>
      </c>
      <c r="AV1145" s="13" t="s">
        <v>98</v>
      </c>
      <c r="AW1145" s="13" t="s">
        <v>36</v>
      </c>
      <c r="AX1145" s="13" t="s">
        <v>85</v>
      </c>
      <c r="AY1145" s="216" t="s">
        <v>203</v>
      </c>
    </row>
    <row r="1146" spans="1:65" s="2" customFormat="1" ht="37.9" customHeight="1">
      <c r="A1146" s="35"/>
      <c r="B1146" s="36"/>
      <c r="C1146" s="180" t="s">
        <v>2678</v>
      </c>
      <c r="D1146" s="180" t="s">
        <v>204</v>
      </c>
      <c r="E1146" s="181" t="s">
        <v>2679</v>
      </c>
      <c r="F1146" s="182" t="s">
        <v>2680</v>
      </c>
      <c r="G1146" s="183" t="s">
        <v>207</v>
      </c>
      <c r="H1146" s="184">
        <v>2125.744</v>
      </c>
      <c r="I1146" s="185"/>
      <c r="J1146" s="186">
        <f>ROUND(I1146*H1146,2)</f>
        <v>0</v>
      </c>
      <c r="K1146" s="187"/>
      <c r="L1146" s="40"/>
      <c r="M1146" s="188" t="s">
        <v>1</v>
      </c>
      <c r="N1146" s="189" t="s">
        <v>45</v>
      </c>
      <c r="O1146" s="72"/>
      <c r="P1146" s="190">
        <f>O1146*H1146</f>
        <v>0</v>
      </c>
      <c r="Q1146" s="190">
        <v>0</v>
      </c>
      <c r="R1146" s="190">
        <f>Q1146*H1146</f>
        <v>0</v>
      </c>
      <c r="S1146" s="190">
        <v>0</v>
      </c>
      <c r="T1146" s="191">
        <f>S1146*H1146</f>
        <v>0</v>
      </c>
      <c r="U1146" s="35"/>
      <c r="V1146" s="35"/>
      <c r="W1146" s="35"/>
      <c r="X1146" s="35"/>
      <c r="Y1146" s="35"/>
      <c r="Z1146" s="35"/>
      <c r="AA1146" s="35"/>
      <c r="AB1146" s="35"/>
      <c r="AC1146" s="35"/>
      <c r="AD1146" s="35"/>
      <c r="AE1146" s="35"/>
      <c r="AR1146" s="192" t="s">
        <v>317</v>
      </c>
      <c r="AT1146" s="192" t="s">
        <v>204</v>
      </c>
      <c r="AU1146" s="192" t="s">
        <v>89</v>
      </c>
      <c r="AY1146" s="18" t="s">
        <v>203</v>
      </c>
      <c r="BE1146" s="193">
        <f>IF(N1146="základní",J1146,0)</f>
        <v>0</v>
      </c>
      <c r="BF1146" s="193">
        <f>IF(N1146="snížená",J1146,0)</f>
        <v>0</v>
      </c>
      <c r="BG1146" s="193">
        <f>IF(N1146="zákl. přenesená",J1146,0)</f>
        <v>0</v>
      </c>
      <c r="BH1146" s="193">
        <f>IF(N1146="sníž. přenesená",J1146,0)</f>
        <v>0</v>
      </c>
      <c r="BI1146" s="193">
        <f>IF(N1146="nulová",J1146,0)</f>
        <v>0</v>
      </c>
      <c r="BJ1146" s="18" t="s">
        <v>85</v>
      </c>
      <c r="BK1146" s="193">
        <f>ROUND(I1146*H1146,2)</f>
        <v>0</v>
      </c>
      <c r="BL1146" s="18" t="s">
        <v>317</v>
      </c>
      <c r="BM1146" s="192" t="s">
        <v>2681</v>
      </c>
    </row>
    <row r="1147" spans="2:51" s="12" customFormat="1" ht="12">
      <c r="B1147" s="194"/>
      <c r="C1147" s="195"/>
      <c r="D1147" s="196" t="s">
        <v>209</v>
      </c>
      <c r="E1147" s="197" t="s">
        <v>1</v>
      </c>
      <c r="F1147" s="198" t="s">
        <v>2682</v>
      </c>
      <c r="G1147" s="195"/>
      <c r="H1147" s="199">
        <v>2047.344</v>
      </c>
      <c r="I1147" s="200"/>
      <c r="J1147" s="195"/>
      <c r="K1147" s="195"/>
      <c r="L1147" s="201"/>
      <c r="M1147" s="202"/>
      <c r="N1147" s="203"/>
      <c r="O1147" s="203"/>
      <c r="P1147" s="203"/>
      <c r="Q1147" s="203"/>
      <c r="R1147" s="203"/>
      <c r="S1147" s="203"/>
      <c r="T1147" s="204"/>
      <c r="AT1147" s="205" t="s">
        <v>209</v>
      </c>
      <c r="AU1147" s="205" t="s">
        <v>89</v>
      </c>
      <c r="AV1147" s="12" t="s">
        <v>89</v>
      </c>
      <c r="AW1147" s="12" t="s">
        <v>36</v>
      </c>
      <c r="AX1147" s="12" t="s">
        <v>80</v>
      </c>
      <c r="AY1147" s="205" t="s">
        <v>203</v>
      </c>
    </row>
    <row r="1148" spans="2:51" s="12" customFormat="1" ht="12">
      <c r="B1148" s="194"/>
      <c r="C1148" s="195"/>
      <c r="D1148" s="196" t="s">
        <v>209</v>
      </c>
      <c r="E1148" s="197" t="s">
        <v>1</v>
      </c>
      <c r="F1148" s="198" t="s">
        <v>2683</v>
      </c>
      <c r="G1148" s="195"/>
      <c r="H1148" s="199">
        <v>78.4</v>
      </c>
      <c r="I1148" s="200"/>
      <c r="J1148" s="195"/>
      <c r="K1148" s="195"/>
      <c r="L1148" s="201"/>
      <c r="M1148" s="202"/>
      <c r="N1148" s="203"/>
      <c r="O1148" s="203"/>
      <c r="P1148" s="203"/>
      <c r="Q1148" s="203"/>
      <c r="R1148" s="203"/>
      <c r="S1148" s="203"/>
      <c r="T1148" s="204"/>
      <c r="AT1148" s="205" t="s">
        <v>209</v>
      </c>
      <c r="AU1148" s="205" t="s">
        <v>89</v>
      </c>
      <c r="AV1148" s="12" t="s">
        <v>89</v>
      </c>
      <c r="AW1148" s="12" t="s">
        <v>36</v>
      </c>
      <c r="AX1148" s="12" t="s">
        <v>80</v>
      </c>
      <c r="AY1148" s="205" t="s">
        <v>203</v>
      </c>
    </row>
    <row r="1149" spans="2:51" s="13" customFormat="1" ht="12">
      <c r="B1149" s="206"/>
      <c r="C1149" s="207"/>
      <c r="D1149" s="196" t="s">
        <v>209</v>
      </c>
      <c r="E1149" s="208" t="s">
        <v>1</v>
      </c>
      <c r="F1149" s="209" t="s">
        <v>211</v>
      </c>
      <c r="G1149" s="207"/>
      <c r="H1149" s="210">
        <v>2125.744</v>
      </c>
      <c r="I1149" s="211"/>
      <c r="J1149" s="207"/>
      <c r="K1149" s="207"/>
      <c r="L1149" s="212"/>
      <c r="M1149" s="213"/>
      <c r="N1149" s="214"/>
      <c r="O1149" s="214"/>
      <c r="P1149" s="214"/>
      <c r="Q1149" s="214"/>
      <c r="R1149" s="214"/>
      <c r="S1149" s="214"/>
      <c r="T1149" s="215"/>
      <c r="AT1149" s="216" t="s">
        <v>209</v>
      </c>
      <c r="AU1149" s="216" t="s">
        <v>89</v>
      </c>
      <c r="AV1149" s="13" t="s">
        <v>98</v>
      </c>
      <c r="AW1149" s="13" t="s">
        <v>36</v>
      </c>
      <c r="AX1149" s="13" t="s">
        <v>85</v>
      </c>
      <c r="AY1149" s="216" t="s">
        <v>203</v>
      </c>
    </row>
    <row r="1150" spans="1:65" s="2" customFormat="1" ht="44.25" customHeight="1">
      <c r="A1150" s="35"/>
      <c r="B1150" s="36"/>
      <c r="C1150" s="180" t="s">
        <v>2684</v>
      </c>
      <c r="D1150" s="180" t="s">
        <v>204</v>
      </c>
      <c r="E1150" s="181" t="s">
        <v>2685</v>
      </c>
      <c r="F1150" s="182" t="s">
        <v>2686</v>
      </c>
      <c r="G1150" s="183" t="s">
        <v>253</v>
      </c>
      <c r="H1150" s="184">
        <v>224</v>
      </c>
      <c r="I1150" s="185"/>
      <c r="J1150" s="186">
        <f>ROUND(I1150*H1150,2)</f>
        <v>0</v>
      </c>
      <c r="K1150" s="187"/>
      <c r="L1150" s="40"/>
      <c r="M1150" s="188" t="s">
        <v>1</v>
      </c>
      <c r="N1150" s="189" t="s">
        <v>45</v>
      </c>
      <c r="O1150" s="72"/>
      <c r="P1150" s="190">
        <f>O1150*H1150</f>
        <v>0</v>
      </c>
      <c r="Q1150" s="190">
        <v>0</v>
      </c>
      <c r="R1150" s="190">
        <f>Q1150*H1150</f>
        <v>0</v>
      </c>
      <c r="S1150" s="190">
        <v>0</v>
      </c>
      <c r="T1150" s="191">
        <f>S1150*H1150</f>
        <v>0</v>
      </c>
      <c r="U1150" s="35"/>
      <c r="V1150" s="35"/>
      <c r="W1150" s="35"/>
      <c r="X1150" s="35"/>
      <c r="Y1150" s="35"/>
      <c r="Z1150" s="35"/>
      <c r="AA1150" s="35"/>
      <c r="AB1150" s="35"/>
      <c r="AC1150" s="35"/>
      <c r="AD1150" s="35"/>
      <c r="AE1150" s="35"/>
      <c r="AR1150" s="192" t="s">
        <v>317</v>
      </c>
      <c r="AT1150" s="192" t="s">
        <v>204</v>
      </c>
      <c r="AU1150" s="192" t="s">
        <v>89</v>
      </c>
      <c r="AY1150" s="18" t="s">
        <v>203</v>
      </c>
      <c r="BE1150" s="193">
        <f>IF(N1150="základní",J1150,0)</f>
        <v>0</v>
      </c>
      <c r="BF1150" s="193">
        <f>IF(N1150="snížená",J1150,0)</f>
        <v>0</v>
      </c>
      <c r="BG1150" s="193">
        <f>IF(N1150="zákl. přenesená",J1150,0)</f>
        <v>0</v>
      </c>
      <c r="BH1150" s="193">
        <f>IF(N1150="sníž. přenesená",J1150,0)</f>
        <v>0</v>
      </c>
      <c r="BI1150" s="193">
        <f>IF(N1150="nulová",J1150,0)</f>
        <v>0</v>
      </c>
      <c r="BJ1150" s="18" t="s">
        <v>85</v>
      </c>
      <c r="BK1150" s="193">
        <f>ROUND(I1150*H1150,2)</f>
        <v>0</v>
      </c>
      <c r="BL1150" s="18" t="s">
        <v>317</v>
      </c>
      <c r="BM1150" s="192" t="s">
        <v>2687</v>
      </c>
    </row>
    <row r="1151" spans="2:51" s="12" customFormat="1" ht="12">
      <c r="B1151" s="194"/>
      <c r="C1151" s="195"/>
      <c r="D1151" s="196" t="s">
        <v>209</v>
      </c>
      <c r="E1151" s="197" t="s">
        <v>1</v>
      </c>
      <c r="F1151" s="198" t="s">
        <v>2688</v>
      </c>
      <c r="G1151" s="195"/>
      <c r="H1151" s="199">
        <v>224</v>
      </c>
      <c r="I1151" s="200"/>
      <c r="J1151" s="195"/>
      <c r="K1151" s="195"/>
      <c r="L1151" s="201"/>
      <c r="M1151" s="202"/>
      <c r="N1151" s="203"/>
      <c r="O1151" s="203"/>
      <c r="P1151" s="203"/>
      <c r="Q1151" s="203"/>
      <c r="R1151" s="203"/>
      <c r="S1151" s="203"/>
      <c r="T1151" s="204"/>
      <c r="AT1151" s="205" t="s">
        <v>209</v>
      </c>
      <c r="AU1151" s="205" t="s">
        <v>89</v>
      </c>
      <c r="AV1151" s="12" t="s">
        <v>89</v>
      </c>
      <c r="AW1151" s="12" t="s">
        <v>36</v>
      </c>
      <c r="AX1151" s="12" t="s">
        <v>80</v>
      </c>
      <c r="AY1151" s="205" t="s">
        <v>203</v>
      </c>
    </row>
    <row r="1152" spans="2:51" s="13" customFormat="1" ht="12">
      <c r="B1152" s="206"/>
      <c r="C1152" s="207"/>
      <c r="D1152" s="196" t="s">
        <v>209</v>
      </c>
      <c r="E1152" s="208" t="s">
        <v>1</v>
      </c>
      <c r="F1152" s="209" t="s">
        <v>211</v>
      </c>
      <c r="G1152" s="207"/>
      <c r="H1152" s="210">
        <v>224</v>
      </c>
      <c r="I1152" s="211"/>
      <c r="J1152" s="207"/>
      <c r="K1152" s="207"/>
      <c r="L1152" s="212"/>
      <c r="M1152" s="213"/>
      <c r="N1152" s="214"/>
      <c r="O1152" s="214"/>
      <c r="P1152" s="214"/>
      <c r="Q1152" s="214"/>
      <c r="R1152" s="214"/>
      <c r="S1152" s="214"/>
      <c r="T1152" s="215"/>
      <c r="AT1152" s="216" t="s">
        <v>209</v>
      </c>
      <c r="AU1152" s="216" t="s">
        <v>89</v>
      </c>
      <c r="AV1152" s="13" t="s">
        <v>98</v>
      </c>
      <c r="AW1152" s="13" t="s">
        <v>36</v>
      </c>
      <c r="AX1152" s="13" t="s">
        <v>85</v>
      </c>
      <c r="AY1152" s="216" t="s">
        <v>203</v>
      </c>
    </row>
    <row r="1153" spans="1:65" s="2" customFormat="1" ht="16.5" customHeight="1">
      <c r="A1153" s="35"/>
      <c r="B1153" s="36"/>
      <c r="C1153" s="238" t="s">
        <v>2689</v>
      </c>
      <c r="D1153" s="238" t="s">
        <v>1363</v>
      </c>
      <c r="E1153" s="239" t="s">
        <v>2690</v>
      </c>
      <c r="F1153" s="240" t="s">
        <v>2691</v>
      </c>
      <c r="G1153" s="241" t="s">
        <v>221</v>
      </c>
      <c r="H1153" s="242">
        <v>705.6</v>
      </c>
      <c r="I1153" s="243"/>
      <c r="J1153" s="244">
        <f>ROUND(I1153*H1153,2)</f>
        <v>0</v>
      </c>
      <c r="K1153" s="245"/>
      <c r="L1153" s="246"/>
      <c r="M1153" s="247" t="s">
        <v>1</v>
      </c>
      <c r="N1153" s="248" t="s">
        <v>45</v>
      </c>
      <c r="O1153" s="72"/>
      <c r="P1153" s="190">
        <f>O1153*H1153</f>
        <v>0</v>
      </c>
      <c r="Q1153" s="190">
        <v>0</v>
      </c>
      <c r="R1153" s="190">
        <f>Q1153*H1153</f>
        <v>0</v>
      </c>
      <c r="S1153" s="190">
        <v>0</v>
      </c>
      <c r="T1153" s="191">
        <f>S1153*H1153</f>
        <v>0</v>
      </c>
      <c r="U1153" s="35"/>
      <c r="V1153" s="35"/>
      <c r="W1153" s="35"/>
      <c r="X1153" s="35"/>
      <c r="Y1153" s="35"/>
      <c r="Z1153" s="35"/>
      <c r="AA1153" s="35"/>
      <c r="AB1153" s="35"/>
      <c r="AC1153" s="35"/>
      <c r="AD1153" s="35"/>
      <c r="AE1153" s="35"/>
      <c r="AR1153" s="192" t="s">
        <v>465</v>
      </c>
      <c r="AT1153" s="192" t="s">
        <v>1363</v>
      </c>
      <c r="AU1153" s="192" t="s">
        <v>89</v>
      </c>
      <c r="AY1153" s="18" t="s">
        <v>203</v>
      </c>
      <c r="BE1153" s="193">
        <f>IF(N1153="základní",J1153,0)</f>
        <v>0</v>
      </c>
      <c r="BF1153" s="193">
        <f>IF(N1153="snížená",J1153,0)</f>
        <v>0</v>
      </c>
      <c r="BG1153" s="193">
        <f>IF(N1153="zákl. přenesená",J1153,0)</f>
        <v>0</v>
      </c>
      <c r="BH1153" s="193">
        <f>IF(N1153="sníž. přenesená",J1153,0)</f>
        <v>0</v>
      </c>
      <c r="BI1153" s="193">
        <f>IF(N1153="nulová",J1153,0)</f>
        <v>0</v>
      </c>
      <c r="BJ1153" s="18" t="s">
        <v>85</v>
      </c>
      <c r="BK1153" s="193">
        <f>ROUND(I1153*H1153,2)</f>
        <v>0</v>
      </c>
      <c r="BL1153" s="18" t="s">
        <v>317</v>
      </c>
      <c r="BM1153" s="192" t="s">
        <v>2692</v>
      </c>
    </row>
    <row r="1154" spans="2:51" s="12" customFormat="1" ht="12">
      <c r="B1154" s="194"/>
      <c r="C1154" s="195"/>
      <c r="D1154" s="196" t="s">
        <v>209</v>
      </c>
      <c r="E1154" s="197" t="s">
        <v>1</v>
      </c>
      <c r="F1154" s="198" t="s">
        <v>2693</v>
      </c>
      <c r="G1154" s="195"/>
      <c r="H1154" s="199">
        <v>705.6</v>
      </c>
      <c r="I1154" s="200"/>
      <c r="J1154" s="195"/>
      <c r="K1154" s="195"/>
      <c r="L1154" s="201"/>
      <c r="M1154" s="202"/>
      <c r="N1154" s="203"/>
      <c r="O1154" s="203"/>
      <c r="P1154" s="203"/>
      <c r="Q1154" s="203"/>
      <c r="R1154" s="203"/>
      <c r="S1154" s="203"/>
      <c r="T1154" s="204"/>
      <c r="AT1154" s="205" t="s">
        <v>209</v>
      </c>
      <c r="AU1154" s="205" t="s">
        <v>89</v>
      </c>
      <c r="AV1154" s="12" t="s">
        <v>89</v>
      </c>
      <c r="AW1154" s="12" t="s">
        <v>36</v>
      </c>
      <c r="AX1154" s="12" t="s">
        <v>80</v>
      </c>
      <c r="AY1154" s="205" t="s">
        <v>203</v>
      </c>
    </row>
    <row r="1155" spans="2:51" s="13" customFormat="1" ht="12">
      <c r="B1155" s="206"/>
      <c r="C1155" s="207"/>
      <c r="D1155" s="196" t="s">
        <v>209</v>
      </c>
      <c r="E1155" s="208" t="s">
        <v>1</v>
      </c>
      <c r="F1155" s="209" t="s">
        <v>211</v>
      </c>
      <c r="G1155" s="207"/>
      <c r="H1155" s="210">
        <v>705.6</v>
      </c>
      <c r="I1155" s="211"/>
      <c r="J1155" s="207"/>
      <c r="K1155" s="207"/>
      <c r="L1155" s="212"/>
      <c r="M1155" s="213"/>
      <c r="N1155" s="214"/>
      <c r="O1155" s="214"/>
      <c r="P1155" s="214"/>
      <c r="Q1155" s="214"/>
      <c r="R1155" s="214"/>
      <c r="S1155" s="214"/>
      <c r="T1155" s="215"/>
      <c r="AT1155" s="216" t="s">
        <v>209</v>
      </c>
      <c r="AU1155" s="216" t="s">
        <v>89</v>
      </c>
      <c r="AV1155" s="13" t="s">
        <v>98</v>
      </c>
      <c r="AW1155" s="13" t="s">
        <v>36</v>
      </c>
      <c r="AX1155" s="13" t="s">
        <v>85</v>
      </c>
      <c r="AY1155" s="216" t="s">
        <v>203</v>
      </c>
    </row>
    <row r="1156" spans="1:65" s="2" customFormat="1" ht="37.9" customHeight="1">
      <c r="A1156" s="35"/>
      <c r="B1156" s="36"/>
      <c r="C1156" s="180" t="s">
        <v>2694</v>
      </c>
      <c r="D1156" s="180" t="s">
        <v>204</v>
      </c>
      <c r="E1156" s="181" t="s">
        <v>2695</v>
      </c>
      <c r="F1156" s="182" t="s">
        <v>2696</v>
      </c>
      <c r="G1156" s="183" t="s">
        <v>253</v>
      </c>
      <c r="H1156" s="184">
        <v>224</v>
      </c>
      <c r="I1156" s="185"/>
      <c r="J1156" s="186">
        <f>ROUND(I1156*H1156,2)</f>
        <v>0</v>
      </c>
      <c r="K1156" s="187"/>
      <c r="L1156" s="40"/>
      <c r="M1156" s="188" t="s">
        <v>1</v>
      </c>
      <c r="N1156" s="189" t="s">
        <v>45</v>
      </c>
      <c r="O1156" s="72"/>
      <c r="P1156" s="190">
        <f>O1156*H1156</f>
        <v>0</v>
      </c>
      <c r="Q1156" s="190">
        <v>0</v>
      </c>
      <c r="R1156" s="190">
        <f>Q1156*H1156</f>
        <v>0</v>
      </c>
      <c r="S1156" s="190">
        <v>0</v>
      </c>
      <c r="T1156" s="191">
        <f>S1156*H1156</f>
        <v>0</v>
      </c>
      <c r="U1156" s="35"/>
      <c r="V1156" s="35"/>
      <c r="W1156" s="35"/>
      <c r="X1156" s="35"/>
      <c r="Y1156" s="35"/>
      <c r="Z1156" s="35"/>
      <c r="AA1156" s="35"/>
      <c r="AB1156" s="35"/>
      <c r="AC1156" s="35"/>
      <c r="AD1156" s="35"/>
      <c r="AE1156" s="35"/>
      <c r="AR1156" s="192" t="s">
        <v>317</v>
      </c>
      <c r="AT1156" s="192" t="s">
        <v>204</v>
      </c>
      <c r="AU1156" s="192" t="s">
        <v>89</v>
      </c>
      <c r="AY1156" s="18" t="s">
        <v>203</v>
      </c>
      <c r="BE1156" s="193">
        <f>IF(N1156="základní",J1156,0)</f>
        <v>0</v>
      </c>
      <c r="BF1156" s="193">
        <f>IF(N1156="snížená",J1156,0)</f>
        <v>0</v>
      </c>
      <c r="BG1156" s="193">
        <f>IF(N1156="zákl. přenesená",J1156,0)</f>
        <v>0</v>
      </c>
      <c r="BH1156" s="193">
        <f>IF(N1156="sníž. přenesená",J1156,0)</f>
        <v>0</v>
      </c>
      <c r="BI1156" s="193">
        <f>IF(N1156="nulová",J1156,0)</f>
        <v>0</v>
      </c>
      <c r="BJ1156" s="18" t="s">
        <v>85</v>
      </c>
      <c r="BK1156" s="193">
        <f>ROUND(I1156*H1156,2)</f>
        <v>0</v>
      </c>
      <c r="BL1156" s="18" t="s">
        <v>317</v>
      </c>
      <c r="BM1156" s="192" t="s">
        <v>2697</v>
      </c>
    </row>
    <row r="1157" spans="2:51" s="12" customFormat="1" ht="12">
      <c r="B1157" s="194"/>
      <c r="C1157" s="195"/>
      <c r="D1157" s="196" t="s">
        <v>209</v>
      </c>
      <c r="E1157" s="197" t="s">
        <v>1</v>
      </c>
      <c r="F1157" s="198" t="s">
        <v>2688</v>
      </c>
      <c r="G1157" s="195"/>
      <c r="H1157" s="199">
        <v>224</v>
      </c>
      <c r="I1157" s="200"/>
      <c r="J1157" s="195"/>
      <c r="K1157" s="195"/>
      <c r="L1157" s="201"/>
      <c r="M1157" s="202"/>
      <c r="N1157" s="203"/>
      <c r="O1157" s="203"/>
      <c r="P1157" s="203"/>
      <c r="Q1157" s="203"/>
      <c r="R1157" s="203"/>
      <c r="S1157" s="203"/>
      <c r="T1157" s="204"/>
      <c r="AT1157" s="205" t="s">
        <v>209</v>
      </c>
      <c r="AU1157" s="205" t="s">
        <v>89</v>
      </c>
      <c r="AV1157" s="12" t="s">
        <v>89</v>
      </c>
      <c r="AW1157" s="12" t="s">
        <v>36</v>
      </c>
      <c r="AX1157" s="12" t="s">
        <v>80</v>
      </c>
      <c r="AY1157" s="205" t="s">
        <v>203</v>
      </c>
    </row>
    <row r="1158" spans="2:51" s="13" customFormat="1" ht="12">
      <c r="B1158" s="206"/>
      <c r="C1158" s="207"/>
      <c r="D1158" s="196" t="s">
        <v>209</v>
      </c>
      <c r="E1158" s="208" t="s">
        <v>1</v>
      </c>
      <c r="F1158" s="209" t="s">
        <v>211</v>
      </c>
      <c r="G1158" s="207"/>
      <c r="H1158" s="210">
        <v>224</v>
      </c>
      <c r="I1158" s="211"/>
      <c r="J1158" s="207"/>
      <c r="K1158" s="207"/>
      <c r="L1158" s="212"/>
      <c r="M1158" s="213"/>
      <c r="N1158" s="214"/>
      <c r="O1158" s="214"/>
      <c r="P1158" s="214"/>
      <c r="Q1158" s="214"/>
      <c r="R1158" s="214"/>
      <c r="S1158" s="214"/>
      <c r="T1158" s="215"/>
      <c r="AT1158" s="216" t="s">
        <v>209</v>
      </c>
      <c r="AU1158" s="216" t="s">
        <v>89</v>
      </c>
      <c r="AV1158" s="13" t="s">
        <v>98</v>
      </c>
      <c r="AW1158" s="13" t="s">
        <v>36</v>
      </c>
      <c r="AX1158" s="13" t="s">
        <v>85</v>
      </c>
      <c r="AY1158" s="216" t="s">
        <v>203</v>
      </c>
    </row>
    <row r="1159" spans="1:65" s="2" customFormat="1" ht="33" customHeight="1">
      <c r="A1159" s="35"/>
      <c r="B1159" s="36"/>
      <c r="C1159" s="238" t="s">
        <v>2698</v>
      </c>
      <c r="D1159" s="238" t="s">
        <v>1363</v>
      </c>
      <c r="E1159" s="239" t="s">
        <v>2699</v>
      </c>
      <c r="F1159" s="240" t="s">
        <v>2700</v>
      </c>
      <c r="G1159" s="241" t="s">
        <v>207</v>
      </c>
      <c r="H1159" s="242">
        <v>67.2</v>
      </c>
      <c r="I1159" s="243"/>
      <c r="J1159" s="244">
        <f>ROUND(I1159*H1159,2)</f>
        <v>0</v>
      </c>
      <c r="K1159" s="245"/>
      <c r="L1159" s="246"/>
      <c r="M1159" s="247" t="s">
        <v>1</v>
      </c>
      <c r="N1159" s="248" t="s">
        <v>45</v>
      </c>
      <c r="O1159" s="72"/>
      <c r="P1159" s="190">
        <f>O1159*H1159</f>
        <v>0</v>
      </c>
      <c r="Q1159" s="190">
        <v>0</v>
      </c>
      <c r="R1159" s="190">
        <f>Q1159*H1159</f>
        <v>0</v>
      </c>
      <c r="S1159" s="190">
        <v>0</v>
      </c>
      <c r="T1159" s="191">
        <f>S1159*H1159</f>
        <v>0</v>
      </c>
      <c r="U1159" s="35"/>
      <c r="V1159" s="35"/>
      <c r="W1159" s="35"/>
      <c r="X1159" s="35"/>
      <c r="Y1159" s="35"/>
      <c r="Z1159" s="35"/>
      <c r="AA1159" s="35"/>
      <c r="AB1159" s="35"/>
      <c r="AC1159" s="35"/>
      <c r="AD1159" s="35"/>
      <c r="AE1159" s="35"/>
      <c r="AR1159" s="192" t="s">
        <v>465</v>
      </c>
      <c r="AT1159" s="192" t="s">
        <v>1363</v>
      </c>
      <c r="AU1159" s="192" t="s">
        <v>89</v>
      </c>
      <c r="AY1159" s="18" t="s">
        <v>203</v>
      </c>
      <c r="BE1159" s="193">
        <f>IF(N1159="základní",J1159,0)</f>
        <v>0</v>
      </c>
      <c r="BF1159" s="193">
        <f>IF(N1159="snížená",J1159,0)</f>
        <v>0</v>
      </c>
      <c r="BG1159" s="193">
        <f>IF(N1159="zákl. přenesená",J1159,0)</f>
        <v>0</v>
      </c>
      <c r="BH1159" s="193">
        <f>IF(N1159="sníž. přenesená",J1159,0)</f>
        <v>0</v>
      </c>
      <c r="BI1159" s="193">
        <f>IF(N1159="nulová",J1159,0)</f>
        <v>0</v>
      </c>
      <c r="BJ1159" s="18" t="s">
        <v>85</v>
      </c>
      <c r="BK1159" s="193">
        <f>ROUND(I1159*H1159,2)</f>
        <v>0</v>
      </c>
      <c r="BL1159" s="18" t="s">
        <v>317</v>
      </c>
      <c r="BM1159" s="192" t="s">
        <v>2701</v>
      </c>
    </row>
    <row r="1160" spans="2:51" s="12" customFormat="1" ht="12">
      <c r="B1160" s="194"/>
      <c r="C1160" s="195"/>
      <c r="D1160" s="196" t="s">
        <v>209</v>
      </c>
      <c r="E1160" s="197" t="s">
        <v>1</v>
      </c>
      <c r="F1160" s="198" t="s">
        <v>2702</v>
      </c>
      <c r="G1160" s="195"/>
      <c r="H1160" s="199">
        <v>67.2</v>
      </c>
      <c r="I1160" s="200"/>
      <c r="J1160" s="195"/>
      <c r="K1160" s="195"/>
      <c r="L1160" s="201"/>
      <c r="M1160" s="202"/>
      <c r="N1160" s="203"/>
      <c r="O1160" s="203"/>
      <c r="P1160" s="203"/>
      <c r="Q1160" s="203"/>
      <c r="R1160" s="203"/>
      <c r="S1160" s="203"/>
      <c r="T1160" s="204"/>
      <c r="AT1160" s="205" t="s">
        <v>209</v>
      </c>
      <c r="AU1160" s="205" t="s">
        <v>89</v>
      </c>
      <c r="AV1160" s="12" t="s">
        <v>89</v>
      </c>
      <c r="AW1160" s="12" t="s">
        <v>36</v>
      </c>
      <c r="AX1160" s="12" t="s">
        <v>80</v>
      </c>
      <c r="AY1160" s="205" t="s">
        <v>203</v>
      </c>
    </row>
    <row r="1161" spans="2:51" s="13" customFormat="1" ht="12">
      <c r="B1161" s="206"/>
      <c r="C1161" s="207"/>
      <c r="D1161" s="196" t="s">
        <v>209</v>
      </c>
      <c r="E1161" s="208" t="s">
        <v>1</v>
      </c>
      <c r="F1161" s="209" t="s">
        <v>211</v>
      </c>
      <c r="G1161" s="207"/>
      <c r="H1161" s="210">
        <v>67.2</v>
      </c>
      <c r="I1161" s="211"/>
      <c r="J1161" s="207"/>
      <c r="K1161" s="207"/>
      <c r="L1161" s="212"/>
      <c r="M1161" s="213"/>
      <c r="N1161" s="214"/>
      <c r="O1161" s="214"/>
      <c r="P1161" s="214"/>
      <c r="Q1161" s="214"/>
      <c r="R1161" s="214"/>
      <c r="S1161" s="214"/>
      <c r="T1161" s="215"/>
      <c r="AT1161" s="216" t="s">
        <v>209</v>
      </c>
      <c r="AU1161" s="216" t="s">
        <v>89</v>
      </c>
      <c r="AV1161" s="13" t="s">
        <v>98</v>
      </c>
      <c r="AW1161" s="13" t="s">
        <v>36</v>
      </c>
      <c r="AX1161" s="13" t="s">
        <v>85</v>
      </c>
      <c r="AY1161" s="216" t="s">
        <v>203</v>
      </c>
    </row>
    <row r="1162" spans="1:65" s="2" customFormat="1" ht="37.9" customHeight="1">
      <c r="A1162" s="35"/>
      <c r="B1162" s="36"/>
      <c r="C1162" s="180" t="s">
        <v>2703</v>
      </c>
      <c r="D1162" s="180" t="s">
        <v>204</v>
      </c>
      <c r="E1162" s="181" t="s">
        <v>2704</v>
      </c>
      <c r="F1162" s="182" t="s">
        <v>2705</v>
      </c>
      <c r="G1162" s="183" t="s">
        <v>207</v>
      </c>
      <c r="H1162" s="184">
        <v>2047.344</v>
      </c>
      <c r="I1162" s="185"/>
      <c r="J1162" s="186">
        <f aca="true" t="shared" si="40" ref="J1162:J1167">ROUND(I1162*H1162,2)</f>
        <v>0</v>
      </c>
      <c r="K1162" s="187"/>
      <c r="L1162" s="40"/>
      <c r="M1162" s="188" t="s">
        <v>1</v>
      </c>
      <c r="N1162" s="189" t="s">
        <v>45</v>
      </c>
      <c r="O1162" s="72"/>
      <c r="P1162" s="190">
        <f aca="true" t="shared" si="41" ref="P1162:P1167">O1162*H1162</f>
        <v>0</v>
      </c>
      <c r="Q1162" s="190">
        <v>0</v>
      </c>
      <c r="R1162" s="190">
        <f aca="true" t="shared" si="42" ref="R1162:R1167">Q1162*H1162</f>
        <v>0</v>
      </c>
      <c r="S1162" s="190">
        <v>0</v>
      </c>
      <c r="T1162" s="191">
        <f aca="true" t="shared" si="43" ref="T1162:T1167">S1162*H1162</f>
        <v>0</v>
      </c>
      <c r="U1162" s="35"/>
      <c r="V1162" s="35"/>
      <c r="W1162" s="35"/>
      <c r="X1162" s="35"/>
      <c r="Y1162" s="35"/>
      <c r="Z1162" s="35"/>
      <c r="AA1162" s="35"/>
      <c r="AB1162" s="35"/>
      <c r="AC1162" s="35"/>
      <c r="AD1162" s="35"/>
      <c r="AE1162" s="35"/>
      <c r="AR1162" s="192" t="s">
        <v>317</v>
      </c>
      <c r="AT1162" s="192" t="s">
        <v>204</v>
      </c>
      <c r="AU1162" s="192" t="s">
        <v>89</v>
      </c>
      <c r="AY1162" s="18" t="s">
        <v>203</v>
      </c>
      <c r="BE1162" s="193">
        <f aca="true" t="shared" si="44" ref="BE1162:BE1167">IF(N1162="základní",J1162,0)</f>
        <v>0</v>
      </c>
      <c r="BF1162" s="193">
        <f aca="true" t="shared" si="45" ref="BF1162:BF1167">IF(N1162="snížená",J1162,0)</f>
        <v>0</v>
      </c>
      <c r="BG1162" s="193">
        <f aca="true" t="shared" si="46" ref="BG1162:BG1167">IF(N1162="zákl. přenesená",J1162,0)</f>
        <v>0</v>
      </c>
      <c r="BH1162" s="193">
        <f aca="true" t="shared" si="47" ref="BH1162:BH1167">IF(N1162="sníž. přenesená",J1162,0)</f>
        <v>0</v>
      </c>
      <c r="BI1162" s="193">
        <f aca="true" t="shared" si="48" ref="BI1162:BI1167">IF(N1162="nulová",J1162,0)</f>
        <v>0</v>
      </c>
      <c r="BJ1162" s="18" t="s">
        <v>85</v>
      </c>
      <c r="BK1162" s="193">
        <f aca="true" t="shared" si="49" ref="BK1162:BK1167">ROUND(I1162*H1162,2)</f>
        <v>0</v>
      </c>
      <c r="BL1162" s="18" t="s">
        <v>317</v>
      </c>
      <c r="BM1162" s="192" t="s">
        <v>2706</v>
      </c>
    </row>
    <row r="1163" spans="1:65" s="2" customFormat="1" ht="21.75" customHeight="1">
      <c r="A1163" s="35"/>
      <c r="B1163" s="36"/>
      <c r="C1163" s="238" t="s">
        <v>2707</v>
      </c>
      <c r="D1163" s="238" t="s">
        <v>1363</v>
      </c>
      <c r="E1163" s="239" t="s">
        <v>2708</v>
      </c>
      <c r="F1163" s="240" t="s">
        <v>2709</v>
      </c>
      <c r="G1163" s="241" t="s">
        <v>207</v>
      </c>
      <c r="H1163" s="242">
        <v>68.552</v>
      </c>
      <c r="I1163" s="243"/>
      <c r="J1163" s="244">
        <f t="shared" si="40"/>
        <v>0</v>
      </c>
      <c r="K1163" s="245"/>
      <c r="L1163" s="246"/>
      <c r="M1163" s="247" t="s">
        <v>1</v>
      </c>
      <c r="N1163" s="248" t="s">
        <v>45</v>
      </c>
      <c r="O1163" s="72"/>
      <c r="P1163" s="190">
        <f t="shared" si="41"/>
        <v>0</v>
      </c>
      <c r="Q1163" s="190">
        <v>0</v>
      </c>
      <c r="R1163" s="190">
        <f t="shared" si="42"/>
        <v>0</v>
      </c>
      <c r="S1163" s="190">
        <v>0</v>
      </c>
      <c r="T1163" s="191">
        <f t="shared" si="43"/>
        <v>0</v>
      </c>
      <c r="U1163" s="35"/>
      <c r="V1163" s="35"/>
      <c r="W1163" s="35"/>
      <c r="X1163" s="35"/>
      <c r="Y1163" s="35"/>
      <c r="Z1163" s="35"/>
      <c r="AA1163" s="35"/>
      <c r="AB1163" s="35"/>
      <c r="AC1163" s="35"/>
      <c r="AD1163" s="35"/>
      <c r="AE1163" s="35"/>
      <c r="AR1163" s="192" t="s">
        <v>465</v>
      </c>
      <c r="AT1163" s="192" t="s">
        <v>1363</v>
      </c>
      <c r="AU1163" s="192" t="s">
        <v>89</v>
      </c>
      <c r="AY1163" s="18" t="s">
        <v>203</v>
      </c>
      <c r="BE1163" s="193">
        <f t="shared" si="44"/>
        <v>0</v>
      </c>
      <c r="BF1163" s="193">
        <f t="shared" si="45"/>
        <v>0</v>
      </c>
      <c r="BG1163" s="193">
        <f t="shared" si="46"/>
        <v>0</v>
      </c>
      <c r="BH1163" s="193">
        <f t="shared" si="47"/>
        <v>0</v>
      </c>
      <c r="BI1163" s="193">
        <f t="shared" si="48"/>
        <v>0</v>
      </c>
      <c r="BJ1163" s="18" t="s">
        <v>85</v>
      </c>
      <c r="BK1163" s="193">
        <f t="shared" si="49"/>
        <v>0</v>
      </c>
      <c r="BL1163" s="18" t="s">
        <v>317</v>
      </c>
      <c r="BM1163" s="192" t="s">
        <v>2710</v>
      </c>
    </row>
    <row r="1164" spans="1:65" s="2" customFormat="1" ht="21.75" customHeight="1">
      <c r="A1164" s="35"/>
      <c r="B1164" s="36"/>
      <c r="C1164" s="238" t="s">
        <v>2711</v>
      </c>
      <c r="D1164" s="238" t="s">
        <v>1363</v>
      </c>
      <c r="E1164" s="239" t="s">
        <v>2712</v>
      </c>
      <c r="F1164" s="240" t="s">
        <v>2713</v>
      </c>
      <c r="G1164" s="241" t="s">
        <v>207</v>
      </c>
      <c r="H1164" s="242">
        <v>1731.41</v>
      </c>
      <c r="I1164" s="243"/>
      <c r="J1164" s="244">
        <f t="shared" si="40"/>
        <v>0</v>
      </c>
      <c r="K1164" s="245"/>
      <c r="L1164" s="246"/>
      <c r="M1164" s="247" t="s">
        <v>1</v>
      </c>
      <c r="N1164" s="248" t="s">
        <v>45</v>
      </c>
      <c r="O1164" s="72"/>
      <c r="P1164" s="190">
        <f t="shared" si="41"/>
        <v>0</v>
      </c>
      <c r="Q1164" s="190">
        <v>0</v>
      </c>
      <c r="R1164" s="190">
        <f t="shared" si="42"/>
        <v>0</v>
      </c>
      <c r="S1164" s="190">
        <v>0</v>
      </c>
      <c r="T1164" s="191">
        <f t="shared" si="43"/>
        <v>0</v>
      </c>
      <c r="U1164" s="35"/>
      <c r="V1164" s="35"/>
      <c r="W1164" s="35"/>
      <c r="X1164" s="35"/>
      <c r="Y1164" s="35"/>
      <c r="Z1164" s="35"/>
      <c r="AA1164" s="35"/>
      <c r="AB1164" s="35"/>
      <c r="AC1164" s="35"/>
      <c r="AD1164" s="35"/>
      <c r="AE1164" s="35"/>
      <c r="AR1164" s="192" t="s">
        <v>465</v>
      </c>
      <c r="AT1164" s="192" t="s">
        <v>1363</v>
      </c>
      <c r="AU1164" s="192" t="s">
        <v>89</v>
      </c>
      <c r="AY1164" s="18" t="s">
        <v>203</v>
      </c>
      <c r="BE1164" s="193">
        <f t="shared" si="44"/>
        <v>0</v>
      </c>
      <c r="BF1164" s="193">
        <f t="shared" si="45"/>
        <v>0</v>
      </c>
      <c r="BG1164" s="193">
        <f t="shared" si="46"/>
        <v>0</v>
      </c>
      <c r="BH1164" s="193">
        <f t="shared" si="47"/>
        <v>0</v>
      </c>
      <c r="BI1164" s="193">
        <f t="shared" si="48"/>
        <v>0</v>
      </c>
      <c r="BJ1164" s="18" t="s">
        <v>85</v>
      </c>
      <c r="BK1164" s="193">
        <f t="shared" si="49"/>
        <v>0</v>
      </c>
      <c r="BL1164" s="18" t="s">
        <v>317</v>
      </c>
      <c r="BM1164" s="192" t="s">
        <v>2714</v>
      </c>
    </row>
    <row r="1165" spans="1:65" s="2" customFormat="1" ht="16.5" customHeight="1">
      <c r="A1165" s="35"/>
      <c r="B1165" s="36"/>
      <c r="C1165" s="238" t="s">
        <v>2715</v>
      </c>
      <c r="D1165" s="238" t="s">
        <v>1363</v>
      </c>
      <c r="E1165" s="239" t="s">
        <v>2716</v>
      </c>
      <c r="F1165" s="240" t="s">
        <v>2717</v>
      </c>
      <c r="G1165" s="241" t="s">
        <v>207</v>
      </c>
      <c r="H1165" s="242">
        <v>554.484</v>
      </c>
      <c r="I1165" s="243"/>
      <c r="J1165" s="244">
        <f t="shared" si="40"/>
        <v>0</v>
      </c>
      <c r="K1165" s="245"/>
      <c r="L1165" s="246"/>
      <c r="M1165" s="247" t="s">
        <v>1</v>
      </c>
      <c r="N1165" s="248" t="s">
        <v>45</v>
      </c>
      <c r="O1165" s="72"/>
      <c r="P1165" s="190">
        <f t="shared" si="41"/>
        <v>0</v>
      </c>
      <c r="Q1165" s="190">
        <v>0</v>
      </c>
      <c r="R1165" s="190">
        <f t="shared" si="42"/>
        <v>0</v>
      </c>
      <c r="S1165" s="190">
        <v>0</v>
      </c>
      <c r="T1165" s="191">
        <f t="shared" si="43"/>
        <v>0</v>
      </c>
      <c r="U1165" s="35"/>
      <c r="V1165" s="35"/>
      <c r="W1165" s="35"/>
      <c r="X1165" s="35"/>
      <c r="Y1165" s="35"/>
      <c r="Z1165" s="35"/>
      <c r="AA1165" s="35"/>
      <c r="AB1165" s="35"/>
      <c r="AC1165" s="35"/>
      <c r="AD1165" s="35"/>
      <c r="AE1165" s="35"/>
      <c r="AR1165" s="192" t="s">
        <v>465</v>
      </c>
      <c r="AT1165" s="192" t="s">
        <v>1363</v>
      </c>
      <c r="AU1165" s="192" t="s">
        <v>89</v>
      </c>
      <c r="AY1165" s="18" t="s">
        <v>203</v>
      </c>
      <c r="BE1165" s="193">
        <f t="shared" si="44"/>
        <v>0</v>
      </c>
      <c r="BF1165" s="193">
        <f t="shared" si="45"/>
        <v>0</v>
      </c>
      <c r="BG1165" s="193">
        <f t="shared" si="46"/>
        <v>0</v>
      </c>
      <c r="BH1165" s="193">
        <f t="shared" si="47"/>
        <v>0</v>
      </c>
      <c r="BI1165" s="193">
        <f t="shared" si="48"/>
        <v>0</v>
      </c>
      <c r="BJ1165" s="18" t="s">
        <v>85</v>
      </c>
      <c r="BK1165" s="193">
        <f t="shared" si="49"/>
        <v>0</v>
      </c>
      <c r="BL1165" s="18" t="s">
        <v>317</v>
      </c>
      <c r="BM1165" s="192" t="s">
        <v>2718</v>
      </c>
    </row>
    <row r="1166" spans="1:65" s="2" customFormat="1" ht="33" customHeight="1">
      <c r="A1166" s="35"/>
      <c r="B1166" s="36"/>
      <c r="C1166" s="180" t="s">
        <v>2719</v>
      </c>
      <c r="D1166" s="180" t="s">
        <v>204</v>
      </c>
      <c r="E1166" s="181" t="s">
        <v>2720</v>
      </c>
      <c r="F1166" s="182" t="s">
        <v>2721</v>
      </c>
      <c r="G1166" s="183" t="s">
        <v>253</v>
      </c>
      <c r="H1166" s="184">
        <v>1963.04</v>
      </c>
      <c r="I1166" s="185"/>
      <c r="J1166" s="186">
        <f t="shared" si="40"/>
        <v>0</v>
      </c>
      <c r="K1166" s="187"/>
      <c r="L1166" s="40"/>
      <c r="M1166" s="188" t="s">
        <v>1</v>
      </c>
      <c r="N1166" s="189" t="s">
        <v>45</v>
      </c>
      <c r="O1166" s="72"/>
      <c r="P1166" s="190">
        <f t="shared" si="41"/>
        <v>0</v>
      </c>
      <c r="Q1166" s="190">
        <v>0</v>
      </c>
      <c r="R1166" s="190">
        <f t="shared" si="42"/>
        <v>0</v>
      </c>
      <c r="S1166" s="190">
        <v>0</v>
      </c>
      <c r="T1166" s="191">
        <f t="shared" si="43"/>
        <v>0</v>
      </c>
      <c r="U1166" s="35"/>
      <c r="V1166" s="35"/>
      <c r="W1166" s="35"/>
      <c r="X1166" s="35"/>
      <c r="Y1166" s="35"/>
      <c r="Z1166" s="35"/>
      <c r="AA1166" s="35"/>
      <c r="AB1166" s="35"/>
      <c r="AC1166" s="35"/>
      <c r="AD1166" s="35"/>
      <c r="AE1166" s="35"/>
      <c r="AR1166" s="192" t="s">
        <v>317</v>
      </c>
      <c r="AT1166" s="192" t="s">
        <v>204</v>
      </c>
      <c r="AU1166" s="192" t="s">
        <v>89</v>
      </c>
      <c r="AY1166" s="18" t="s">
        <v>203</v>
      </c>
      <c r="BE1166" s="193">
        <f t="shared" si="44"/>
        <v>0</v>
      </c>
      <c r="BF1166" s="193">
        <f t="shared" si="45"/>
        <v>0</v>
      </c>
      <c r="BG1166" s="193">
        <f t="shared" si="46"/>
        <v>0</v>
      </c>
      <c r="BH1166" s="193">
        <f t="shared" si="47"/>
        <v>0</v>
      </c>
      <c r="BI1166" s="193">
        <f t="shared" si="48"/>
        <v>0</v>
      </c>
      <c r="BJ1166" s="18" t="s">
        <v>85</v>
      </c>
      <c r="BK1166" s="193">
        <f t="shared" si="49"/>
        <v>0</v>
      </c>
      <c r="BL1166" s="18" t="s">
        <v>317</v>
      </c>
      <c r="BM1166" s="192" t="s">
        <v>2722</v>
      </c>
    </row>
    <row r="1167" spans="1:65" s="2" customFormat="1" ht="16.5" customHeight="1">
      <c r="A1167" s="35"/>
      <c r="B1167" s="36"/>
      <c r="C1167" s="238" t="s">
        <v>2723</v>
      </c>
      <c r="D1167" s="238" t="s">
        <v>1363</v>
      </c>
      <c r="E1167" s="239" t="s">
        <v>2724</v>
      </c>
      <c r="F1167" s="240" t="s">
        <v>2725</v>
      </c>
      <c r="G1167" s="241" t="s">
        <v>253</v>
      </c>
      <c r="H1167" s="242">
        <v>1927.54</v>
      </c>
      <c r="I1167" s="243"/>
      <c r="J1167" s="244">
        <f t="shared" si="40"/>
        <v>0</v>
      </c>
      <c r="K1167" s="245"/>
      <c r="L1167" s="246"/>
      <c r="M1167" s="247" t="s">
        <v>1</v>
      </c>
      <c r="N1167" s="248" t="s">
        <v>45</v>
      </c>
      <c r="O1167" s="72"/>
      <c r="P1167" s="190">
        <f t="shared" si="41"/>
        <v>0</v>
      </c>
      <c r="Q1167" s="190">
        <v>0</v>
      </c>
      <c r="R1167" s="190">
        <f t="shared" si="42"/>
        <v>0</v>
      </c>
      <c r="S1167" s="190">
        <v>0</v>
      </c>
      <c r="T1167" s="191">
        <f t="shared" si="43"/>
        <v>0</v>
      </c>
      <c r="U1167" s="35"/>
      <c r="V1167" s="35"/>
      <c r="W1167" s="35"/>
      <c r="X1167" s="35"/>
      <c r="Y1167" s="35"/>
      <c r="Z1167" s="35"/>
      <c r="AA1167" s="35"/>
      <c r="AB1167" s="35"/>
      <c r="AC1167" s="35"/>
      <c r="AD1167" s="35"/>
      <c r="AE1167" s="35"/>
      <c r="AR1167" s="192" t="s">
        <v>465</v>
      </c>
      <c r="AT1167" s="192" t="s">
        <v>1363</v>
      </c>
      <c r="AU1167" s="192" t="s">
        <v>89</v>
      </c>
      <c r="AY1167" s="18" t="s">
        <v>203</v>
      </c>
      <c r="BE1167" s="193">
        <f t="shared" si="44"/>
        <v>0</v>
      </c>
      <c r="BF1167" s="193">
        <f t="shared" si="45"/>
        <v>0</v>
      </c>
      <c r="BG1167" s="193">
        <f t="shared" si="46"/>
        <v>0</v>
      </c>
      <c r="BH1167" s="193">
        <f t="shared" si="47"/>
        <v>0</v>
      </c>
      <c r="BI1167" s="193">
        <f t="shared" si="48"/>
        <v>0</v>
      </c>
      <c r="BJ1167" s="18" t="s">
        <v>85</v>
      </c>
      <c r="BK1167" s="193">
        <f t="shared" si="49"/>
        <v>0</v>
      </c>
      <c r="BL1167" s="18" t="s">
        <v>317</v>
      </c>
      <c r="BM1167" s="192" t="s">
        <v>2726</v>
      </c>
    </row>
    <row r="1168" spans="2:51" s="12" customFormat="1" ht="12">
      <c r="B1168" s="194"/>
      <c r="C1168" s="195"/>
      <c r="D1168" s="196" t="s">
        <v>209</v>
      </c>
      <c r="E1168" s="197" t="s">
        <v>1</v>
      </c>
      <c r="F1168" s="198" t="s">
        <v>2727</v>
      </c>
      <c r="G1168" s="195"/>
      <c r="H1168" s="199">
        <v>1002.4</v>
      </c>
      <c r="I1168" s="200"/>
      <c r="J1168" s="195"/>
      <c r="K1168" s="195"/>
      <c r="L1168" s="201"/>
      <c r="M1168" s="202"/>
      <c r="N1168" s="203"/>
      <c r="O1168" s="203"/>
      <c r="P1168" s="203"/>
      <c r="Q1168" s="203"/>
      <c r="R1168" s="203"/>
      <c r="S1168" s="203"/>
      <c r="T1168" s="204"/>
      <c r="AT1168" s="205" t="s">
        <v>209</v>
      </c>
      <c r="AU1168" s="205" t="s">
        <v>89</v>
      </c>
      <c r="AV1168" s="12" t="s">
        <v>89</v>
      </c>
      <c r="AW1168" s="12" t="s">
        <v>36</v>
      </c>
      <c r="AX1168" s="12" t="s">
        <v>80</v>
      </c>
      <c r="AY1168" s="205" t="s">
        <v>203</v>
      </c>
    </row>
    <row r="1169" spans="2:51" s="12" customFormat="1" ht="12">
      <c r="B1169" s="194"/>
      <c r="C1169" s="195"/>
      <c r="D1169" s="196" t="s">
        <v>209</v>
      </c>
      <c r="E1169" s="197" t="s">
        <v>1</v>
      </c>
      <c r="F1169" s="198" t="s">
        <v>2728</v>
      </c>
      <c r="G1169" s="195"/>
      <c r="H1169" s="199">
        <v>575.4</v>
      </c>
      <c r="I1169" s="200"/>
      <c r="J1169" s="195"/>
      <c r="K1169" s="195"/>
      <c r="L1169" s="201"/>
      <c r="M1169" s="202"/>
      <c r="N1169" s="203"/>
      <c r="O1169" s="203"/>
      <c r="P1169" s="203"/>
      <c r="Q1169" s="203"/>
      <c r="R1169" s="203"/>
      <c r="S1169" s="203"/>
      <c r="T1169" s="204"/>
      <c r="AT1169" s="205" t="s">
        <v>209</v>
      </c>
      <c r="AU1169" s="205" t="s">
        <v>89</v>
      </c>
      <c r="AV1169" s="12" t="s">
        <v>89</v>
      </c>
      <c r="AW1169" s="12" t="s">
        <v>36</v>
      </c>
      <c r="AX1169" s="12" t="s">
        <v>80</v>
      </c>
      <c r="AY1169" s="205" t="s">
        <v>203</v>
      </c>
    </row>
    <row r="1170" spans="2:51" s="12" customFormat="1" ht="12">
      <c r="B1170" s="194"/>
      <c r="C1170" s="195"/>
      <c r="D1170" s="196" t="s">
        <v>209</v>
      </c>
      <c r="E1170" s="197" t="s">
        <v>1</v>
      </c>
      <c r="F1170" s="198" t="s">
        <v>2729</v>
      </c>
      <c r="G1170" s="195"/>
      <c r="H1170" s="199">
        <v>187.74</v>
      </c>
      <c r="I1170" s="200"/>
      <c r="J1170" s="195"/>
      <c r="K1170" s="195"/>
      <c r="L1170" s="201"/>
      <c r="M1170" s="202"/>
      <c r="N1170" s="203"/>
      <c r="O1170" s="203"/>
      <c r="P1170" s="203"/>
      <c r="Q1170" s="203"/>
      <c r="R1170" s="203"/>
      <c r="S1170" s="203"/>
      <c r="T1170" s="204"/>
      <c r="AT1170" s="205" t="s">
        <v>209</v>
      </c>
      <c r="AU1170" s="205" t="s">
        <v>89</v>
      </c>
      <c r="AV1170" s="12" t="s">
        <v>89</v>
      </c>
      <c r="AW1170" s="12" t="s">
        <v>36</v>
      </c>
      <c r="AX1170" s="12" t="s">
        <v>80</v>
      </c>
      <c r="AY1170" s="205" t="s">
        <v>203</v>
      </c>
    </row>
    <row r="1171" spans="2:51" s="12" customFormat="1" ht="12">
      <c r="B1171" s="194"/>
      <c r="C1171" s="195"/>
      <c r="D1171" s="196" t="s">
        <v>209</v>
      </c>
      <c r="E1171" s="197" t="s">
        <v>1</v>
      </c>
      <c r="F1171" s="198" t="s">
        <v>2730</v>
      </c>
      <c r="G1171" s="195"/>
      <c r="H1171" s="199">
        <v>71</v>
      </c>
      <c r="I1171" s="200"/>
      <c r="J1171" s="195"/>
      <c r="K1171" s="195"/>
      <c r="L1171" s="201"/>
      <c r="M1171" s="202"/>
      <c r="N1171" s="203"/>
      <c r="O1171" s="203"/>
      <c r="P1171" s="203"/>
      <c r="Q1171" s="203"/>
      <c r="R1171" s="203"/>
      <c r="S1171" s="203"/>
      <c r="T1171" s="204"/>
      <c r="AT1171" s="205" t="s">
        <v>209</v>
      </c>
      <c r="AU1171" s="205" t="s">
        <v>89</v>
      </c>
      <c r="AV1171" s="12" t="s">
        <v>89</v>
      </c>
      <c r="AW1171" s="12" t="s">
        <v>36</v>
      </c>
      <c r="AX1171" s="12" t="s">
        <v>80</v>
      </c>
      <c r="AY1171" s="205" t="s">
        <v>203</v>
      </c>
    </row>
    <row r="1172" spans="2:51" s="12" customFormat="1" ht="12">
      <c r="B1172" s="194"/>
      <c r="C1172" s="195"/>
      <c r="D1172" s="196" t="s">
        <v>209</v>
      </c>
      <c r="E1172" s="197" t="s">
        <v>1</v>
      </c>
      <c r="F1172" s="198" t="s">
        <v>2731</v>
      </c>
      <c r="G1172" s="195"/>
      <c r="H1172" s="199">
        <v>91</v>
      </c>
      <c r="I1172" s="200"/>
      <c r="J1172" s="195"/>
      <c r="K1172" s="195"/>
      <c r="L1172" s="201"/>
      <c r="M1172" s="202"/>
      <c r="N1172" s="203"/>
      <c r="O1172" s="203"/>
      <c r="P1172" s="203"/>
      <c r="Q1172" s="203"/>
      <c r="R1172" s="203"/>
      <c r="S1172" s="203"/>
      <c r="T1172" s="204"/>
      <c r="AT1172" s="205" t="s">
        <v>209</v>
      </c>
      <c r="AU1172" s="205" t="s">
        <v>89</v>
      </c>
      <c r="AV1172" s="12" t="s">
        <v>89</v>
      </c>
      <c r="AW1172" s="12" t="s">
        <v>36</v>
      </c>
      <c r="AX1172" s="12" t="s">
        <v>80</v>
      </c>
      <c r="AY1172" s="205" t="s">
        <v>203</v>
      </c>
    </row>
    <row r="1173" spans="2:51" s="13" customFormat="1" ht="12">
      <c r="B1173" s="206"/>
      <c r="C1173" s="207"/>
      <c r="D1173" s="196" t="s">
        <v>209</v>
      </c>
      <c r="E1173" s="208" t="s">
        <v>1</v>
      </c>
      <c r="F1173" s="209" t="s">
        <v>211</v>
      </c>
      <c r="G1173" s="207"/>
      <c r="H1173" s="210">
        <v>1927.54</v>
      </c>
      <c r="I1173" s="211"/>
      <c r="J1173" s="207"/>
      <c r="K1173" s="207"/>
      <c r="L1173" s="212"/>
      <c r="M1173" s="213"/>
      <c r="N1173" s="214"/>
      <c r="O1173" s="214"/>
      <c r="P1173" s="214"/>
      <c r="Q1173" s="214"/>
      <c r="R1173" s="214"/>
      <c r="S1173" s="214"/>
      <c r="T1173" s="215"/>
      <c r="AT1173" s="216" t="s">
        <v>209</v>
      </c>
      <c r="AU1173" s="216" t="s">
        <v>89</v>
      </c>
      <c r="AV1173" s="13" t="s">
        <v>98</v>
      </c>
      <c r="AW1173" s="13" t="s">
        <v>36</v>
      </c>
      <c r="AX1173" s="13" t="s">
        <v>85</v>
      </c>
      <c r="AY1173" s="216" t="s">
        <v>203</v>
      </c>
    </row>
    <row r="1174" spans="1:65" s="2" customFormat="1" ht="16.5" customHeight="1">
      <c r="A1174" s="35"/>
      <c r="B1174" s="36"/>
      <c r="C1174" s="238" t="s">
        <v>2732</v>
      </c>
      <c r="D1174" s="238" t="s">
        <v>1363</v>
      </c>
      <c r="E1174" s="239" t="s">
        <v>2733</v>
      </c>
      <c r="F1174" s="240" t="s">
        <v>2734</v>
      </c>
      <c r="G1174" s="241" t="s">
        <v>253</v>
      </c>
      <c r="H1174" s="242">
        <v>35.5</v>
      </c>
      <c r="I1174" s="243"/>
      <c r="J1174" s="244">
        <f>ROUND(I1174*H1174,2)</f>
        <v>0</v>
      </c>
      <c r="K1174" s="245"/>
      <c r="L1174" s="246"/>
      <c r="M1174" s="247" t="s">
        <v>1</v>
      </c>
      <c r="N1174" s="248" t="s">
        <v>45</v>
      </c>
      <c r="O1174" s="72"/>
      <c r="P1174" s="190">
        <f>O1174*H1174</f>
        <v>0</v>
      </c>
      <c r="Q1174" s="190">
        <v>0</v>
      </c>
      <c r="R1174" s="190">
        <f>Q1174*H1174</f>
        <v>0</v>
      </c>
      <c r="S1174" s="190">
        <v>0</v>
      </c>
      <c r="T1174" s="191">
        <f>S1174*H1174</f>
        <v>0</v>
      </c>
      <c r="U1174" s="35"/>
      <c r="V1174" s="35"/>
      <c r="W1174" s="35"/>
      <c r="X1174" s="35"/>
      <c r="Y1174" s="35"/>
      <c r="Z1174" s="35"/>
      <c r="AA1174" s="35"/>
      <c r="AB1174" s="35"/>
      <c r="AC1174" s="35"/>
      <c r="AD1174" s="35"/>
      <c r="AE1174" s="35"/>
      <c r="AR1174" s="192" t="s">
        <v>465</v>
      </c>
      <c r="AT1174" s="192" t="s">
        <v>1363</v>
      </c>
      <c r="AU1174" s="192" t="s">
        <v>89</v>
      </c>
      <c r="AY1174" s="18" t="s">
        <v>203</v>
      </c>
      <c r="BE1174" s="193">
        <f>IF(N1174="základní",J1174,0)</f>
        <v>0</v>
      </c>
      <c r="BF1174" s="193">
        <f>IF(N1174="snížená",J1174,0)</f>
        <v>0</v>
      </c>
      <c r="BG1174" s="193">
        <f>IF(N1174="zákl. přenesená",J1174,0)</f>
        <v>0</v>
      </c>
      <c r="BH1174" s="193">
        <f>IF(N1174="sníž. přenesená",J1174,0)</f>
        <v>0</v>
      </c>
      <c r="BI1174" s="193">
        <f>IF(N1174="nulová",J1174,0)</f>
        <v>0</v>
      </c>
      <c r="BJ1174" s="18" t="s">
        <v>85</v>
      </c>
      <c r="BK1174" s="193">
        <f>ROUND(I1174*H1174,2)</f>
        <v>0</v>
      </c>
      <c r="BL1174" s="18" t="s">
        <v>317</v>
      </c>
      <c r="BM1174" s="192" t="s">
        <v>2735</v>
      </c>
    </row>
    <row r="1175" spans="2:51" s="12" customFormat="1" ht="12">
      <c r="B1175" s="194"/>
      <c r="C1175" s="195"/>
      <c r="D1175" s="196" t="s">
        <v>209</v>
      </c>
      <c r="E1175" s="197" t="s">
        <v>1</v>
      </c>
      <c r="F1175" s="198" t="s">
        <v>2736</v>
      </c>
      <c r="G1175" s="195"/>
      <c r="H1175" s="199">
        <v>35.5</v>
      </c>
      <c r="I1175" s="200"/>
      <c r="J1175" s="195"/>
      <c r="K1175" s="195"/>
      <c r="L1175" s="201"/>
      <c r="M1175" s="202"/>
      <c r="N1175" s="203"/>
      <c r="O1175" s="203"/>
      <c r="P1175" s="203"/>
      <c r="Q1175" s="203"/>
      <c r="R1175" s="203"/>
      <c r="S1175" s="203"/>
      <c r="T1175" s="204"/>
      <c r="AT1175" s="205" t="s">
        <v>209</v>
      </c>
      <c r="AU1175" s="205" t="s">
        <v>89</v>
      </c>
      <c r="AV1175" s="12" t="s">
        <v>89</v>
      </c>
      <c r="AW1175" s="12" t="s">
        <v>36</v>
      </c>
      <c r="AX1175" s="12" t="s">
        <v>80</v>
      </c>
      <c r="AY1175" s="205" t="s">
        <v>203</v>
      </c>
    </row>
    <row r="1176" spans="2:51" s="13" customFormat="1" ht="12">
      <c r="B1176" s="206"/>
      <c r="C1176" s="207"/>
      <c r="D1176" s="196" t="s">
        <v>209</v>
      </c>
      <c r="E1176" s="208" t="s">
        <v>1</v>
      </c>
      <c r="F1176" s="209" t="s">
        <v>211</v>
      </c>
      <c r="G1176" s="207"/>
      <c r="H1176" s="210">
        <v>35.5</v>
      </c>
      <c r="I1176" s="211"/>
      <c r="J1176" s="207"/>
      <c r="K1176" s="207"/>
      <c r="L1176" s="212"/>
      <c r="M1176" s="213"/>
      <c r="N1176" s="214"/>
      <c r="O1176" s="214"/>
      <c r="P1176" s="214"/>
      <c r="Q1176" s="214"/>
      <c r="R1176" s="214"/>
      <c r="S1176" s="214"/>
      <c r="T1176" s="215"/>
      <c r="AT1176" s="216" t="s">
        <v>209</v>
      </c>
      <c r="AU1176" s="216" t="s">
        <v>89</v>
      </c>
      <c r="AV1176" s="13" t="s">
        <v>98</v>
      </c>
      <c r="AW1176" s="13" t="s">
        <v>36</v>
      </c>
      <c r="AX1176" s="13" t="s">
        <v>85</v>
      </c>
      <c r="AY1176" s="216" t="s">
        <v>203</v>
      </c>
    </row>
    <row r="1177" spans="1:65" s="2" customFormat="1" ht="24.2" customHeight="1">
      <c r="A1177" s="35"/>
      <c r="B1177" s="36"/>
      <c r="C1177" s="180" t="s">
        <v>2737</v>
      </c>
      <c r="D1177" s="180" t="s">
        <v>204</v>
      </c>
      <c r="E1177" s="181" t="s">
        <v>2738</v>
      </c>
      <c r="F1177" s="182" t="s">
        <v>2739</v>
      </c>
      <c r="G1177" s="183" t="s">
        <v>207</v>
      </c>
      <c r="H1177" s="184">
        <v>490.96</v>
      </c>
      <c r="I1177" s="185"/>
      <c r="J1177" s="186">
        <f>ROUND(I1177*H1177,2)</f>
        <v>0</v>
      </c>
      <c r="K1177" s="187"/>
      <c r="L1177" s="40"/>
      <c r="M1177" s="188" t="s">
        <v>1</v>
      </c>
      <c r="N1177" s="189" t="s">
        <v>45</v>
      </c>
      <c r="O1177" s="72"/>
      <c r="P1177" s="190">
        <f>O1177*H1177</f>
        <v>0</v>
      </c>
      <c r="Q1177" s="190">
        <v>0</v>
      </c>
      <c r="R1177" s="190">
        <f>Q1177*H1177</f>
        <v>0</v>
      </c>
      <c r="S1177" s="190">
        <v>0</v>
      </c>
      <c r="T1177" s="191">
        <f>S1177*H1177</f>
        <v>0</v>
      </c>
      <c r="U1177" s="35"/>
      <c r="V1177" s="35"/>
      <c r="W1177" s="35"/>
      <c r="X1177" s="35"/>
      <c r="Y1177" s="35"/>
      <c r="Z1177" s="35"/>
      <c r="AA1177" s="35"/>
      <c r="AB1177" s="35"/>
      <c r="AC1177" s="35"/>
      <c r="AD1177" s="35"/>
      <c r="AE1177" s="35"/>
      <c r="AR1177" s="192" t="s">
        <v>317</v>
      </c>
      <c r="AT1177" s="192" t="s">
        <v>204</v>
      </c>
      <c r="AU1177" s="192" t="s">
        <v>89</v>
      </c>
      <c r="AY1177" s="18" t="s">
        <v>203</v>
      </c>
      <c r="BE1177" s="193">
        <f>IF(N1177="základní",J1177,0)</f>
        <v>0</v>
      </c>
      <c r="BF1177" s="193">
        <f>IF(N1177="snížená",J1177,0)</f>
        <v>0</v>
      </c>
      <c r="BG1177" s="193">
        <f>IF(N1177="zákl. přenesená",J1177,0)</f>
        <v>0</v>
      </c>
      <c r="BH1177" s="193">
        <f>IF(N1177="sníž. přenesená",J1177,0)</f>
        <v>0</v>
      </c>
      <c r="BI1177" s="193">
        <f>IF(N1177="nulová",J1177,0)</f>
        <v>0</v>
      </c>
      <c r="BJ1177" s="18" t="s">
        <v>85</v>
      </c>
      <c r="BK1177" s="193">
        <f>ROUND(I1177*H1177,2)</f>
        <v>0</v>
      </c>
      <c r="BL1177" s="18" t="s">
        <v>317</v>
      </c>
      <c r="BM1177" s="192" t="s">
        <v>2740</v>
      </c>
    </row>
    <row r="1178" spans="2:51" s="12" customFormat="1" ht="12">
      <c r="B1178" s="194"/>
      <c r="C1178" s="195"/>
      <c r="D1178" s="196" t="s">
        <v>209</v>
      </c>
      <c r="E1178" s="197" t="s">
        <v>1</v>
      </c>
      <c r="F1178" s="198" t="s">
        <v>2741</v>
      </c>
      <c r="G1178" s="195"/>
      <c r="H1178" s="199">
        <v>482.16</v>
      </c>
      <c r="I1178" s="200"/>
      <c r="J1178" s="195"/>
      <c r="K1178" s="195"/>
      <c r="L1178" s="201"/>
      <c r="M1178" s="202"/>
      <c r="N1178" s="203"/>
      <c r="O1178" s="203"/>
      <c r="P1178" s="203"/>
      <c r="Q1178" s="203"/>
      <c r="R1178" s="203"/>
      <c r="S1178" s="203"/>
      <c r="T1178" s="204"/>
      <c r="AT1178" s="205" t="s">
        <v>209</v>
      </c>
      <c r="AU1178" s="205" t="s">
        <v>89</v>
      </c>
      <c r="AV1178" s="12" t="s">
        <v>89</v>
      </c>
      <c r="AW1178" s="12" t="s">
        <v>36</v>
      </c>
      <c r="AX1178" s="12" t="s">
        <v>80</v>
      </c>
      <c r="AY1178" s="205" t="s">
        <v>203</v>
      </c>
    </row>
    <row r="1179" spans="2:51" s="12" customFormat="1" ht="12">
      <c r="B1179" s="194"/>
      <c r="C1179" s="195"/>
      <c r="D1179" s="196" t="s">
        <v>209</v>
      </c>
      <c r="E1179" s="197" t="s">
        <v>1</v>
      </c>
      <c r="F1179" s="198" t="s">
        <v>2742</v>
      </c>
      <c r="G1179" s="195"/>
      <c r="H1179" s="199">
        <v>8.8</v>
      </c>
      <c r="I1179" s="200"/>
      <c r="J1179" s="195"/>
      <c r="K1179" s="195"/>
      <c r="L1179" s="201"/>
      <c r="M1179" s="202"/>
      <c r="N1179" s="203"/>
      <c r="O1179" s="203"/>
      <c r="P1179" s="203"/>
      <c r="Q1179" s="203"/>
      <c r="R1179" s="203"/>
      <c r="S1179" s="203"/>
      <c r="T1179" s="204"/>
      <c r="AT1179" s="205" t="s">
        <v>209</v>
      </c>
      <c r="AU1179" s="205" t="s">
        <v>89</v>
      </c>
      <c r="AV1179" s="12" t="s">
        <v>89</v>
      </c>
      <c r="AW1179" s="12" t="s">
        <v>36</v>
      </c>
      <c r="AX1179" s="12" t="s">
        <v>80</v>
      </c>
      <c r="AY1179" s="205" t="s">
        <v>203</v>
      </c>
    </row>
    <row r="1180" spans="2:51" s="13" customFormat="1" ht="12">
      <c r="B1180" s="206"/>
      <c r="C1180" s="207"/>
      <c r="D1180" s="196" t="s">
        <v>209</v>
      </c>
      <c r="E1180" s="208" t="s">
        <v>1</v>
      </c>
      <c r="F1180" s="209" t="s">
        <v>211</v>
      </c>
      <c r="G1180" s="207"/>
      <c r="H1180" s="210">
        <v>490.96000000000004</v>
      </c>
      <c r="I1180" s="211"/>
      <c r="J1180" s="207"/>
      <c r="K1180" s="207"/>
      <c r="L1180" s="212"/>
      <c r="M1180" s="213"/>
      <c r="N1180" s="214"/>
      <c r="O1180" s="214"/>
      <c r="P1180" s="214"/>
      <c r="Q1180" s="214"/>
      <c r="R1180" s="214"/>
      <c r="S1180" s="214"/>
      <c r="T1180" s="215"/>
      <c r="AT1180" s="216" t="s">
        <v>209</v>
      </c>
      <c r="AU1180" s="216" t="s">
        <v>89</v>
      </c>
      <c r="AV1180" s="13" t="s">
        <v>98</v>
      </c>
      <c r="AW1180" s="13" t="s">
        <v>36</v>
      </c>
      <c r="AX1180" s="13" t="s">
        <v>85</v>
      </c>
      <c r="AY1180" s="216" t="s">
        <v>203</v>
      </c>
    </row>
    <row r="1181" spans="1:65" s="2" customFormat="1" ht="16.5" customHeight="1">
      <c r="A1181" s="35"/>
      <c r="B1181" s="36"/>
      <c r="C1181" s="180" t="s">
        <v>2743</v>
      </c>
      <c r="D1181" s="180" t="s">
        <v>204</v>
      </c>
      <c r="E1181" s="181" t="s">
        <v>2744</v>
      </c>
      <c r="F1181" s="182" t="s">
        <v>2745</v>
      </c>
      <c r="G1181" s="183" t="s">
        <v>253</v>
      </c>
      <c r="H1181" s="184">
        <v>3333.74</v>
      </c>
      <c r="I1181" s="185"/>
      <c r="J1181" s="186">
        <f>ROUND(I1181*H1181,2)</f>
        <v>0</v>
      </c>
      <c r="K1181" s="187"/>
      <c r="L1181" s="40"/>
      <c r="M1181" s="188" t="s">
        <v>1</v>
      </c>
      <c r="N1181" s="189" t="s">
        <v>45</v>
      </c>
      <c r="O1181" s="72"/>
      <c r="P1181" s="190">
        <f>O1181*H1181</f>
        <v>0</v>
      </c>
      <c r="Q1181" s="190">
        <v>0</v>
      </c>
      <c r="R1181" s="190">
        <f>Q1181*H1181</f>
        <v>0</v>
      </c>
      <c r="S1181" s="190">
        <v>0</v>
      </c>
      <c r="T1181" s="191">
        <f>S1181*H1181</f>
        <v>0</v>
      </c>
      <c r="U1181" s="35"/>
      <c r="V1181" s="35"/>
      <c r="W1181" s="35"/>
      <c r="X1181" s="35"/>
      <c r="Y1181" s="35"/>
      <c r="Z1181" s="35"/>
      <c r="AA1181" s="35"/>
      <c r="AB1181" s="35"/>
      <c r="AC1181" s="35"/>
      <c r="AD1181" s="35"/>
      <c r="AE1181" s="35"/>
      <c r="AR1181" s="192" t="s">
        <v>317</v>
      </c>
      <c r="AT1181" s="192" t="s">
        <v>204</v>
      </c>
      <c r="AU1181" s="192" t="s">
        <v>89</v>
      </c>
      <c r="AY1181" s="18" t="s">
        <v>203</v>
      </c>
      <c r="BE1181" s="193">
        <f>IF(N1181="základní",J1181,0)</f>
        <v>0</v>
      </c>
      <c r="BF1181" s="193">
        <f>IF(N1181="snížená",J1181,0)</f>
        <v>0</v>
      </c>
      <c r="BG1181" s="193">
        <f>IF(N1181="zákl. přenesená",J1181,0)</f>
        <v>0</v>
      </c>
      <c r="BH1181" s="193">
        <f>IF(N1181="sníž. přenesená",J1181,0)</f>
        <v>0</v>
      </c>
      <c r="BI1181" s="193">
        <f>IF(N1181="nulová",J1181,0)</f>
        <v>0</v>
      </c>
      <c r="BJ1181" s="18" t="s">
        <v>85</v>
      </c>
      <c r="BK1181" s="193">
        <f>ROUND(I1181*H1181,2)</f>
        <v>0</v>
      </c>
      <c r="BL1181" s="18" t="s">
        <v>317</v>
      </c>
      <c r="BM1181" s="192" t="s">
        <v>2746</v>
      </c>
    </row>
    <row r="1182" spans="2:51" s="12" customFormat="1" ht="12">
      <c r="B1182" s="194"/>
      <c r="C1182" s="195"/>
      <c r="D1182" s="196" t="s">
        <v>209</v>
      </c>
      <c r="E1182" s="197" t="s">
        <v>1</v>
      </c>
      <c r="F1182" s="198" t="s">
        <v>2747</v>
      </c>
      <c r="G1182" s="195"/>
      <c r="H1182" s="199">
        <v>1927.54</v>
      </c>
      <c r="I1182" s="200"/>
      <c r="J1182" s="195"/>
      <c r="K1182" s="195"/>
      <c r="L1182" s="201"/>
      <c r="M1182" s="202"/>
      <c r="N1182" s="203"/>
      <c r="O1182" s="203"/>
      <c r="P1182" s="203"/>
      <c r="Q1182" s="203"/>
      <c r="R1182" s="203"/>
      <c r="S1182" s="203"/>
      <c r="T1182" s="204"/>
      <c r="AT1182" s="205" t="s">
        <v>209</v>
      </c>
      <c r="AU1182" s="205" t="s">
        <v>89</v>
      </c>
      <c r="AV1182" s="12" t="s">
        <v>89</v>
      </c>
      <c r="AW1182" s="12" t="s">
        <v>36</v>
      </c>
      <c r="AX1182" s="12" t="s">
        <v>80</v>
      </c>
      <c r="AY1182" s="205" t="s">
        <v>203</v>
      </c>
    </row>
    <row r="1183" spans="2:51" s="12" customFormat="1" ht="12">
      <c r="B1183" s="194"/>
      <c r="C1183" s="195"/>
      <c r="D1183" s="196" t="s">
        <v>209</v>
      </c>
      <c r="E1183" s="197" t="s">
        <v>1</v>
      </c>
      <c r="F1183" s="198" t="s">
        <v>2748</v>
      </c>
      <c r="G1183" s="195"/>
      <c r="H1183" s="199">
        <v>35.5</v>
      </c>
      <c r="I1183" s="200"/>
      <c r="J1183" s="195"/>
      <c r="K1183" s="195"/>
      <c r="L1183" s="201"/>
      <c r="M1183" s="202"/>
      <c r="N1183" s="203"/>
      <c r="O1183" s="203"/>
      <c r="P1183" s="203"/>
      <c r="Q1183" s="203"/>
      <c r="R1183" s="203"/>
      <c r="S1183" s="203"/>
      <c r="T1183" s="204"/>
      <c r="AT1183" s="205" t="s">
        <v>209</v>
      </c>
      <c r="AU1183" s="205" t="s">
        <v>89</v>
      </c>
      <c r="AV1183" s="12" t="s">
        <v>89</v>
      </c>
      <c r="AW1183" s="12" t="s">
        <v>36</v>
      </c>
      <c r="AX1183" s="12" t="s">
        <v>80</v>
      </c>
      <c r="AY1183" s="205" t="s">
        <v>203</v>
      </c>
    </row>
    <row r="1184" spans="2:51" s="15" customFormat="1" ht="12">
      <c r="B1184" s="228"/>
      <c r="C1184" s="229"/>
      <c r="D1184" s="196" t="s">
        <v>209</v>
      </c>
      <c r="E1184" s="230" t="s">
        <v>1</v>
      </c>
      <c r="F1184" s="231" t="s">
        <v>2749</v>
      </c>
      <c r="G1184" s="229"/>
      <c r="H1184" s="230" t="s">
        <v>1</v>
      </c>
      <c r="I1184" s="232"/>
      <c r="J1184" s="229"/>
      <c r="K1184" s="229"/>
      <c r="L1184" s="233"/>
      <c r="M1184" s="234"/>
      <c r="N1184" s="235"/>
      <c r="O1184" s="235"/>
      <c r="P1184" s="235"/>
      <c r="Q1184" s="235"/>
      <c r="R1184" s="235"/>
      <c r="S1184" s="235"/>
      <c r="T1184" s="236"/>
      <c r="AT1184" s="237" t="s">
        <v>209</v>
      </c>
      <c r="AU1184" s="237" t="s">
        <v>89</v>
      </c>
      <c r="AV1184" s="15" t="s">
        <v>85</v>
      </c>
      <c r="AW1184" s="15" t="s">
        <v>36</v>
      </c>
      <c r="AX1184" s="15" t="s">
        <v>80</v>
      </c>
      <c r="AY1184" s="237" t="s">
        <v>203</v>
      </c>
    </row>
    <row r="1185" spans="2:51" s="12" customFormat="1" ht="12">
      <c r="B1185" s="194"/>
      <c r="C1185" s="195"/>
      <c r="D1185" s="196" t="s">
        <v>209</v>
      </c>
      <c r="E1185" s="197" t="s">
        <v>1</v>
      </c>
      <c r="F1185" s="198" t="s">
        <v>2750</v>
      </c>
      <c r="G1185" s="195"/>
      <c r="H1185" s="199">
        <v>36.5</v>
      </c>
      <c r="I1185" s="200"/>
      <c r="J1185" s="195"/>
      <c r="K1185" s="195"/>
      <c r="L1185" s="201"/>
      <c r="M1185" s="202"/>
      <c r="N1185" s="203"/>
      <c r="O1185" s="203"/>
      <c r="P1185" s="203"/>
      <c r="Q1185" s="203"/>
      <c r="R1185" s="203"/>
      <c r="S1185" s="203"/>
      <c r="T1185" s="204"/>
      <c r="AT1185" s="205" t="s">
        <v>209</v>
      </c>
      <c r="AU1185" s="205" t="s">
        <v>89</v>
      </c>
      <c r="AV1185" s="12" t="s">
        <v>89</v>
      </c>
      <c r="AW1185" s="12" t="s">
        <v>36</v>
      </c>
      <c r="AX1185" s="12" t="s">
        <v>80</v>
      </c>
      <c r="AY1185" s="205" t="s">
        <v>203</v>
      </c>
    </row>
    <row r="1186" spans="2:51" s="12" customFormat="1" ht="12">
      <c r="B1186" s="194"/>
      <c r="C1186" s="195"/>
      <c r="D1186" s="196" t="s">
        <v>209</v>
      </c>
      <c r="E1186" s="197" t="s">
        <v>1</v>
      </c>
      <c r="F1186" s="198" t="s">
        <v>2751</v>
      </c>
      <c r="G1186" s="195"/>
      <c r="H1186" s="199">
        <v>190.6</v>
      </c>
      <c r="I1186" s="200"/>
      <c r="J1186" s="195"/>
      <c r="K1186" s="195"/>
      <c r="L1186" s="201"/>
      <c r="M1186" s="202"/>
      <c r="N1186" s="203"/>
      <c r="O1186" s="203"/>
      <c r="P1186" s="203"/>
      <c r="Q1186" s="203"/>
      <c r="R1186" s="203"/>
      <c r="S1186" s="203"/>
      <c r="T1186" s="204"/>
      <c r="AT1186" s="205" t="s">
        <v>209</v>
      </c>
      <c r="AU1186" s="205" t="s">
        <v>89</v>
      </c>
      <c r="AV1186" s="12" t="s">
        <v>89</v>
      </c>
      <c r="AW1186" s="12" t="s">
        <v>36</v>
      </c>
      <c r="AX1186" s="12" t="s">
        <v>80</v>
      </c>
      <c r="AY1186" s="205" t="s">
        <v>203</v>
      </c>
    </row>
    <row r="1187" spans="2:51" s="12" customFormat="1" ht="12">
      <c r="B1187" s="194"/>
      <c r="C1187" s="195"/>
      <c r="D1187" s="196" t="s">
        <v>209</v>
      </c>
      <c r="E1187" s="197" t="s">
        <v>1</v>
      </c>
      <c r="F1187" s="198" t="s">
        <v>2752</v>
      </c>
      <c r="G1187" s="195"/>
      <c r="H1187" s="199">
        <v>1143.6</v>
      </c>
      <c r="I1187" s="200"/>
      <c r="J1187" s="195"/>
      <c r="K1187" s="195"/>
      <c r="L1187" s="201"/>
      <c r="M1187" s="202"/>
      <c r="N1187" s="203"/>
      <c r="O1187" s="203"/>
      <c r="P1187" s="203"/>
      <c r="Q1187" s="203"/>
      <c r="R1187" s="203"/>
      <c r="S1187" s="203"/>
      <c r="T1187" s="204"/>
      <c r="AT1187" s="205" t="s">
        <v>209</v>
      </c>
      <c r="AU1187" s="205" t="s">
        <v>89</v>
      </c>
      <c r="AV1187" s="12" t="s">
        <v>89</v>
      </c>
      <c r="AW1187" s="12" t="s">
        <v>36</v>
      </c>
      <c r="AX1187" s="12" t="s">
        <v>80</v>
      </c>
      <c r="AY1187" s="205" t="s">
        <v>203</v>
      </c>
    </row>
    <row r="1188" spans="2:51" s="13" customFormat="1" ht="12">
      <c r="B1188" s="206"/>
      <c r="C1188" s="207"/>
      <c r="D1188" s="196" t="s">
        <v>209</v>
      </c>
      <c r="E1188" s="208" t="s">
        <v>1</v>
      </c>
      <c r="F1188" s="209" t="s">
        <v>211</v>
      </c>
      <c r="G1188" s="207"/>
      <c r="H1188" s="210">
        <v>3333.74</v>
      </c>
      <c r="I1188" s="211"/>
      <c r="J1188" s="207"/>
      <c r="K1188" s="207"/>
      <c r="L1188" s="212"/>
      <c r="M1188" s="213"/>
      <c r="N1188" s="214"/>
      <c r="O1188" s="214"/>
      <c r="P1188" s="214"/>
      <c r="Q1188" s="214"/>
      <c r="R1188" s="214"/>
      <c r="S1188" s="214"/>
      <c r="T1188" s="215"/>
      <c r="AT1188" s="216" t="s">
        <v>209</v>
      </c>
      <c r="AU1188" s="216" t="s">
        <v>89</v>
      </c>
      <c r="AV1188" s="13" t="s">
        <v>98</v>
      </c>
      <c r="AW1188" s="13" t="s">
        <v>36</v>
      </c>
      <c r="AX1188" s="13" t="s">
        <v>85</v>
      </c>
      <c r="AY1188" s="216" t="s">
        <v>203</v>
      </c>
    </row>
    <row r="1189" spans="1:65" s="2" customFormat="1" ht="24.2" customHeight="1">
      <c r="A1189" s="35"/>
      <c r="B1189" s="36"/>
      <c r="C1189" s="180" t="s">
        <v>2753</v>
      </c>
      <c r="D1189" s="180" t="s">
        <v>204</v>
      </c>
      <c r="E1189" s="181" t="s">
        <v>2754</v>
      </c>
      <c r="F1189" s="182" t="s">
        <v>2755</v>
      </c>
      <c r="G1189" s="183" t="s">
        <v>253</v>
      </c>
      <c r="H1189" s="184">
        <v>1736.9</v>
      </c>
      <c r="I1189" s="185"/>
      <c r="J1189" s="186">
        <f>ROUND(I1189*H1189,2)</f>
        <v>0</v>
      </c>
      <c r="K1189" s="187"/>
      <c r="L1189" s="40"/>
      <c r="M1189" s="188" t="s">
        <v>1</v>
      </c>
      <c r="N1189" s="189" t="s">
        <v>45</v>
      </c>
      <c r="O1189" s="72"/>
      <c r="P1189" s="190">
        <f>O1189*H1189</f>
        <v>0</v>
      </c>
      <c r="Q1189" s="190">
        <v>0</v>
      </c>
      <c r="R1189" s="190">
        <f>Q1189*H1189</f>
        <v>0</v>
      </c>
      <c r="S1189" s="190">
        <v>0</v>
      </c>
      <c r="T1189" s="191">
        <f>S1189*H1189</f>
        <v>0</v>
      </c>
      <c r="U1189" s="35"/>
      <c r="V1189" s="35"/>
      <c r="W1189" s="35"/>
      <c r="X1189" s="35"/>
      <c r="Y1189" s="35"/>
      <c r="Z1189" s="35"/>
      <c r="AA1189" s="35"/>
      <c r="AB1189" s="35"/>
      <c r="AC1189" s="35"/>
      <c r="AD1189" s="35"/>
      <c r="AE1189" s="35"/>
      <c r="AR1189" s="192" t="s">
        <v>317</v>
      </c>
      <c r="AT1189" s="192" t="s">
        <v>204</v>
      </c>
      <c r="AU1189" s="192" t="s">
        <v>89</v>
      </c>
      <c r="AY1189" s="18" t="s">
        <v>203</v>
      </c>
      <c r="BE1189" s="193">
        <f>IF(N1189="základní",J1189,0)</f>
        <v>0</v>
      </c>
      <c r="BF1189" s="193">
        <f>IF(N1189="snížená",J1189,0)</f>
        <v>0</v>
      </c>
      <c r="BG1189" s="193">
        <f>IF(N1189="zákl. přenesená",J1189,0)</f>
        <v>0</v>
      </c>
      <c r="BH1189" s="193">
        <f>IF(N1189="sníž. přenesená",J1189,0)</f>
        <v>0</v>
      </c>
      <c r="BI1189" s="193">
        <f>IF(N1189="nulová",J1189,0)</f>
        <v>0</v>
      </c>
      <c r="BJ1189" s="18" t="s">
        <v>85</v>
      </c>
      <c r="BK1189" s="193">
        <f>ROUND(I1189*H1189,2)</f>
        <v>0</v>
      </c>
      <c r="BL1189" s="18" t="s">
        <v>317</v>
      </c>
      <c r="BM1189" s="192" t="s">
        <v>2756</v>
      </c>
    </row>
    <row r="1190" spans="2:51" s="12" customFormat="1" ht="12">
      <c r="B1190" s="194"/>
      <c r="C1190" s="195"/>
      <c r="D1190" s="196" t="s">
        <v>209</v>
      </c>
      <c r="E1190" s="197" t="s">
        <v>1</v>
      </c>
      <c r="F1190" s="198" t="s">
        <v>2757</v>
      </c>
      <c r="G1190" s="195"/>
      <c r="H1190" s="199">
        <v>240.5</v>
      </c>
      <c r="I1190" s="200"/>
      <c r="J1190" s="195"/>
      <c r="K1190" s="195"/>
      <c r="L1190" s="201"/>
      <c r="M1190" s="202"/>
      <c r="N1190" s="203"/>
      <c r="O1190" s="203"/>
      <c r="P1190" s="203"/>
      <c r="Q1190" s="203"/>
      <c r="R1190" s="203"/>
      <c r="S1190" s="203"/>
      <c r="T1190" s="204"/>
      <c r="AT1190" s="205" t="s">
        <v>209</v>
      </c>
      <c r="AU1190" s="205" t="s">
        <v>89</v>
      </c>
      <c r="AV1190" s="12" t="s">
        <v>89</v>
      </c>
      <c r="AW1190" s="12" t="s">
        <v>36</v>
      </c>
      <c r="AX1190" s="12" t="s">
        <v>80</v>
      </c>
      <c r="AY1190" s="205" t="s">
        <v>203</v>
      </c>
    </row>
    <row r="1191" spans="2:51" s="12" customFormat="1" ht="22.5">
      <c r="B1191" s="194"/>
      <c r="C1191" s="195"/>
      <c r="D1191" s="196" t="s">
        <v>209</v>
      </c>
      <c r="E1191" s="197" t="s">
        <v>1</v>
      </c>
      <c r="F1191" s="198" t="s">
        <v>2758</v>
      </c>
      <c r="G1191" s="195"/>
      <c r="H1191" s="199">
        <v>1496.4</v>
      </c>
      <c r="I1191" s="200"/>
      <c r="J1191" s="195"/>
      <c r="K1191" s="195"/>
      <c r="L1191" s="201"/>
      <c r="M1191" s="202"/>
      <c r="N1191" s="203"/>
      <c r="O1191" s="203"/>
      <c r="P1191" s="203"/>
      <c r="Q1191" s="203"/>
      <c r="R1191" s="203"/>
      <c r="S1191" s="203"/>
      <c r="T1191" s="204"/>
      <c r="AT1191" s="205" t="s">
        <v>209</v>
      </c>
      <c r="AU1191" s="205" t="s">
        <v>89</v>
      </c>
      <c r="AV1191" s="12" t="s">
        <v>89</v>
      </c>
      <c r="AW1191" s="12" t="s">
        <v>36</v>
      </c>
      <c r="AX1191" s="12" t="s">
        <v>80</v>
      </c>
      <c r="AY1191" s="205" t="s">
        <v>203</v>
      </c>
    </row>
    <row r="1192" spans="2:51" s="13" customFormat="1" ht="12">
      <c r="B1192" s="206"/>
      <c r="C1192" s="207"/>
      <c r="D1192" s="196" t="s">
        <v>209</v>
      </c>
      <c r="E1192" s="208" t="s">
        <v>1</v>
      </c>
      <c r="F1192" s="209" t="s">
        <v>211</v>
      </c>
      <c r="G1192" s="207"/>
      <c r="H1192" s="210">
        <v>1736.9</v>
      </c>
      <c r="I1192" s="211"/>
      <c r="J1192" s="207"/>
      <c r="K1192" s="207"/>
      <c r="L1192" s="212"/>
      <c r="M1192" s="213"/>
      <c r="N1192" s="214"/>
      <c r="O1192" s="214"/>
      <c r="P1192" s="214"/>
      <c r="Q1192" s="214"/>
      <c r="R1192" s="214"/>
      <c r="S1192" s="214"/>
      <c r="T1192" s="215"/>
      <c r="AT1192" s="216" t="s">
        <v>209</v>
      </c>
      <c r="AU1192" s="216" t="s">
        <v>89</v>
      </c>
      <c r="AV1192" s="13" t="s">
        <v>98</v>
      </c>
      <c r="AW1192" s="13" t="s">
        <v>36</v>
      </c>
      <c r="AX1192" s="13" t="s">
        <v>85</v>
      </c>
      <c r="AY1192" s="216" t="s">
        <v>203</v>
      </c>
    </row>
    <row r="1193" spans="1:65" s="2" customFormat="1" ht="24.2" customHeight="1">
      <c r="A1193" s="35"/>
      <c r="B1193" s="36"/>
      <c r="C1193" s="180" t="s">
        <v>2759</v>
      </c>
      <c r="D1193" s="180" t="s">
        <v>204</v>
      </c>
      <c r="E1193" s="181" t="s">
        <v>2760</v>
      </c>
      <c r="F1193" s="182" t="s">
        <v>2761</v>
      </c>
      <c r="G1193" s="183" t="s">
        <v>253</v>
      </c>
      <c r="H1193" s="184">
        <v>1963.04</v>
      </c>
      <c r="I1193" s="185"/>
      <c r="J1193" s="186">
        <f>ROUND(I1193*H1193,2)</f>
        <v>0</v>
      </c>
      <c r="K1193" s="187"/>
      <c r="L1193" s="40"/>
      <c r="M1193" s="188" t="s">
        <v>1</v>
      </c>
      <c r="N1193" s="189" t="s">
        <v>45</v>
      </c>
      <c r="O1193" s="72"/>
      <c r="P1193" s="190">
        <f>O1193*H1193</f>
        <v>0</v>
      </c>
      <c r="Q1193" s="190">
        <v>0</v>
      </c>
      <c r="R1193" s="190">
        <f>Q1193*H1193</f>
        <v>0</v>
      </c>
      <c r="S1193" s="190">
        <v>0</v>
      </c>
      <c r="T1193" s="191">
        <f>S1193*H1193</f>
        <v>0</v>
      </c>
      <c r="U1193" s="35"/>
      <c r="V1193" s="35"/>
      <c r="W1193" s="35"/>
      <c r="X1193" s="35"/>
      <c r="Y1193" s="35"/>
      <c r="Z1193" s="35"/>
      <c r="AA1193" s="35"/>
      <c r="AB1193" s="35"/>
      <c r="AC1193" s="35"/>
      <c r="AD1193" s="35"/>
      <c r="AE1193" s="35"/>
      <c r="AR1193" s="192" t="s">
        <v>317</v>
      </c>
      <c r="AT1193" s="192" t="s">
        <v>204</v>
      </c>
      <c r="AU1193" s="192" t="s">
        <v>89</v>
      </c>
      <c r="AY1193" s="18" t="s">
        <v>203</v>
      </c>
      <c r="BE1193" s="193">
        <f>IF(N1193="základní",J1193,0)</f>
        <v>0</v>
      </c>
      <c r="BF1193" s="193">
        <f>IF(N1193="snížená",J1193,0)</f>
        <v>0</v>
      </c>
      <c r="BG1193" s="193">
        <f>IF(N1193="zákl. přenesená",J1193,0)</f>
        <v>0</v>
      </c>
      <c r="BH1193" s="193">
        <f>IF(N1193="sníž. přenesená",J1193,0)</f>
        <v>0</v>
      </c>
      <c r="BI1193" s="193">
        <f>IF(N1193="nulová",J1193,0)</f>
        <v>0</v>
      </c>
      <c r="BJ1193" s="18" t="s">
        <v>85</v>
      </c>
      <c r="BK1193" s="193">
        <f>ROUND(I1193*H1193,2)</f>
        <v>0</v>
      </c>
      <c r="BL1193" s="18" t="s">
        <v>317</v>
      </c>
      <c r="BM1193" s="192" t="s">
        <v>2762</v>
      </c>
    </row>
    <row r="1194" spans="2:51" s="12" customFormat="1" ht="12">
      <c r="B1194" s="194"/>
      <c r="C1194" s="195"/>
      <c r="D1194" s="196" t="s">
        <v>209</v>
      </c>
      <c r="E1194" s="197" t="s">
        <v>1</v>
      </c>
      <c r="F1194" s="198" t="s">
        <v>2747</v>
      </c>
      <c r="G1194" s="195"/>
      <c r="H1194" s="199">
        <v>1927.54</v>
      </c>
      <c r="I1194" s="200"/>
      <c r="J1194" s="195"/>
      <c r="K1194" s="195"/>
      <c r="L1194" s="201"/>
      <c r="M1194" s="202"/>
      <c r="N1194" s="203"/>
      <c r="O1194" s="203"/>
      <c r="P1194" s="203"/>
      <c r="Q1194" s="203"/>
      <c r="R1194" s="203"/>
      <c r="S1194" s="203"/>
      <c r="T1194" s="204"/>
      <c r="AT1194" s="205" t="s">
        <v>209</v>
      </c>
      <c r="AU1194" s="205" t="s">
        <v>89</v>
      </c>
      <c r="AV1194" s="12" t="s">
        <v>89</v>
      </c>
      <c r="AW1194" s="12" t="s">
        <v>36</v>
      </c>
      <c r="AX1194" s="12" t="s">
        <v>80</v>
      </c>
      <c r="AY1194" s="205" t="s">
        <v>203</v>
      </c>
    </row>
    <row r="1195" spans="2:51" s="12" customFormat="1" ht="12">
      <c r="B1195" s="194"/>
      <c r="C1195" s="195"/>
      <c r="D1195" s="196" t="s">
        <v>209</v>
      </c>
      <c r="E1195" s="197" t="s">
        <v>1</v>
      </c>
      <c r="F1195" s="198" t="s">
        <v>2748</v>
      </c>
      <c r="G1195" s="195"/>
      <c r="H1195" s="199">
        <v>35.5</v>
      </c>
      <c r="I1195" s="200"/>
      <c r="J1195" s="195"/>
      <c r="K1195" s="195"/>
      <c r="L1195" s="201"/>
      <c r="M1195" s="202"/>
      <c r="N1195" s="203"/>
      <c r="O1195" s="203"/>
      <c r="P1195" s="203"/>
      <c r="Q1195" s="203"/>
      <c r="R1195" s="203"/>
      <c r="S1195" s="203"/>
      <c r="T1195" s="204"/>
      <c r="AT1195" s="205" t="s">
        <v>209</v>
      </c>
      <c r="AU1195" s="205" t="s">
        <v>89</v>
      </c>
      <c r="AV1195" s="12" t="s">
        <v>89</v>
      </c>
      <c r="AW1195" s="12" t="s">
        <v>36</v>
      </c>
      <c r="AX1195" s="12" t="s">
        <v>80</v>
      </c>
      <c r="AY1195" s="205" t="s">
        <v>203</v>
      </c>
    </row>
    <row r="1196" spans="2:51" s="13" customFormat="1" ht="12">
      <c r="B1196" s="206"/>
      <c r="C1196" s="207"/>
      <c r="D1196" s="196" t="s">
        <v>209</v>
      </c>
      <c r="E1196" s="208" t="s">
        <v>1</v>
      </c>
      <c r="F1196" s="209" t="s">
        <v>211</v>
      </c>
      <c r="G1196" s="207"/>
      <c r="H1196" s="210">
        <v>1963.04</v>
      </c>
      <c r="I1196" s="211"/>
      <c r="J1196" s="207"/>
      <c r="K1196" s="207"/>
      <c r="L1196" s="212"/>
      <c r="M1196" s="213"/>
      <c r="N1196" s="214"/>
      <c r="O1196" s="214"/>
      <c r="P1196" s="214"/>
      <c r="Q1196" s="214"/>
      <c r="R1196" s="214"/>
      <c r="S1196" s="214"/>
      <c r="T1196" s="215"/>
      <c r="AT1196" s="216" t="s">
        <v>209</v>
      </c>
      <c r="AU1196" s="216" t="s">
        <v>89</v>
      </c>
      <c r="AV1196" s="13" t="s">
        <v>98</v>
      </c>
      <c r="AW1196" s="13" t="s">
        <v>36</v>
      </c>
      <c r="AX1196" s="13" t="s">
        <v>85</v>
      </c>
      <c r="AY1196" s="216" t="s">
        <v>203</v>
      </c>
    </row>
    <row r="1197" spans="1:65" s="2" customFormat="1" ht="33" customHeight="1">
      <c r="A1197" s="35"/>
      <c r="B1197" s="36"/>
      <c r="C1197" s="180" t="s">
        <v>2763</v>
      </c>
      <c r="D1197" s="180" t="s">
        <v>204</v>
      </c>
      <c r="E1197" s="181" t="s">
        <v>2764</v>
      </c>
      <c r="F1197" s="182" t="s">
        <v>2765</v>
      </c>
      <c r="G1197" s="183" t="s">
        <v>207</v>
      </c>
      <c r="H1197" s="184">
        <v>844.2</v>
      </c>
      <c r="I1197" s="185"/>
      <c r="J1197" s="186">
        <f>ROUND(I1197*H1197,2)</f>
        <v>0</v>
      </c>
      <c r="K1197" s="187"/>
      <c r="L1197" s="40"/>
      <c r="M1197" s="188" t="s">
        <v>1</v>
      </c>
      <c r="N1197" s="189" t="s">
        <v>45</v>
      </c>
      <c r="O1197" s="72"/>
      <c r="P1197" s="190">
        <f>O1197*H1197</f>
        <v>0</v>
      </c>
      <c r="Q1197" s="190">
        <v>0</v>
      </c>
      <c r="R1197" s="190">
        <f>Q1197*H1197</f>
        <v>0</v>
      </c>
      <c r="S1197" s="190">
        <v>0</v>
      </c>
      <c r="T1197" s="191">
        <f>S1197*H1197</f>
        <v>0</v>
      </c>
      <c r="U1197" s="35"/>
      <c r="V1197" s="35"/>
      <c r="W1197" s="35"/>
      <c r="X1197" s="35"/>
      <c r="Y1197" s="35"/>
      <c r="Z1197" s="35"/>
      <c r="AA1197" s="35"/>
      <c r="AB1197" s="35"/>
      <c r="AC1197" s="35"/>
      <c r="AD1197" s="35"/>
      <c r="AE1197" s="35"/>
      <c r="AR1197" s="192" t="s">
        <v>317</v>
      </c>
      <c r="AT1197" s="192" t="s">
        <v>204</v>
      </c>
      <c r="AU1197" s="192" t="s">
        <v>89</v>
      </c>
      <c r="AY1197" s="18" t="s">
        <v>203</v>
      </c>
      <c r="BE1197" s="193">
        <f>IF(N1197="základní",J1197,0)</f>
        <v>0</v>
      </c>
      <c r="BF1197" s="193">
        <f>IF(N1197="snížená",J1197,0)</f>
        <v>0</v>
      </c>
      <c r="BG1197" s="193">
        <f>IF(N1197="zákl. přenesená",J1197,0)</f>
        <v>0</v>
      </c>
      <c r="BH1197" s="193">
        <f>IF(N1197="sníž. přenesená",J1197,0)</f>
        <v>0</v>
      </c>
      <c r="BI1197" s="193">
        <f>IF(N1197="nulová",J1197,0)</f>
        <v>0</v>
      </c>
      <c r="BJ1197" s="18" t="s">
        <v>85</v>
      </c>
      <c r="BK1197" s="193">
        <f>ROUND(I1197*H1197,2)</f>
        <v>0</v>
      </c>
      <c r="BL1197" s="18" t="s">
        <v>317</v>
      </c>
      <c r="BM1197" s="192" t="s">
        <v>2766</v>
      </c>
    </row>
    <row r="1198" spans="2:51" s="12" customFormat="1" ht="12">
      <c r="B1198" s="194"/>
      <c r="C1198" s="195"/>
      <c r="D1198" s="196" t="s">
        <v>209</v>
      </c>
      <c r="E1198" s="197" t="s">
        <v>1</v>
      </c>
      <c r="F1198" s="198" t="s">
        <v>2767</v>
      </c>
      <c r="G1198" s="195"/>
      <c r="H1198" s="199">
        <v>362.04</v>
      </c>
      <c r="I1198" s="200"/>
      <c r="J1198" s="195"/>
      <c r="K1198" s="195"/>
      <c r="L1198" s="201"/>
      <c r="M1198" s="202"/>
      <c r="N1198" s="203"/>
      <c r="O1198" s="203"/>
      <c r="P1198" s="203"/>
      <c r="Q1198" s="203"/>
      <c r="R1198" s="203"/>
      <c r="S1198" s="203"/>
      <c r="T1198" s="204"/>
      <c r="AT1198" s="205" t="s">
        <v>209</v>
      </c>
      <c r="AU1198" s="205" t="s">
        <v>89</v>
      </c>
      <c r="AV1198" s="12" t="s">
        <v>89</v>
      </c>
      <c r="AW1198" s="12" t="s">
        <v>36</v>
      </c>
      <c r="AX1198" s="12" t="s">
        <v>80</v>
      </c>
      <c r="AY1198" s="205" t="s">
        <v>203</v>
      </c>
    </row>
    <row r="1199" spans="2:51" s="12" customFormat="1" ht="12">
      <c r="B1199" s="194"/>
      <c r="C1199" s="195"/>
      <c r="D1199" s="196" t="s">
        <v>209</v>
      </c>
      <c r="E1199" s="197" t="s">
        <v>1</v>
      </c>
      <c r="F1199" s="198" t="s">
        <v>2741</v>
      </c>
      <c r="G1199" s="195"/>
      <c r="H1199" s="199">
        <v>482.16</v>
      </c>
      <c r="I1199" s="200"/>
      <c r="J1199" s="195"/>
      <c r="K1199" s="195"/>
      <c r="L1199" s="201"/>
      <c r="M1199" s="202"/>
      <c r="N1199" s="203"/>
      <c r="O1199" s="203"/>
      <c r="P1199" s="203"/>
      <c r="Q1199" s="203"/>
      <c r="R1199" s="203"/>
      <c r="S1199" s="203"/>
      <c r="T1199" s="204"/>
      <c r="AT1199" s="205" t="s">
        <v>209</v>
      </c>
      <c r="AU1199" s="205" t="s">
        <v>89</v>
      </c>
      <c r="AV1199" s="12" t="s">
        <v>89</v>
      </c>
      <c r="AW1199" s="12" t="s">
        <v>36</v>
      </c>
      <c r="AX1199" s="12" t="s">
        <v>80</v>
      </c>
      <c r="AY1199" s="205" t="s">
        <v>203</v>
      </c>
    </row>
    <row r="1200" spans="2:51" s="13" customFormat="1" ht="12">
      <c r="B1200" s="206"/>
      <c r="C1200" s="207"/>
      <c r="D1200" s="196" t="s">
        <v>209</v>
      </c>
      <c r="E1200" s="208" t="s">
        <v>1</v>
      </c>
      <c r="F1200" s="209" t="s">
        <v>211</v>
      </c>
      <c r="G1200" s="207"/>
      <c r="H1200" s="210">
        <v>844.2</v>
      </c>
      <c r="I1200" s="211"/>
      <c r="J1200" s="207"/>
      <c r="K1200" s="207"/>
      <c r="L1200" s="212"/>
      <c r="M1200" s="213"/>
      <c r="N1200" s="214"/>
      <c r="O1200" s="214"/>
      <c r="P1200" s="214"/>
      <c r="Q1200" s="214"/>
      <c r="R1200" s="214"/>
      <c r="S1200" s="214"/>
      <c r="T1200" s="215"/>
      <c r="AT1200" s="216" t="s">
        <v>209</v>
      </c>
      <c r="AU1200" s="216" t="s">
        <v>89</v>
      </c>
      <c r="AV1200" s="13" t="s">
        <v>98</v>
      </c>
      <c r="AW1200" s="13" t="s">
        <v>36</v>
      </c>
      <c r="AX1200" s="13" t="s">
        <v>85</v>
      </c>
      <c r="AY1200" s="216" t="s">
        <v>203</v>
      </c>
    </row>
    <row r="1201" spans="1:65" s="2" customFormat="1" ht="24.2" customHeight="1">
      <c r="A1201" s="35"/>
      <c r="B1201" s="36"/>
      <c r="C1201" s="180" t="s">
        <v>2768</v>
      </c>
      <c r="D1201" s="180" t="s">
        <v>204</v>
      </c>
      <c r="E1201" s="181" t="s">
        <v>2769</v>
      </c>
      <c r="F1201" s="182" t="s">
        <v>2770</v>
      </c>
      <c r="G1201" s="183" t="s">
        <v>207</v>
      </c>
      <c r="H1201" s="184">
        <v>4048.348</v>
      </c>
      <c r="I1201" s="185"/>
      <c r="J1201" s="186">
        <f>ROUND(I1201*H1201,2)</f>
        <v>0</v>
      </c>
      <c r="K1201" s="187"/>
      <c r="L1201" s="40"/>
      <c r="M1201" s="188" t="s">
        <v>1</v>
      </c>
      <c r="N1201" s="189" t="s">
        <v>45</v>
      </c>
      <c r="O1201" s="72"/>
      <c r="P1201" s="190">
        <f>O1201*H1201</f>
        <v>0</v>
      </c>
      <c r="Q1201" s="190">
        <v>0</v>
      </c>
      <c r="R1201" s="190">
        <f>Q1201*H1201</f>
        <v>0</v>
      </c>
      <c r="S1201" s="190">
        <v>0</v>
      </c>
      <c r="T1201" s="191">
        <f>S1201*H1201</f>
        <v>0</v>
      </c>
      <c r="U1201" s="35"/>
      <c r="V1201" s="35"/>
      <c r="W1201" s="35"/>
      <c r="X1201" s="35"/>
      <c r="Y1201" s="35"/>
      <c r="Z1201" s="35"/>
      <c r="AA1201" s="35"/>
      <c r="AB1201" s="35"/>
      <c r="AC1201" s="35"/>
      <c r="AD1201" s="35"/>
      <c r="AE1201" s="35"/>
      <c r="AR1201" s="192" t="s">
        <v>317</v>
      </c>
      <c r="AT1201" s="192" t="s">
        <v>204</v>
      </c>
      <c r="AU1201" s="192" t="s">
        <v>89</v>
      </c>
      <c r="AY1201" s="18" t="s">
        <v>203</v>
      </c>
      <c r="BE1201" s="193">
        <f>IF(N1201="základní",J1201,0)</f>
        <v>0</v>
      </c>
      <c r="BF1201" s="193">
        <f>IF(N1201="snížená",J1201,0)</f>
        <v>0</v>
      </c>
      <c r="BG1201" s="193">
        <f>IF(N1201="zákl. přenesená",J1201,0)</f>
        <v>0</v>
      </c>
      <c r="BH1201" s="193">
        <f>IF(N1201="sníž. přenesená",J1201,0)</f>
        <v>0</v>
      </c>
      <c r="BI1201" s="193">
        <f>IF(N1201="nulová",J1201,0)</f>
        <v>0</v>
      </c>
      <c r="BJ1201" s="18" t="s">
        <v>85</v>
      </c>
      <c r="BK1201" s="193">
        <f>ROUND(I1201*H1201,2)</f>
        <v>0</v>
      </c>
      <c r="BL1201" s="18" t="s">
        <v>317</v>
      </c>
      <c r="BM1201" s="192" t="s">
        <v>2771</v>
      </c>
    </row>
    <row r="1202" spans="2:51" s="12" customFormat="1" ht="12">
      <c r="B1202" s="194"/>
      <c r="C1202" s="195"/>
      <c r="D1202" s="196" t="s">
        <v>209</v>
      </c>
      <c r="E1202" s="197" t="s">
        <v>1</v>
      </c>
      <c r="F1202" s="198" t="s">
        <v>2772</v>
      </c>
      <c r="G1202" s="195"/>
      <c r="H1202" s="199">
        <v>2024.174</v>
      </c>
      <c r="I1202" s="200"/>
      <c r="J1202" s="195"/>
      <c r="K1202" s="195"/>
      <c r="L1202" s="201"/>
      <c r="M1202" s="202"/>
      <c r="N1202" s="203"/>
      <c r="O1202" s="203"/>
      <c r="P1202" s="203"/>
      <c r="Q1202" s="203"/>
      <c r="R1202" s="203"/>
      <c r="S1202" s="203"/>
      <c r="T1202" s="204"/>
      <c r="AT1202" s="205" t="s">
        <v>209</v>
      </c>
      <c r="AU1202" s="205" t="s">
        <v>89</v>
      </c>
      <c r="AV1202" s="12" t="s">
        <v>89</v>
      </c>
      <c r="AW1202" s="12" t="s">
        <v>36</v>
      </c>
      <c r="AX1202" s="12" t="s">
        <v>80</v>
      </c>
      <c r="AY1202" s="205" t="s">
        <v>203</v>
      </c>
    </row>
    <row r="1203" spans="2:51" s="12" customFormat="1" ht="22.5">
      <c r="B1203" s="194"/>
      <c r="C1203" s="195"/>
      <c r="D1203" s="196" t="s">
        <v>209</v>
      </c>
      <c r="E1203" s="197" t="s">
        <v>1</v>
      </c>
      <c r="F1203" s="198" t="s">
        <v>2773</v>
      </c>
      <c r="G1203" s="195"/>
      <c r="H1203" s="199">
        <v>2024.174</v>
      </c>
      <c r="I1203" s="200"/>
      <c r="J1203" s="195"/>
      <c r="K1203" s="195"/>
      <c r="L1203" s="201"/>
      <c r="M1203" s="202"/>
      <c r="N1203" s="203"/>
      <c r="O1203" s="203"/>
      <c r="P1203" s="203"/>
      <c r="Q1203" s="203"/>
      <c r="R1203" s="203"/>
      <c r="S1203" s="203"/>
      <c r="T1203" s="204"/>
      <c r="AT1203" s="205" t="s">
        <v>209</v>
      </c>
      <c r="AU1203" s="205" t="s">
        <v>89</v>
      </c>
      <c r="AV1203" s="12" t="s">
        <v>89</v>
      </c>
      <c r="AW1203" s="12" t="s">
        <v>36</v>
      </c>
      <c r="AX1203" s="12" t="s">
        <v>80</v>
      </c>
      <c r="AY1203" s="205" t="s">
        <v>203</v>
      </c>
    </row>
    <row r="1204" spans="2:51" s="13" customFormat="1" ht="12">
      <c r="B1204" s="206"/>
      <c r="C1204" s="207"/>
      <c r="D1204" s="196" t="s">
        <v>209</v>
      </c>
      <c r="E1204" s="208" t="s">
        <v>1</v>
      </c>
      <c r="F1204" s="209" t="s">
        <v>211</v>
      </c>
      <c r="G1204" s="207"/>
      <c r="H1204" s="210">
        <v>4048.348</v>
      </c>
      <c r="I1204" s="211"/>
      <c r="J1204" s="207"/>
      <c r="K1204" s="207"/>
      <c r="L1204" s="212"/>
      <c r="M1204" s="213"/>
      <c r="N1204" s="214"/>
      <c r="O1204" s="214"/>
      <c r="P1204" s="214"/>
      <c r="Q1204" s="214"/>
      <c r="R1204" s="214"/>
      <c r="S1204" s="214"/>
      <c r="T1204" s="215"/>
      <c r="AT1204" s="216" t="s">
        <v>209</v>
      </c>
      <c r="AU1204" s="216" t="s">
        <v>89</v>
      </c>
      <c r="AV1204" s="13" t="s">
        <v>98</v>
      </c>
      <c r="AW1204" s="13" t="s">
        <v>36</v>
      </c>
      <c r="AX1204" s="13" t="s">
        <v>85</v>
      </c>
      <c r="AY1204" s="216" t="s">
        <v>203</v>
      </c>
    </row>
    <row r="1205" spans="1:65" s="2" customFormat="1" ht="24.2" customHeight="1">
      <c r="A1205" s="35"/>
      <c r="B1205" s="36"/>
      <c r="C1205" s="180" t="s">
        <v>2774</v>
      </c>
      <c r="D1205" s="180" t="s">
        <v>204</v>
      </c>
      <c r="E1205" s="181" t="s">
        <v>2775</v>
      </c>
      <c r="F1205" s="182" t="s">
        <v>2776</v>
      </c>
      <c r="G1205" s="183" t="s">
        <v>253</v>
      </c>
      <c r="H1205" s="184">
        <v>3304.74</v>
      </c>
      <c r="I1205" s="185"/>
      <c r="J1205" s="186">
        <f>ROUND(I1205*H1205,2)</f>
        <v>0</v>
      </c>
      <c r="K1205" s="187"/>
      <c r="L1205" s="40"/>
      <c r="M1205" s="188" t="s">
        <v>1</v>
      </c>
      <c r="N1205" s="189" t="s">
        <v>45</v>
      </c>
      <c r="O1205" s="72"/>
      <c r="P1205" s="190">
        <f>O1205*H1205</f>
        <v>0</v>
      </c>
      <c r="Q1205" s="190">
        <v>0</v>
      </c>
      <c r="R1205" s="190">
        <f>Q1205*H1205</f>
        <v>0</v>
      </c>
      <c r="S1205" s="190">
        <v>0</v>
      </c>
      <c r="T1205" s="191">
        <f>S1205*H1205</f>
        <v>0</v>
      </c>
      <c r="U1205" s="35"/>
      <c r="V1205" s="35"/>
      <c r="W1205" s="35"/>
      <c r="X1205" s="35"/>
      <c r="Y1205" s="35"/>
      <c r="Z1205" s="35"/>
      <c r="AA1205" s="35"/>
      <c r="AB1205" s="35"/>
      <c r="AC1205" s="35"/>
      <c r="AD1205" s="35"/>
      <c r="AE1205" s="35"/>
      <c r="AR1205" s="192" t="s">
        <v>317</v>
      </c>
      <c r="AT1205" s="192" t="s">
        <v>204</v>
      </c>
      <c r="AU1205" s="192" t="s">
        <v>89</v>
      </c>
      <c r="AY1205" s="18" t="s">
        <v>203</v>
      </c>
      <c r="BE1205" s="193">
        <f>IF(N1205="základní",J1205,0)</f>
        <v>0</v>
      </c>
      <c r="BF1205" s="193">
        <f>IF(N1205="snížená",J1205,0)</f>
        <v>0</v>
      </c>
      <c r="BG1205" s="193">
        <f>IF(N1205="zákl. přenesená",J1205,0)</f>
        <v>0</v>
      </c>
      <c r="BH1205" s="193">
        <f>IF(N1205="sníž. přenesená",J1205,0)</f>
        <v>0</v>
      </c>
      <c r="BI1205" s="193">
        <f>IF(N1205="nulová",J1205,0)</f>
        <v>0</v>
      </c>
      <c r="BJ1205" s="18" t="s">
        <v>85</v>
      </c>
      <c r="BK1205" s="193">
        <f>ROUND(I1205*H1205,2)</f>
        <v>0</v>
      </c>
      <c r="BL1205" s="18" t="s">
        <v>317</v>
      </c>
      <c r="BM1205" s="192" t="s">
        <v>2777</v>
      </c>
    </row>
    <row r="1206" spans="2:51" s="12" customFormat="1" ht="12">
      <c r="B1206" s="194"/>
      <c r="C1206" s="195"/>
      <c r="D1206" s="196" t="s">
        <v>209</v>
      </c>
      <c r="E1206" s="197" t="s">
        <v>1</v>
      </c>
      <c r="F1206" s="198" t="s">
        <v>2778</v>
      </c>
      <c r="G1206" s="195"/>
      <c r="H1206" s="199">
        <v>1898.54</v>
      </c>
      <c r="I1206" s="200"/>
      <c r="J1206" s="195"/>
      <c r="K1206" s="195"/>
      <c r="L1206" s="201"/>
      <c r="M1206" s="202"/>
      <c r="N1206" s="203"/>
      <c r="O1206" s="203"/>
      <c r="P1206" s="203"/>
      <c r="Q1206" s="203"/>
      <c r="R1206" s="203"/>
      <c r="S1206" s="203"/>
      <c r="T1206" s="204"/>
      <c r="AT1206" s="205" t="s">
        <v>209</v>
      </c>
      <c r="AU1206" s="205" t="s">
        <v>89</v>
      </c>
      <c r="AV1206" s="12" t="s">
        <v>89</v>
      </c>
      <c r="AW1206" s="12" t="s">
        <v>36</v>
      </c>
      <c r="AX1206" s="12" t="s">
        <v>80</v>
      </c>
      <c r="AY1206" s="205" t="s">
        <v>203</v>
      </c>
    </row>
    <row r="1207" spans="2:51" s="12" customFormat="1" ht="12">
      <c r="B1207" s="194"/>
      <c r="C1207" s="195"/>
      <c r="D1207" s="196" t="s">
        <v>209</v>
      </c>
      <c r="E1207" s="197" t="s">
        <v>1</v>
      </c>
      <c r="F1207" s="198" t="s">
        <v>2748</v>
      </c>
      <c r="G1207" s="195"/>
      <c r="H1207" s="199">
        <v>35.5</v>
      </c>
      <c r="I1207" s="200"/>
      <c r="J1207" s="195"/>
      <c r="K1207" s="195"/>
      <c r="L1207" s="201"/>
      <c r="M1207" s="202"/>
      <c r="N1207" s="203"/>
      <c r="O1207" s="203"/>
      <c r="P1207" s="203"/>
      <c r="Q1207" s="203"/>
      <c r="R1207" s="203"/>
      <c r="S1207" s="203"/>
      <c r="T1207" s="204"/>
      <c r="AT1207" s="205" t="s">
        <v>209</v>
      </c>
      <c r="AU1207" s="205" t="s">
        <v>89</v>
      </c>
      <c r="AV1207" s="12" t="s">
        <v>89</v>
      </c>
      <c r="AW1207" s="12" t="s">
        <v>36</v>
      </c>
      <c r="AX1207" s="12" t="s">
        <v>80</v>
      </c>
      <c r="AY1207" s="205" t="s">
        <v>203</v>
      </c>
    </row>
    <row r="1208" spans="2:51" s="15" customFormat="1" ht="12">
      <c r="B1208" s="228"/>
      <c r="C1208" s="229"/>
      <c r="D1208" s="196" t="s">
        <v>209</v>
      </c>
      <c r="E1208" s="230" t="s">
        <v>1</v>
      </c>
      <c r="F1208" s="231" t="s">
        <v>2749</v>
      </c>
      <c r="G1208" s="229"/>
      <c r="H1208" s="230" t="s">
        <v>1</v>
      </c>
      <c r="I1208" s="232"/>
      <c r="J1208" s="229"/>
      <c r="K1208" s="229"/>
      <c r="L1208" s="233"/>
      <c r="M1208" s="234"/>
      <c r="N1208" s="235"/>
      <c r="O1208" s="235"/>
      <c r="P1208" s="235"/>
      <c r="Q1208" s="235"/>
      <c r="R1208" s="235"/>
      <c r="S1208" s="235"/>
      <c r="T1208" s="236"/>
      <c r="AT1208" s="237" t="s">
        <v>209</v>
      </c>
      <c r="AU1208" s="237" t="s">
        <v>89</v>
      </c>
      <c r="AV1208" s="15" t="s">
        <v>85</v>
      </c>
      <c r="AW1208" s="15" t="s">
        <v>36</v>
      </c>
      <c r="AX1208" s="15" t="s">
        <v>80</v>
      </c>
      <c r="AY1208" s="237" t="s">
        <v>203</v>
      </c>
    </row>
    <row r="1209" spans="2:51" s="12" customFormat="1" ht="12">
      <c r="B1209" s="194"/>
      <c r="C1209" s="195"/>
      <c r="D1209" s="196" t="s">
        <v>209</v>
      </c>
      <c r="E1209" s="197" t="s">
        <v>1</v>
      </c>
      <c r="F1209" s="198" t="s">
        <v>2750</v>
      </c>
      <c r="G1209" s="195"/>
      <c r="H1209" s="199">
        <v>36.5</v>
      </c>
      <c r="I1209" s="200"/>
      <c r="J1209" s="195"/>
      <c r="K1209" s="195"/>
      <c r="L1209" s="201"/>
      <c r="M1209" s="202"/>
      <c r="N1209" s="203"/>
      <c r="O1209" s="203"/>
      <c r="P1209" s="203"/>
      <c r="Q1209" s="203"/>
      <c r="R1209" s="203"/>
      <c r="S1209" s="203"/>
      <c r="T1209" s="204"/>
      <c r="AT1209" s="205" t="s">
        <v>209</v>
      </c>
      <c r="AU1209" s="205" t="s">
        <v>89</v>
      </c>
      <c r="AV1209" s="12" t="s">
        <v>89</v>
      </c>
      <c r="AW1209" s="12" t="s">
        <v>36</v>
      </c>
      <c r="AX1209" s="12" t="s">
        <v>80</v>
      </c>
      <c r="AY1209" s="205" t="s">
        <v>203</v>
      </c>
    </row>
    <row r="1210" spans="2:51" s="12" customFormat="1" ht="12">
      <c r="B1210" s="194"/>
      <c r="C1210" s="195"/>
      <c r="D1210" s="196" t="s">
        <v>209</v>
      </c>
      <c r="E1210" s="197" t="s">
        <v>1</v>
      </c>
      <c r="F1210" s="198" t="s">
        <v>2751</v>
      </c>
      <c r="G1210" s="195"/>
      <c r="H1210" s="199">
        <v>190.6</v>
      </c>
      <c r="I1210" s="200"/>
      <c r="J1210" s="195"/>
      <c r="K1210" s="195"/>
      <c r="L1210" s="201"/>
      <c r="M1210" s="202"/>
      <c r="N1210" s="203"/>
      <c r="O1210" s="203"/>
      <c r="P1210" s="203"/>
      <c r="Q1210" s="203"/>
      <c r="R1210" s="203"/>
      <c r="S1210" s="203"/>
      <c r="T1210" s="204"/>
      <c r="AT1210" s="205" t="s">
        <v>209</v>
      </c>
      <c r="AU1210" s="205" t="s">
        <v>89</v>
      </c>
      <c r="AV1210" s="12" t="s">
        <v>89</v>
      </c>
      <c r="AW1210" s="12" t="s">
        <v>36</v>
      </c>
      <c r="AX1210" s="12" t="s">
        <v>80</v>
      </c>
      <c r="AY1210" s="205" t="s">
        <v>203</v>
      </c>
    </row>
    <row r="1211" spans="2:51" s="12" customFormat="1" ht="12">
      <c r="B1211" s="194"/>
      <c r="C1211" s="195"/>
      <c r="D1211" s="196" t="s">
        <v>209</v>
      </c>
      <c r="E1211" s="197" t="s">
        <v>1</v>
      </c>
      <c r="F1211" s="198" t="s">
        <v>2752</v>
      </c>
      <c r="G1211" s="195"/>
      <c r="H1211" s="199">
        <v>1143.6</v>
      </c>
      <c r="I1211" s="200"/>
      <c r="J1211" s="195"/>
      <c r="K1211" s="195"/>
      <c r="L1211" s="201"/>
      <c r="M1211" s="202"/>
      <c r="N1211" s="203"/>
      <c r="O1211" s="203"/>
      <c r="P1211" s="203"/>
      <c r="Q1211" s="203"/>
      <c r="R1211" s="203"/>
      <c r="S1211" s="203"/>
      <c r="T1211" s="204"/>
      <c r="AT1211" s="205" t="s">
        <v>209</v>
      </c>
      <c r="AU1211" s="205" t="s">
        <v>89</v>
      </c>
      <c r="AV1211" s="12" t="s">
        <v>89</v>
      </c>
      <c r="AW1211" s="12" t="s">
        <v>36</v>
      </c>
      <c r="AX1211" s="12" t="s">
        <v>80</v>
      </c>
      <c r="AY1211" s="205" t="s">
        <v>203</v>
      </c>
    </row>
    <row r="1212" spans="2:51" s="13" customFormat="1" ht="12">
      <c r="B1212" s="206"/>
      <c r="C1212" s="207"/>
      <c r="D1212" s="196" t="s">
        <v>209</v>
      </c>
      <c r="E1212" s="208" t="s">
        <v>1</v>
      </c>
      <c r="F1212" s="209" t="s">
        <v>211</v>
      </c>
      <c r="G1212" s="207"/>
      <c r="H1212" s="210">
        <v>3304.74</v>
      </c>
      <c r="I1212" s="211"/>
      <c r="J1212" s="207"/>
      <c r="K1212" s="207"/>
      <c r="L1212" s="212"/>
      <c r="M1212" s="213"/>
      <c r="N1212" s="214"/>
      <c r="O1212" s="214"/>
      <c r="P1212" s="214"/>
      <c r="Q1212" s="214"/>
      <c r="R1212" s="214"/>
      <c r="S1212" s="214"/>
      <c r="T1212" s="215"/>
      <c r="AT1212" s="216" t="s">
        <v>209</v>
      </c>
      <c r="AU1212" s="216" t="s">
        <v>89</v>
      </c>
      <c r="AV1212" s="13" t="s">
        <v>98</v>
      </c>
      <c r="AW1212" s="13" t="s">
        <v>36</v>
      </c>
      <c r="AX1212" s="13" t="s">
        <v>85</v>
      </c>
      <c r="AY1212" s="216" t="s">
        <v>203</v>
      </c>
    </row>
    <row r="1213" spans="1:65" s="2" customFormat="1" ht="24.2" customHeight="1">
      <c r="A1213" s="35"/>
      <c r="B1213" s="36"/>
      <c r="C1213" s="180" t="s">
        <v>2779</v>
      </c>
      <c r="D1213" s="180" t="s">
        <v>204</v>
      </c>
      <c r="E1213" s="181" t="s">
        <v>2780</v>
      </c>
      <c r="F1213" s="182" t="s">
        <v>2781</v>
      </c>
      <c r="G1213" s="183" t="s">
        <v>253</v>
      </c>
      <c r="H1213" s="184">
        <v>345</v>
      </c>
      <c r="I1213" s="185"/>
      <c r="J1213" s="186">
        <f>ROUND(I1213*H1213,2)</f>
        <v>0</v>
      </c>
      <c r="K1213" s="187"/>
      <c r="L1213" s="40"/>
      <c r="M1213" s="188" t="s">
        <v>1</v>
      </c>
      <c r="N1213" s="189" t="s">
        <v>45</v>
      </c>
      <c r="O1213" s="72"/>
      <c r="P1213" s="190">
        <f>O1213*H1213</f>
        <v>0</v>
      </c>
      <c r="Q1213" s="190">
        <v>0</v>
      </c>
      <c r="R1213" s="190">
        <f>Q1213*H1213</f>
        <v>0</v>
      </c>
      <c r="S1213" s="190">
        <v>0</v>
      </c>
      <c r="T1213" s="191">
        <f>S1213*H1213</f>
        <v>0</v>
      </c>
      <c r="U1213" s="35"/>
      <c r="V1213" s="35"/>
      <c r="W1213" s="35"/>
      <c r="X1213" s="35"/>
      <c r="Y1213" s="35"/>
      <c r="Z1213" s="35"/>
      <c r="AA1213" s="35"/>
      <c r="AB1213" s="35"/>
      <c r="AC1213" s="35"/>
      <c r="AD1213" s="35"/>
      <c r="AE1213" s="35"/>
      <c r="AR1213" s="192" t="s">
        <v>317</v>
      </c>
      <c r="AT1213" s="192" t="s">
        <v>204</v>
      </c>
      <c r="AU1213" s="192" t="s">
        <v>89</v>
      </c>
      <c r="AY1213" s="18" t="s">
        <v>203</v>
      </c>
      <c r="BE1213" s="193">
        <f>IF(N1213="základní",J1213,0)</f>
        <v>0</v>
      </c>
      <c r="BF1213" s="193">
        <f>IF(N1213="snížená",J1213,0)</f>
        <v>0</v>
      </c>
      <c r="BG1213" s="193">
        <f>IF(N1213="zákl. přenesená",J1213,0)</f>
        <v>0</v>
      </c>
      <c r="BH1213" s="193">
        <f>IF(N1213="sníž. přenesená",J1213,0)</f>
        <v>0</v>
      </c>
      <c r="BI1213" s="193">
        <f>IF(N1213="nulová",J1213,0)</f>
        <v>0</v>
      </c>
      <c r="BJ1213" s="18" t="s">
        <v>85</v>
      </c>
      <c r="BK1213" s="193">
        <f>ROUND(I1213*H1213,2)</f>
        <v>0</v>
      </c>
      <c r="BL1213" s="18" t="s">
        <v>317</v>
      </c>
      <c r="BM1213" s="192" t="s">
        <v>2782</v>
      </c>
    </row>
    <row r="1214" spans="1:65" s="2" customFormat="1" ht="21.75" customHeight="1">
      <c r="A1214" s="35"/>
      <c r="B1214" s="36"/>
      <c r="C1214" s="238" t="s">
        <v>2783</v>
      </c>
      <c r="D1214" s="238" t="s">
        <v>1363</v>
      </c>
      <c r="E1214" s="239" t="s">
        <v>2784</v>
      </c>
      <c r="F1214" s="240" t="s">
        <v>2785</v>
      </c>
      <c r="G1214" s="241" t="s">
        <v>253</v>
      </c>
      <c r="H1214" s="242">
        <v>325</v>
      </c>
      <c r="I1214" s="243"/>
      <c r="J1214" s="244">
        <f>ROUND(I1214*H1214,2)</f>
        <v>0</v>
      </c>
      <c r="K1214" s="245"/>
      <c r="L1214" s="246"/>
      <c r="M1214" s="247" t="s">
        <v>1</v>
      </c>
      <c r="N1214" s="248" t="s">
        <v>45</v>
      </c>
      <c r="O1214" s="72"/>
      <c r="P1214" s="190">
        <f>O1214*H1214</f>
        <v>0</v>
      </c>
      <c r="Q1214" s="190">
        <v>0</v>
      </c>
      <c r="R1214" s="190">
        <f>Q1214*H1214</f>
        <v>0</v>
      </c>
      <c r="S1214" s="190">
        <v>0</v>
      </c>
      <c r="T1214" s="191">
        <f>S1214*H1214</f>
        <v>0</v>
      </c>
      <c r="U1214" s="35"/>
      <c r="V1214" s="35"/>
      <c r="W1214" s="35"/>
      <c r="X1214" s="35"/>
      <c r="Y1214" s="35"/>
      <c r="Z1214" s="35"/>
      <c r="AA1214" s="35"/>
      <c r="AB1214" s="35"/>
      <c r="AC1214" s="35"/>
      <c r="AD1214" s="35"/>
      <c r="AE1214" s="35"/>
      <c r="AR1214" s="192" t="s">
        <v>465</v>
      </c>
      <c r="AT1214" s="192" t="s">
        <v>1363</v>
      </c>
      <c r="AU1214" s="192" t="s">
        <v>89</v>
      </c>
      <c r="AY1214" s="18" t="s">
        <v>203</v>
      </c>
      <c r="BE1214" s="193">
        <f>IF(N1214="základní",J1214,0)</f>
        <v>0</v>
      </c>
      <c r="BF1214" s="193">
        <f>IF(N1214="snížená",J1214,0)</f>
        <v>0</v>
      </c>
      <c r="BG1214" s="193">
        <f>IF(N1214="zákl. přenesená",J1214,0)</f>
        <v>0</v>
      </c>
      <c r="BH1214" s="193">
        <f>IF(N1214="sníž. přenesená",J1214,0)</f>
        <v>0</v>
      </c>
      <c r="BI1214" s="193">
        <f>IF(N1214="nulová",J1214,0)</f>
        <v>0</v>
      </c>
      <c r="BJ1214" s="18" t="s">
        <v>85</v>
      </c>
      <c r="BK1214" s="193">
        <f>ROUND(I1214*H1214,2)</f>
        <v>0</v>
      </c>
      <c r="BL1214" s="18" t="s">
        <v>317</v>
      </c>
      <c r="BM1214" s="192" t="s">
        <v>2786</v>
      </c>
    </row>
    <row r="1215" spans="2:51" s="12" customFormat="1" ht="12">
      <c r="B1215" s="194"/>
      <c r="C1215" s="195"/>
      <c r="D1215" s="196" t="s">
        <v>209</v>
      </c>
      <c r="E1215" s="197" t="s">
        <v>1</v>
      </c>
      <c r="F1215" s="198" t="s">
        <v>2787</v>
      </c>
      <c r="G1215" s="195"/>
      <c r="H1215" s="199">
        <v>10</v>
      </c>
      <c r="I1215" s="200"/>
      <c r="J1215" s="195"/>
      <c r="K1215" s="195"/>
      <c r="L1215" s="201"/>
      <c r="M1215" s="202"/>
      <c r="N1215" s="203"/>
      <c r="O1215" s="203"/>
      <c r="P1215" s="203"/>
      <c r="Q1215" s="203"/>
      <c r="R1215" s="203"/>
      <c r="S1215" s="203"/>
      <c r="T1215" s="204"/>
      <c r="AT1215" s="205" t="s">
        <v>209</v>
      </c>
      <c r="AU1215" s="205" t="s">
        <v>89</v>
      </c>
      <c r="AV1215" s="12" t="s">
        <v>89</v>
      </c>
      <c r="AW1215" s="12" t="s">
        <v>36</v>
      </c>
      <c r="AX1215" s="12" t="s">
        <v>80</v>
      </c>
      <c r="AY1215" s="205" t="s">
        <v>203</v>
      </c>
    </row>
    <row r="1216" spans="2:51" s="12" customFormat="1" ht="12">
      <c r="B1216" s="194"/>
      <c r="C1216" s="195"/>
      <c r="D1216" s="196" t="s">
        <v>209</v>
      </c>
      <c r="E1216" s="197" t="s">
        <v>1</v>
      </c>
      <c r="F1216" s="198" t="s">
        <v>2788</v>
      </c>
      <c r="G1216" s="195"/>
      <c r="H1216" s="199">
        <v>315</v>
      </c>
      <c r="I1216" s="200"/>
      <c r="J1216" s="195"/>
      <c r="K1216" s="195"/>
      <c r="L1216" s="201"/>
      <c r="M1216" s="202"/>
      <c r="N1216" s="203"/>
      <c r="O1216" s="203"/>
      <c r="P1216" s="203"/>
      <c r="Q1216" s="203"/>
      <c r="R1216" s="203"/>
      <c r="S1216" s="203"/>
      <c r="T1216" s="204"/>
      <c r="AT1216" s="205" t="s">
        <v>209</v>
      </c>
      <c r="AU1216" s="205" t="s">
        <v>89</v>
      </c>
      <c r="AV1216" s="12" t="s">
        <v>89</v>
      </c>
      <c r="AW1216" s="12" t="s">
        <v>36</v>
      </c>
      <c r="AX1216" s="12" t="s">
        <v>80</v>
      </c>
      <c r="AY1216" s="205" t="s">
        <v>203</v>
      </c>
    </row>
    <row r="1217" spans="2:51" s="13" customFormat="1" ht="12">
      <c r="B1217" s="206"/>
      <c r="C1217" s="207"/>
      <c r="D1217" s="196" t="s">
        <v>209</v>
      </c>
      <c r="E1217" s="208" t="s">
        <v>1</v>
      </c>
      <c r="F1217" s="209" t="s">
        <v>211</v>
      </c>
      <c r="G1217" s="207"/>
      <c r="H1217" s="210">
        <v>325</v>
      </c>
      <c r="I1217" s="211"/>
      <c r="J1217" s="207"/>
      <c r="K1217" s="207"/>
      <c r="L1217" s="212"/>
      <c r="M1217" s="213"/>
      <c r="N1217" s="214"/>
      <c r="O1217" s="214"/>
      <c r="P1217" s="214"/>
      <c r="Q1217" s="214"/>
      <c r="R1217" s="214"/>
      <c r="S1217" s="214"/>
      <c r="T1217" s="215"/>
      <c r="AT1217" s="216" t="s">
        <v>209</v>
      </c>
      <c r="AU1217" s="216" t="s">
        <v>89</v>
      </c>
      <c r="AV1217" s="13" t="s">
        <v>98</v>
      </c>
      <c r="AW1217" s="13" t="s">
        <v>36</v>
      </c>
      <c r="AX1217" s="13" t="s">
        <v>85</v>
      </c>
      <c r="AY1217" s="216" t="s">
        <v>203</v>
      </c>
    </row>
    <row r="1218" spans="1:65" s="2" customFormat="1" ht="24.2" customHeight="1">
      <c r="A1218" s="35"/>
      <c r="B1218" s="36"/>
      <c r="C1218" s="238" t="s">
        <v>2789</v>
      </c>
      <c r="D1218" s="238" t="s">
        <v>1363</v>
      </c>
      <c r="E1218" s="239" t="s">
        <v>2790</v>
      </c>
      <c r="F1218" s="240" t="s">
        <v>2791</v>
      </c>
      <c r="G1218" s="241" t="s">
        <v>253</v>
      </c>
      <c r="H1218" s="242">
        <v>20</v>
      </c>
      <c r="I1218" s="243"/>
      <c r="J1218" s="244">
        <f>ROUND(I1218*H1218,2)</f>
        <v>0</v>
      </c>
      <c r="K1218" s="245"/>
      <c r="L1218" s="246"/>
      <c r="M1218" s="247" t="s">
        <v>1</v>
      </c>
      <c r="N1218" s="248" t="s">
        <v>45</v>
      </c>
      <c r="O1218" s="72"/>
      <c r="P1218" s="190">
        <f>O1218*H1218</f>
        <v>0</v>
      </c>
      <c r="Q1218" s="190">
        <v>0</v>
      </c>
      <c r="R1218" s="190">
        <f>Q1218*H1218</f>
        <v>0</v>
      </c>
      <c r="S1218" s="190">
        <v>0</v>
      </c>
      <c r="T1218" s="191">
        <f>S1218*H1218</f>
        <v>0</v>
      </c>
      <c r="U1218" s="35"/>
      <c r="V1218" s="35"/>
      <c r="W1218" s="35"/>
      <c r="X1218" s="35"/>
      <c r="Y1218" s="35"/>
      <c r="Z1218" s="35"/>
      <c r="AA1218" s="35"/>
      <c r="AB1218" s="35"/>
      <c r="AC1218" s="35"/>
      <c r="AD1218" s="35"/>
      <c r="AE1218" s="35"/>
      <c r="AR1218" s="192" t="s">
        <v>465</v>
      </c>
      <c r="AT1218" s="192" t="s">
        <v>1363</v>
      </c>
      <c r="AU1218" s="192" t="s">
        <v>89</v>
      </c>
      <c r="AY1218" s="18" t="s">
        <v>203</v>
      </c>
      <c r="BE1218" s="193">
        <f>IF(N1218="základní",J1218,0)</f>
        <v>0</v>
      </c>
      <c r="BF1218" s="193">
        <f>IF(N1218="snížená",J1218,0)</f>
        <v>0</v>
      </c>
      <c r="BG1218" s="193">
        <f>IF(N1218="zákl. přenesená",J1218,0)</f>
        <v>0</v>
      </c>
      <c r="BH1218" s="193">
        <f>IF(N1218="sníž. přenesená",J1218,0)</f>
        <v>0</v>
      </c>
      <c r="BI1218" s="193">
        <f>IF(N1218="nulová",J1218,0)</f>
        <v>0</v>
      </c>
      <c r="BJ1218" s="18" t="s">
        <v>85</v>
      </c>
      <c r="BK1218" s="193">
        <f>ROUND(I1218*H1218,2)</f>
        <v>0</v>
      </c>
      <c r="BL1218" s="18" t="s">
        <v>317</v>
      </c>
      <c r="BM1218" s="192" t="s">
        <v>2792</v>
      </c>
    </row>
    <row r="1219" spans="2:51" s="12" customFormat="1" ht="12">
      <c r="B1219" s="194"/>
      <c r="C1219" s="195"/>
      <c r="D1219" s="196" t="s">
        <v>209</v>
      </c>
      <c r="E1219" s="197" t="s">
        <v>1</v>
      </c>
      <c r="F1219" s="198" t="s">
        <v>2793</v>
      </c>
      <c r="G1219" s="195"/>
      <c r="H1219" s="199">
        <v>2.5</v>
      </c>
      <c r="I1219" s="200"/>
      <c r="J1219" s="195"/>
      <c r="K1219" s="195"/>
      <c r="L1219" s="201"/>
      <c r="M1219" s="202"/>
      <c r="N1219" s="203"/>
      <c r="O1219" s="203"/>
      <c r="P1219" s="203"/>
      <c r="Q1219" s="203"/>
      <c r="R1219" s="203"/>
      <c r="S1219" s="203"/>
      <c r="T1219" s="204"/>
      <c r="AT1219" s="205" t="s">
        <v>209</v>
      </c>
      <c r="AU1219" s="205" t="s">
        <v>89</v>
      </c>
      <c r="AV1219" s="12" t="s">
        <v>89</v>
      </c>
      <c r="AW1219" s="12" t="s">
        <v>36</v>
      </c>
      <c r="AX1219" s="12" t="s">
        <v>80</v>
      </c>
      <c r="AY1219" s="205" t="s">
        <v>203</v>
      </c>
    </row>
    <row r="1220" spans="2:51" s="12" customFormat="1" ht="12">
      <c r="B1220" s="194"/>
      <c r="C1220" s="195"/>
      <c r="D1220" s="196" t="s">
        <v>209</v>
      </c>
      <c r="E1220" s="197" t="s">
        <v>1</v>
      </c>
      <c r="F1220" s="198" t="s">
        <v>2794</v>
      </c>
      <c r="G1220" s="195"/>
      <c r="H1220" s="199">
        <v>17.5</v>
      </c>
      <c r="I1220" s="200"/>
      <c r="J1220" s="195"/>
      <c r="K1220" s="195"/>
      <c r="L1220" s="201"/>
      <c r="M1220" s="202"/>
      <c r="N1220" s="203"/>
      <c r="O1220" s="203"/>
      <c r="P1220" s="203"/>
      <c r="Q1220" s="203"/>
      <c r="R1220" s="203"/>
      <c r="S1220" s="203"/>
      <c r="T1220" s="204"/>
      <c r="AT1220" s="205" t="s">
        <v>209</v>
      </c>
      <c r="AU1220" s="205" t="s">
        <v>89</v>
      </c>
      <c r="AV1220" s="12" t="s">
        <v>89</v>
      </c>
      <c r="AW1220" s="12" t="s">
        <v>36</v>
      </c>
      <c r="AX1220" s="12" t="s">
        <v>80</v>
      </c>
      <c r="AY1220" s="205" t="s">
        <v>203</v>
      </c>
    </row>
    <row r="1221" spans="2:51" s="13" customFormat="1" ht="12">
      <c r="B1221" s="206"/>
      <c r="C1221" s="207"/>
      <c r="D1221" s="196" t="s">
        <v>209</v>
      </c>
      <c r="E1221" s="208" t="s">
        <v>1</v>
      </c>
      <c r="F1221" s="209" t="s">
        <v>211</v>
      </c>
      <c r="G1221" s="207"/>
      <c r="H1221" s="210">
        <v>20</v>
      </c>
      <c r="I1221" s="211"/>
      <c r="J1221" s="207"/>
      <c r="K1221" s="207"/>
      <c r="L1221" s="212"/>
      <c r="M1221" s="213"/>
      <c r="N1221" s="214"/>
      <c r="O1221" s="214"/>
      <c r="P1221" s="214"/>
      <c r="Q1221" s="214"/>
      <c r="R1221" s="214"/>
      <c r="S1221" s="214"/>
      <c r="T1221" s="215"/>
      <c r="AT1221" s="216" t="s">
        <v>209</v>
      </c>
      <c r="AU1221" s="216" t="s">
        <v>89</v>
      </c>
      <c r="AV1221" s="13" t="s">
        <v>98</v>
      </c>
      <c r="AW1221" s="13" t="s">
        <v>36</v>
      </c>
      <c r="AX1221" s="13" t="s">
        <v>85</v>
      </c>
      <c r="AY1221" s="216" t="s">
        <v>203</v>
      </c>
    </row>
    <row r="1222" spans="1:65" s="2" customFormat="1" ht="24.2" customHeight="1">
      <c r="A1222" s="35"/>
      <c r="B1222" s="36"/>
      <c r="C1222" s="180" t="s">
        <v>2795</v>
      </c>
      <c r="D1222" s="180" t="s">
        <v>204</v>
      </c>
      <c r="E1222" s="181" t="s">
        <v>2796</v>
      </c>
      <c r="F1222" s="182" t="s">
        <v>2797</v>
      </c>
      <c r="G1222" s="183" t="s">
        <v>253</v>
      </c>
      <c r="H1222" s="184">
        <v>210.8</v>
      </c>
      <c r="I1222" s="185"/>
      <c r="J1222" s="186">
        <f>ROUND(I1222*H1222,2)</f>
        <v>0</v>
      </c>
      <c r="K1222" s="187"/>
      <c r="L1222" s="40"/>
      <c r="M1222" s="188" t="s">
        <v>1</v>
      </c>
      <c r="N1222" s="189" t="s">
        <v>45</v>
      </c>
      <c r="O1222" s="72"/>
      <c r="P1222" s="190">
        <f>O1222*H1222</f>
        <v>0</v>
      </c>
      <c r="Q1222" s="190">
        <v>0</v>
      </c>
      <c r="R1222" s="190">
        <f>Q1222*H1222</f>
        <v>0</v>
      </c>
      <c r="S1222" s="190">
        <v>0</v>
      </c>
      <c r="T1222" s="191">
        <f>S1222*H1222</f>
        <v>0</v>
      </c>
      <c r="U1222" s="35"/>
      <c r="V1222" s="35"/>
      <c r="W1222" s="35"/>
      <c r="X1222" s="35"/>
      <c r="Y1222" s="35"/>
      <c r="Z1222" s="35"/>
      <c r="AA1222" s="35"/>
      <c r="AB1222" s="35"/>
      <c r="AC1222" s="35"/>
      <c r="AD1222" s="35"/>
      <c r="AE1222" s="35"/>
      <c r="AR1222" s="192" t="s">
        <v>317</v>
      </c>
      <c r="AT1222" s="192" t="s">
        <v>204</v>
      </c>
      <c r="AU1222" s="192" t="s">
        <v>89</v>
      </c>
      <c r="AY1222" s="18" t="s">
        <v>203</v>
      </c>
      <c r="BE1222" s="193">
        <f>IF(N1222="základní",J1222,0)</f>
        <v>0</v>
      </c>
      <c r="BF1222" s="193">
        <f>IF(N1222="snížená",J1222,0)</f>
        <v>0</v>
      </c>
      <c r="BG1222" s="193">
        <f>IF(N1222="zákl. přenesená",J1222,0)</f>
        <v>0</v>
      </c>
      <c r="BH1222" s="193">
        <f>IF(N1222="sníž. přenesená",J1222,0)</f>
        <v>0</v>
      </c>
      <c r="BI1222" s="193">
        <f>IF(N1222="nulová",J1222,0)</f>
        <v>0</v>
      </c>
      <c r="BJ1222" s="18" t="s">
        <v>85</v>
      </c>
      <c r="BK1222" s="193">
        <f>ROUND(I1222*H1222,2)</f>
        <v>0</v>
      </c>
      <c r="BL1222" s="18" t="s">
        <v>317</v>
      </c>
      <c r="BM1222" s="192" t="s">
        <v>2798</v>
      </c>
    </row>
    <row r="1223" spans="2:51" s="12" customFormat="1" ht="12">
      <c r="B1223" s="194"/>
      <c r="C1223" s="195"/>
      <c r="D1223" s="196" t="s">
        <v>209</v>
      </c>
      <c r="E1223" s="197" t="s">
        <v>1</v>
      </c>
      <c r="F1223" s="198" t="s">
        <v>2799</v>
      </c>
      <c r="G1223" s="195"/>
      <c r="H1223" s="199">
        <v>18.8</v>
      </c>
      <c r="I1223" s="200"/>
      <c r="J1223" s="195"/>
      <c r="K1223" s="195"/>
      <c r="L1223" s="201"/>
      <c r="M1223" s="202"/>
      <c r="N1223" s="203"/>
      <c r="O1223" s="203"/>
      <c r="P1223" s="203"/>
      <c r="Q1223" s="203"/>
      <c r="R1223" s="203"/>
      <c r="S1223" s="203"/>
      <c r="T1223" s="204"/>
      <c r="AT1223" s="205" t="s">
        <v>209</v>
      </c>
      <c r="AU1223" s="205" t="s">
        <v>89</v>
      </c>
      <c r="AV1223" s="12" t="s">
        <v>89</v>
      </c>
      <c r="AW1223" s="12" t="s">
        <v>36</v>
      </c>
      <c r="AX1223" s="12" t="s">
        <v>80</v>
      </c>
      <c r="AY1223" s="205" t="s">
        <v>203</v>
      </c>
    </row>
    <row r="1224" spans="2:51" s="12" customFormat="1" ht="12">
      <c r="B1224" s="194"/>
      <c r="C1224" s="195"/>
      <c r="D1224" s="196" t="s">
        <v>209</v>
      </c>
      <c r="E1224" s="197" t="s">
        <v>1</v>
      </c>
      <c r="F1224" s="198" t="s">
        <v>2800</v>
      </c>
      <c r="G1224" s="195"/>
      <c r="H1224" s="199">
        <v>11</v>
      </c>
      <c r="I1224" s="200"/>
      <c r="J1224" s="195"/>
      <c r="K1224" s="195"/>
      <c r="L1224" s="201"/>
      <c r="M1224" s="202"/>
      <c r="N1224" s="203"/>
      <c r="O1224" s="203"/>
      <c r="P1224" s="203"/>
      <c r="Q1224" s="203"/>
      <c r="R1224" s="203"/>
      <c r="S1224" s="203"/>
      <c r="T1224" s="204"/>
      <c r="AT1224" s="205" t="s">
        <v>209</v>
      </c>
      <c r="AU1224" s="205" t="s">
        <v>89</v>
      </c>
      <c r="AV1224" s="12" t="s">
        <v>89</v>
      </c>
      <c r="AW1224" s="12" t="s">
        <v>36</v>
      </c>
      <c r="AX1224" s="12" t="s">
        <v>80</v>
      </c>
      <c r="AY1224" s="205" t="s">
        <v>203</v>
      </c>
    </row>
    <row r="1225" spans="2:51" s="12" customFormat="1" ht="12">
      <c r="B1225" s="194"/>
      <c r="C1225" s="195"/>
      <c r="D1225" s="196" t="s">
        <v>209</v>
      </c>
      <c r="E1225" s="197" t="s">
        <v>1</v>
      </c>
      <c r="F1225" s="198" t="s">
        <v>2801</v>
      </c>
      <c r="G1225" s="195"/>
      <c r="H1225" s="199">
        <v>181</v>
      </c>
      <c r="I1225" s="200"/>
      <c r="J1225" s="195"/>
      <c r="K1225" s="195"/>
      <c r="L1225" s="201"/>
      <c r="M1225" s="202"/>
      <c r="N1225" s="203"/>
      <c r="O1225" s="203"/>
      <c r="P1225" s="203"/>
      <c r="Q1225" s="203"/>
      <c r="R1225" s="203"/>
      <c r="S1225" s="203"/>
      <c r="T1225" s="204"/>
      <c r="AT1225" s="205" t="s">
        <v>209</v>
      </c>
      <c r="AU1225" s="205" t="s">
        <v>89</v>
      </c>
      <c r="AV1225" s="12" t="s">
        <v>89</v>
      </c>
      <c r="AW1225" s="12" t="s">
        <v>36</v>
      </c>
      <c r="AX1225" s="12" t="s">
        <v>80</v>
      </c>
      <c r="AY1225" s="205" t="s">
        <v>203</v>
      </c>
    </row>
    <row r="1226" spans="2:51" s="13" customFormat="1" ht="12">
      <c r="B1226" s="206"/>
      <c r="C1226" s="207"/>
      <c r="D1226" s="196" t="s">
        <v>209</v>
      </c>
      <c r="E1226" s="208" t="s">
        <v>1</v>
      </c>
      <c r="F1226" s="209" t="s">
        <v>211</v>
      </c>
      <c r="G1226" s="207"/>
      <c r="H1226" s="210">
        <v>210.8</v>
      </c>
      <c r="I1226" s="211"/>
      <c r="J1226" s="207"/>
      <c r="K1226" s="207"/>
      <c r="L1226" s="212"/>
      <c r="M1226" s="213"/>
      <c r="N1226" s="214"/>
      <c r="O1226" s="214"/>
      <c r="P1226" s="214"/>
      <c r="Q1226" s="214"/>
      <c r="R1226" s="214"/>
      <c r="S1226" s="214"/>
      <c r="T1226" s="215"/>
      <c r="AT1226" s="216" t="s">
        <v>209</v>
      </c>
      <c r="AU1226" s="216" t="s">
        <v>89</v>
      </c>
      <c r="AV1226" s="13" t="s">
        <v>98</v>
      </c>
      <c r="AW1226" s="13" t="s">
        <v>36</v>
      </c>
      <c r="AX1226" s="13" t="s">
        <v>85</v>
      </c>
      <c r="AY1226" s="216" t="s">
        <v>203</v>
      </c>
    </row>
    <row r="1227" spans="1:65" s="2" customFormat="1" ht="21.75" customHeight="1">
      <c r="A1227" s="35"/>
      <c r="B1227" s="36"/>
      <c r="C1227" s="238" t="s">
        <v>2802</v>
      </c>
      <c r="D1227" s="238" t="s">
        <v>1363</v>
      </c>
      <c r="E1227" s="239" t="s">
        <v>2803</v>
      </c>
      <c r="F1227" s="240" t="s">
        <v>2804</v>
      </c>
      <c r="G1227" s="241" t="s">
        <v>253</v>
      </c>
      <c r="H1227" s="242">
        <v>231.88</v>
      </c>
      <c r="I1227" s="243"/>
      <c r="J1227" s="244">
        <f>ROUND(I1227*H1227,2)</f>
        <v>0</v>
      </c>
      <c r="K1227" s="245"/>
      <c r="L1227" s="246"/>
      <c r="M1227" s="247" t="s">
        <v>1</v>
      </c>
      <c r="N1227" s="248" t="s">
        <v>45</v>
      </c>
      <c r="O1227" s="72"/>
      <c r="P1227" s="190">
        <f>O1227*H1227</f>
        <v>0</v>
      </c>
      <c r="Q1227" s="190">
        <v>0</v>
      </c>
      <c r="R1227" s="190">
        <f>Q1227*H1227</f>
        <v>0</v>
      </c>
      <c r="S1227" s="190">
        <v>0</v>
      </c>
      <c r="T1227" s="191">
        <f>S1227*H1227</f>
        <v>0</v>
      </c>
      <c r="U1227" s="35"/>
      <c r="V1227" s="35"/>
      <c r="W1227" s="35"/>
      <c r="X1227" s="35"/>
      <c r="Y1227" s="35"/>
      <c r="Z1227" s="35"/>
      <c r="AA1227" s="35"/>
      <c r="AB1227" s="35"/>
      <c r="AC1227" s="35"/>
      <c r="AD1227" s="35"/>
      <c r="AE1227" s="35"/>
      <c r="AR1227" s="192" t="s">
        <v>465</v>
      </c>
      <c r="AT1227" s="192" t="s">
        <v>1363</v>
      </c>
      <c r="AU1227" s="192" t="s">
        <v>89</v>
      </c>
      <c r="AY1227" s="18" t="s">
        <v>203</v>
      </c>
      <c r="BE1227" s="193">
        <f>IF(N1227="základní",J1227,0)</f>
        <v>0</v>
      </c>
      <c r="BF1227" s="193">
        <f>IF(N1227="snížená",J1227,0)</f>
        <v>0</v>
      </c>
      <c r="BG1227" s="193">
        <f>IF(N1227="zákl. přenesená",J1227,0)</f>
        <v>0</v>
      </c>
      <c r="BH1227" s="193">
        <f>IF(N1227="sníž. přenesená",J1227,0)</f>
        <v>0</v>
      </c>
      <c r="BI1227" s="193">
        <f>IF(N1227="nulová",J1227,0)</f>
        <v>0</v>
      </c>
      <c r="BJ1227" s="18" t="s">
        <v>85</v>
      </c>
      <c r="BK1227" s="193">
        <f>ROUND(I1227*H1227,2)</f>
        <v>0</v>
      </c>
      <c r="BL1227" s="18" t="s">
        <v>317</v>
      </c>
      <c r="BM1227" s="192" t="s">
        <v>2805</v>
      </c>
    </row>
    <row r="1228" spans="2:51" s="12" customFormat="1" ht="12">
      <c r="B1228" s="194"/>
      <c r="C1228" s="195"/>
      <c r="D1228" s="196" t="s">
        <v>209</v>
      </c>
      <c r="E1228" s="197" t="s">
        <v>1</v>
      </c>
      <c r="F1228" s="198" t="s">
        <v>2806</v>
      </c>
      <c r="G1228" s="195"/>
      <c r="H1228" s="199">
        <v>231.88</v>
      </c>
      <c r="I1228" s="200"/>
      <c r="J1228" s="195"/>
      <c r="K1228" s="195"/>
      <c r="L1228" s="201"/>
      <c r="M1228" s="202"/>
      <c r="N1228" s="203"/>
      <c r="O1228" s="203"/>
      <c r="P1228" s="203"/>
      <c r="Q1228" s="203"/>
      <c r="R1228" s="203"/>
      <c r="S1228" s="203"/>
      <c r="T1228" s="204"/>
      <c r="AT1228" s="205" t="s">
        <v>209</v>
      </c>
      <c r="AU1228" s="205" t="s">
        <v>89</v>
      </c>
      <c r="AV1228" s="12" t="s">
        <v>89</v>
      </c>
      <c r="AW1228" s="12" t="s">
        <v>36</v>
      </c>
      <c r="AX1228" s="12" t="s">
        <v>80</v>
      </c>
      <c r="AY1228" s="205" t="s">
        <v>203</v>
      </c>
    </row>
    <row r="1229" spans="2:51" s="13" customFormat="1" ht="12">
      <c r="B1229" s="206"/>
      <c r="C1229" s="207"/>
      <c r="D1229" s="196" t="s">
        <v>209</v>
      </c>
      <c r="E1229" s="208" t="s">
        <v>1</v>
      </c>
      <c r="F1229" s="209" t="s">
        <v>211</v>
      </c>
      <c r="G1229" s="207"/>
      <c r="H1229" s="210">
        <v>231.88</v>
      </c>
      <c r="I1229" s="211"/>
      <c r="J1229" s="207"/>
      <c r="K1229" s="207"/>
      <c r="L1229" s="212"/>
      <c r="M1229" s="213"/>
      <c r="N1229" s="214"/>
      <c r="O1229" s="214"/>
      <c r="P1229" s="214"/>
      <c r="Q1229" s="214"/>
      <c r="R1229" s="214"/>
      <c r="S1229" s="214"/>
      <c r="T1229" s="215"/>
      <c r="AT1229" s="216" t="s">
        <v>209</v>
      </c>
      <c r="AU1229" s="216" t="s">
        <v>89</v>
      </c>
      <c r="AV1229" s="13" t="s">
        <v>98</v>
      </c>
      <c r="AW1229" s="13" t="s">
        <v>36</v>
      </c>
      <c r="AX1229" s="13" t="s">
        <v>85</v>
      </c>
      <c r="AY1229" s="216" t="s">
        <v>203</v>
      </c>
    </row>
    <row r="1230" spans="1:65" s="2" customFormat="1" ht="49.15" customHeight="1">
      <c r="A1230" s="35"/>
      <c r="B1230" s="36"/>
      <c r="C1230" s="180" t="s">
        <v>2807</v>
      </c>
      <c r="D1230" s="180" t="s">
        <v>204</v>
      </c>
      <c r="E1230" s="181" t="s">
        <v>2808</v>
      </c>
      <c r="F1230" s="182" t="s">
        <v>2809</v>
      </c>
      <c r="G1230" s="183" t="s">
        <v>651</v>
      </c>
      <c r="H1230" s="184">
        <v>83.431</v>
      </c>
      <c r="I1230" s="185"/>
      <c r="J1230" s="186">
        <f>ROUND(I1230*H1230,2)</f>
        <v>0</v>
      </c>
      <c r="K1230" s="187"/>
      <c r="L1230" s="40"/>
      <c r="M1230" s="188" t="s">
        <v>1</v>
      </c>
      <c r="N1230" s="189" t="s">
        <v>45</v>
      </c>
      <c r="O1230" s="72"/>
      <c r="P1230" s="190">
        <f>O1230*H1230</f>
        <v>0</v>
      </c>
      <c r="Q1230" s="190">
        <v>0</v>
      </c>
      <c r="R1230" s="190">
        <f>Q1230*H1230</f>
        <v>0</v>
      </c>
      <c r="S1230" s="190">
        <v>0</v>
      </c>
      <c r="T1230" s="191">
        <f>S1230*H1230</f>
        <v>0</v>
      </c>
      <c r="U1230" s="35"/>
      <c r="V1230" s="35"/>
      <c r="W1230" s="35"/>
      <c r="X1230" s="35"/>
      <c r="Y1230" s="35"/>
      <c r="Z1230" s="35"/>
      <c r="AA1230" s="35"/>
      <c r="AB1230" s="35"/>
      <c r="AC1230" s="35"/>
      <c r="AD1230" s="35"/>
      <c r="AE1230" s="35"/>
      <c r="AR1230" s="192" t="s">
        <v>317</v>
      </c>
      <c r="AT1230" s="192" t="s">
        <v>204</v>
      </c>
      <c r="AU1230" s="192" t="s">
        <v>89</v>
      </c>
      <c r="AY1230" s="18" t="s">
        <v>203</v>
      </c>
      <c r="BE1230" s="193">
        <f>IF(N1230="základní",J1230,0)</f>
        <v>0</v>
      </c>
      <c r="BF1230" s="193">
        <f>IF(N1230="snížená",J1230,0)</f>
        <v>0</v>
      </c>
      <c r="BG1230" s="193">
        <f>IF(N1230="zákl. přenesená",J1230,0)</f>
        <v>0</v>
      </c>
      <c r="BH1230" s="193">
        <f>IF(N1230="sníž. přenesená",J1230,0)</f>
        <v>0</v>
      </c>
      <c r="BI1230" s="193">
        <f>IF(N1230="nulová",J1230,0)</f>
        <v>0</v>
      </c>
      <c r="BJ1230" s="18" t="s">
        <v>85</v>
      </c>
      <c r="BK1230" s="193">
        <f>ROUND(I1230*H1230,2)</f>
        <v>0</v>
      </c>
      <c r="BL1230" s="18" t="s">
        <v>317</v>
      </c>
      <c r="BM1230" s="192" t="s">
        <v>2810</v>
      </c>
    </row>
    <row r="1231" spans="2:63" s="11" customFormat="1" ht="22.9" customHeight="1">
      <c r="B1231" s="166"/>
      <c r="C1231" s="167"/>
      <c r="D1231" s="168" t="s">
        <v>79</v>
      </c>
      <c r="E1231" s="226" t="s">
        <v>1125</v>
      </c>
      <c r="F1231" s="226" t="s">
        <v>1126</v>
      </c>
      <c r="G1231" s="167"/>
      <c r="H1231" s="167"/>
      <c r="I1231" s="170"/>
      <c r="J1231" s="227">
        <f>BK1231</f>
        <v>0</v>
      </c>
      <c r="K1231" s="167"/>
      <c r="L1231" s="172"/>
      <c r="M1231" s="173"/>
      <c r="N1231" s="174"/>
      <c r="O1231" s="174"/>
      <c r="P1231" s="175">
        <f>SUM(P1232:P1250)</f>
        <v>0</v>
      </c>
      <c r="Q1231" s="174"/>
      <c r="R1231" s="175">
        <f>SUM(R1232:R1250)</f>
        <v>0</v>
      </c>
      <c r="S1231" s="174"/>
      <c r="T1231" s="176">
        <f>SUM(T1232:T1250)</f>
        <v>0</v>
      </c>
      <c r="AR1231" s="177" t="s">
        <v>89</v>
      </c>
      <c r="AT1231" s="178" t="s">
        <v>79</v>
      </c>
      <c r="AU1231" s="178" t="s">
        <v>85</v>
      </c>
      <c r="AY1231" s="177" t="s">
        <v>203</v>
      </c>
      <c r="BK1231" s="179">
        <f>SUM(BK1232:BK1250)</f>
        <v>0</v>
      </c>
    </row>
    <row r="1232" spans="1:65" s="2" customFormat="1" ht="21.75" customHeight="1">
      <c r="A1232" s="35"/>
      <c r="B1232" s="36"/>
      <c r="C1232" s="180" t="s">
        <v>2811</v>
      </c>
      <c r="D1232" s="180" t="s">
        <v>204</v>
      </c>
      <c r="E1232" s="181" t="s">
        <v>2812</v>
      </c>
      <c r="F1232" s="182" t="s">
        <v>2813</v>
      </c>
      <c r="G1232" s="183" t="s">
        <v>207</v>
      </c>
      <c r="H1232" s="184">
        <v>6914.84</v>
      </c>
      <c r="I1232" s="185"/>
      <c r="J1232" s="186">
        <f>ROUND(I1232*H1232,2)</f>
        <v>0</v>
      </c>
      <c r="K1232" s="187"/>
      <c r="L1232" s="40"/>
      <c r="M1232" s="188" t="s">
        <v>1</v>
      </c>
      <c r="N1232" s="189" t="s">
        <v>45</v>
      </c>
      <c r="O1232" s="72"/>
      <c r="P1232" s="190">
        <f>O1232*H1232</f>
        <v>0</v>
      </c>
      <c r="Q1232" s="190">
        <v>0</v>
      </c>
      <c r="R1232" s="190">
        <f>Q1232*H1232</f>
        <v>0</v>
      </c>
      <c r="S1232" s="190">
        <v>0</v>
      </c>
      <c r="T1232" s="191">
        <f>S1232*H1232</f>
        <v>0</v>
      </c>
      <c r="U1232" s="35"/>
      <c r="V1232" s="35"/>
      <c r="W1232" s="35"/>
      <c r="X1232" s="35"/>
      <c r="Y1232" s="35"/>
      <c r="Z1232" s="35"/>
      <c r="AA1232" s="35"/>
      <c r="AB1232" s="35"/>
      <c r="AC1232" s="35"/>
      <c r="AD1232" s="35"/>
      <c r="AE1232" s="35"/>
      <c r="AR1232" s="192" t="s">
        <v>317</v>
      </c>
      <c r="AT1232" s="192" t="s">
        <v>204</v>
      </c>
      <c r="AU1232" s="192" t="s">
        <v>89</v>
      </c>
      <c r="AY1232" s="18" t="s">
        <v>203</v>
      </c>
      <c r="BE1232" s="193">
        <f>IF(N1232="základní",J1232,0)</f>
        <v>0</v>
      </c>
      <c r="BF1232" s="193">
        <f>IF(N1232="snížená",J1232,0)</f>
        <v>0</v>
      </c>
      <c r="BG1232" s="193">
        <f>IF(N1232="zákl. přenesená",J1232,0)</f>
        <v>0</v>
      </c>
      <c r="BH1232" s="193">
        <f>IF(N1232="sníž. přenesená",J1232,0)</f>
        <v>0</v>
      </c>
      <c r="BI1232" s="193">
        <f>IF(N1232="nulová",J1232,0)</f>
        <v>0</v>
      </c>
      <c r="BJ1232" s="18" t="s">
        <v>85</v>
      </c>
      <c r="BK1232" s="193">
        <f>ROUND(I1232*H1232,2)</f>
        <v>0</v>
      </c>
      <c r="BL1232" s="18" t="s">
        <v>317</v>
      </c>
      <c r="BM1232" s="192" t="s">
        <v>2814</v>
      </c>
    </row>
    <row r="1233" spans="1:65" s="2" customFormat="1" ht="33" customHeight="1">
      <c r="A1233" s="35"/>
      <c r="B1233" s="36"/>
      <c r="C1233" s="180" t="s">
        <v>2815</v>
      </c>
      <c r="D1233" s="180" t="s">
        <v>204</v>
      </c>
      <c r="E1233" s="181" t="s">
        <v>2816</v>
      </c>
      <c r="F1233" s="182" t="s">
        <v>2817</v>
      </c>
      <c r="G1233" s="183" t="s">
        <v>207</v>
      </c>
      <c r="H1233" s="184">
        <v>3457.42</v>
      </c>
      <c r="I1233" s="185"/>
      <c r="J1233" s="186">
        <f>ROUND(I1233*H1233,2)</f>
        <v>0</v>
      </c>
      <c r="K1233" s="187"/>
      <c r="L1233" s="40"/>
      <c r="M1233" s="188" t="s">
        <v>1</v>
      </c>
      <c r="N1233" s="189" t="s">
        <v>45</v>
      </c>
      <c r="O1233" s="72"/>
      <c r="P1233" s="190">
        <f>O1233*H1233</f>
        <v>0</v>
      </c>
      <c r="Q1233" s="190">
        <v>0</v>
      </c>
      <c r="R1233" s="190">
        <f>Q1233*H1233</f>
        <v>0</v>
      </c>
      <c r="S1233" s="190">
        <v>0</v>
      </c>
      <c r="T1233" s="191">
        <f>S1233*H1233</f>
        <v>0</v>
      </c>
      <c r="U1233" s="35"/>
      <c r="V1233" s="35"/>
      <c r="W1233" s="35"/>
      <c r="X1233" s="35"/>
      <c r="Y1233" s="35"/>
      <c r="Z1233" s="35"/>
      <c r="AA1233" s="35"/>
      <c r="AB1233" s="35"/>
      <c r="AC1233" s="35"/>
      <c r="AD1233" s="35"/>
      <c r="AE1233" s="35"/>
      <c r="AR1233" s="192" t="s">
        <v>317</v>
      </c>
      <c r="AT1233" s="192" t="s">
        <v>204</v>
      </c>
      <c r="AU1233" s="192" t="s">
        <v>89</v>
      </c>
      <c r="AY1233" s="18" t="s">
        <v>203</v>
      </c>
      <c r="BE1233" s="193">
        <f>IF(N1233="základní",J1233,0)</f>
        <v>0</v>
      </c>
      <c r="BF1233" s="193">
        <f>IF(N1233="snížená",J1233,0)</f>
        <v>0</v>
      </c>
      <c r="BG1233" s="193">
        <f>IF(N1233="zákl. přenesená",J1233,0)</f>
        <v>0</v>
      </c>
      <c r="BH1233" s="193">
        <f>IF(N1233="sníž. přenesená",J1233,0)</f>
        <v>0</v>
      </c>
      <c r="BI1233" s="193">
        <f>IF(N1233="nulová",J1233,0)</f>
        <v>0</v>
      </c>
      <c r="BJ1233" s="18" t="s">
        <v>85</v>
      </c>
      <c r="BK1233" s="193">
        <f>ROUND(I1233*H1233,2)</f>
        <v>0</v>
      </c>
      <c r="BL1233" s="18" t="s">
        <v>317</v>
      </c>
      <c r="BM1233" s="192" t="s">
        <v>2818</v>
      </c>
    </row>
    <row r="1234" spans="2:51" s="12" customFormat="1" ht="12">
      <c r="B1234" s="194"/>
      <c r="C1234" s="195"/>
      <c r="D1234" s="196" t="s">
        <v>209</v>
      </c>
      <c r="E1234" s="197" t="s">
        <v>1</v>
      </c>
      <c r="F1234" s="198" t="s">
        <v>2819</v>
      </c>
      <c r="G1234" s="195"/>
      <c r="H1234" s="199">
        <v>11.46</v>
      </c>
      <c r="I1234" s="200"/>
      <c r="J1234" s="195"/>
      <c r="K1234" s="195"/>
      <c r="L1234" s="201"/>
      <c r="M1234" s="202"/>
      <c r="N1234" s="203"/>
      <c r="O1234" s="203"/>
      <c r="P1234" s="203"/>
      <c r="Q1234" s="203"/>
      <c r="R1234" s="203"/>
      <c r="S1234" s="203"/>
      <c r="T1234" s="204"/>
      <c r="AT1234" s="205" t="s">
        <v>209</v>
      </c>
      <c r="AU1234" s="205" t="s">
        <v>89</v>
      </c>
      <c r="AV1234" s="12" t="s">
        <v>89</v>
      </c>
      <c r="AW1234" s="12" t="s">
        <v>36</v>
      </c>
      <c r="AX1234" s="12" t="s">
        <v>80</v>
      </c>
      <c r="AY1234" s="205" t="s">
        <v>203</v>
      </c>
    </row>
    <row r="1235" spans="2:51" s="12" customFormat="1" ht="33.75">
      <c r="B1235" s="194"/>
      <c r="C1235" s="195"/>
      <c r="D1235" s="196" t="s">
        <v>209</v>
      </c>
      <c r="E1235" s="197" t="s">
        <v>1</v>
      </c>
      <c r="F1235" s="198" t="s">
        <v>2820</v>
      </c>
      <c r="G1235" s="195"/>
      <c r="H1235" s="199">
        <v>3445.96</v>
      </c>
      <c r="I1235" s="200"/>
      <c r="J1235" s="195"/>
      <c r="K1235" s="195"/>
      <c r="L1235" s="201"/>
      <c r="M1235" s="202"/>
      <c r="N1235" s="203"/>
      <c r="O1235" s="203"/>
      <c r="P1235" s="203"/>
      <c r="Q1235" s="203"/>
      <c r="R1235" s="203"/>
      <c r="S1235" s="203"/>
      <c r="T1235" s="204"/>
      <c r="AT1235" s="205" t="s">
        <v>209</v>
      </c>
      <c r="AU1235" s="205" t="s">
        <v>89</v>
      </c>
      <c r="AV1235" s="12" t="s">
        <v>89</v>
      </c>
      <c r="AW1235" s="12" t="s">
        <v>36</v>
      </c>
      <c r="AX1235" s="12" t="s">
        <v>80</v>
      </c>
      <c r="AY1235" s="205" t="s">
        <v>203</v>
      </c>
    </row>
    <row r="1236" spans="2:51" s="13" customFormat="1" ht="12">
      <c r="B1236" s="206"/>
      <c r="C1236" s="207"/>
      <c r="D1236" s="196" t="s">
        <v>209</v>
      </c>
      <c r="E1236" s="208" t="s">
        <v>1</v>
      </c>
      <c r="F1236" s="209" t="s">
        <v>211</v>
      </c>
      <c r="G1236" s="207"/>
      <c r="H1236" s="210">
        <v>3457.42</v>
      </c>
      <c r="I1236" s="211"/>
      <c r="J1236" s="207"/>
      <c r="K1236" s="207"/>
      <c r="L1236" s="212"/>
      <c r="M1236" s="213"/>
      <c r="N1236" s="214"/>
      <c r="O1236" s="214"/>
      <c r="P1236" s="214"/>
      <c r="Q1236" s="214"/>
      <c r="R1236" s="214"/>
      <c r="S1236" s="214"/>
      <c r="T1236" s="215"/>
      <c r="AT1236" s="216" t="s">
        <v>209</v>
      </c>
      <c r="AU1236" s="216" t="s">
        <v>89</v>
      </c>
      <c r="AV1236" s="13" t="s">
        <v>98</v>
      </c>
      <c r="AW1236" s="13" t="s">
        <v>36</v>
      </c>
      <c r="AX1236" s="13" t="s">
        <v>85</v>
      </c>
      <c r="AY1236" s="216" t="s">
        <v>203</v>
      </c>
    </row>
    <row r="1237" spans="1:65" s="2" customFormat="1" ht="24.2" customHeight="1">
      <c r="A1237" s="35"/>
      <c r="B1237" s="36"/>
      <c r="C1237" s="180" t="s">
        <v>2821</v>
      </c>
      <c r="D1237" s="180" t="s">
        <v>204</v>
      </c>
      <c r="E1237" s="181" t="s">
        <v>2822</v>
      </c>
      <c r="F1237" s="182" t="s">
        <v>2823</v>
      </c>
      <c r="G1237" s="183" t="s">
        <v>207</v>
      </c>
      <c r="H1237" s="184">
        <v>3457.42</v>
      </c>
      <c r="I1237" s="185"/>
      <c r="J1237" s="186">
        <f>ROUND(I1237*H1237,2)</f>
        <v>0</v>
      </c>
      <c r="K1237" s="187"/>
      <c r="L1237" s="40"/>
      <c r="M1237" s="188" t="s">
        <v>1</v>
      </c>
      <c r="N1237" s="189" t="s">
        <v>45</v>
      </c>
      <c r="O1237" s="72"/>
      <c r="P1237" s="190">
        <f>O1237*H1237</f>
        <v>0</v>
      </c>
      <c r="Q1237" s="190">
        <v>0</v>
      </c>
      <c r="R1237" s="190">
        <f>Q1237*H1237</f>
        <v>0</v>
      </c>
      <c r="S1237" s="190">
        <v>0</v>
      </c>
      <c r="T1237" s="191">
        <f>S1237*H1237</f>
        <v>0</v>
      </c>
      <c r="U1237" s="35"/>
      <c r="V1237" s="35"/>
      <c r="W1237" s="35"/>
      <c r="X1237" s="35"/>
      <c r="Y1237" s="35"/>
      <c r="Z1237" s="35"/>
      <c r="AA1237" s="35"/>
      <c r="AB1237" s="35"/>
      <c r="AC1237" s="35"/>
      <c r="AD1237" s="35"/>
      <c r="AE1237" s="35"/>
      <c r="AR1237" s="192" t="s">
        <v>317</v>
      </c>
      <c r="AT1237" s="192" t="s">
        <v>204</v>
      </c>
      <c r="AU1237" s="192" t="s">
        <v>89</v>
      </c>
      <c r="AY1237" s="18" t="s">
        <v>203</v>
      </c>
      <c r="BE1237" s="193">
        <f>IF(N1237="základní",J1237,0)</f>
        <v>0</v>
      </c>
      <c r="BF1237" s="193">
        <f>IF(N1237="snížená",J1237,0)</f>
        <v>0</v>
      </c>
      <c r="BG1237" s="193">
        <f>IF(N1237="zákl. přenesená",J1237,0)</f>
        <v>0</v>
      </c>
      <c r="BH1237" s="193">
        <f>IF(N1237="sníž. přenesená",J1237,0)</f>
        <v>0</v>
      </c>
      <c r="BI1237" s="193">
        <f>IF(N1237="nulová",J1237,0)</f>
        <v>0</v>
      </c>
      <c r="BJ1237" s="18" t="s">
        <v>85</v>
      </c>
      <c r="BK1237" s="193">
        <f>ROUND(I1237*H1237,2)</f>
        <v>0</v>
      </c>
      <c r="BL1237" s="18" t="s">
        <v>317</v>
      </c>
      <c r="BM1237" s="192" t="s">
        <v>2824</v>
      </c>
    </row>
    <row r="1238" spans="2:51" s="12" customFormat="1" ht="12">
      <c r="B1238" s="194"/>
      <c r="C1238" s="195"/>
      <c r="D1238" s="196" t="s">
        <v>209</v>
      </c>
      <c r="E1238" s="197" t="s">
        <v>1</v>
      </c>
      <c r="F1238" s="198" t="s">
        <v>2819</v>
      </c>
      <c r="G1238" s="195"/>
      <c r="H1238" s="199">
        <v>11.46</v>
      </c>
      <c r="I1238" s="200"/>
      <c r="J1238" s="195"/>
      <c r="K1238" s="195"/>
      <c r="L1238" s="201"/>
      <c r="M1238" s="202"/>
      <c r="N1238" s="203"/>
      <c r="O1238" s="203"/>
      <c r="P1238" s="203"/>
      <c r="Q1238" s="203"/>
      <c r="R1238" s="203"/>
      <c r="S1238" s="203"/>
      <c r="T1238" s="204"/>
      <c r="AT1238" s="205" t="s">
        <v>209</v>
      </c>
      <c r="AU1238" s="205" t="s">
        <v>89</v>
      </c>
      <c r="AV1238" s="12" t="s">
        <v>89</v>
      </c>
      <c r="AW1238" s="12" t="s">
        <v>36</v>
      </c>
      <c r="AX1238" s="12" t="s">
        <v>80</v>
      </c>
      <c r="AY1238" s="205" t="s">
        <v>203</v>
      </c>
    </row>
    <row r="1239" spans="2:51" s="12" customFormat="1" ht="33.75">
      <c r="B1239" s="194"/>
      <c r="C1239" s="195"/>
      <c r="D1239" s="196" t="s">
        <v>209</v>
      </c>
      <c r="E1239" s="197" t="s">
        <v>1</v>
      </c>
      <c r="F1239" s="198" t="s">
        <v>2825</v>
      </c>
      <c r="G1239" s="195"/>
      <c r="H1239" s="199">
        <v>3445.96</v>
      </c>
      <c r="I1239" s="200"/>
      <c r="J1239" s="195"/>
      <c r="K1239" s="195"/>
      <c r="L1239" s="201"/>
      <c r="M1239" s="202"/>
      <c r="N1239" s="203"/>
      <c r="O1239" s="203"/>
      <c r="P1239" s="203"/>
      <c r="Q1239" s="203"/>
      <c r="R1239" s="203"/>
      <c r="S1239" s="203"/>
      <c r="T1239" s="204"/>
      <c r="AT1239" s="205" t="s">
        <v>209</v>
      </c>
      <c r="AU1239" s="205" t="s">
        <v>89</v>
      </c>
      <c r="AV1239" s="12" t="s">
        <v>89</v>
      </c>
      <c r="AW1239" s="12" t="s">
        <v>36</v>
      </c>
      <c r="AX1239" s="12" t="s">
        <v>80</v>
      </c>
      <c r="AY1239" s="205" t="s">
        <v>203</v>
      </c>
    </row>
    <row r="1240" spans="2:51" s="13" customFormat="1" ht="12">
      <c r="B1240" s="206"/>
      <c r="C1240" s="207"/>
      <c r="D1240" s="196" t="s">
        <v>209</v>
      </c>
      <c r="E1240" s="208" t="s">
        <v>1</v>
      </c>
      <c r="F1240" s="209" t="s">
        <v>211</v>
      </c>
      <c r="G1240" s="207"/>
      <c r="H1240" s="210">
        <v>3457.42</v>
      </c>
      <c r="I1240" s="211"/>
      <c r="J1240" s="207"/>
      <c r="K1240" s="207"/>
      <c r="L1240" s="212"/>
      <c r="M1240" s="213"/>
      <c r="N1240" s="214"/>
      <c r="O1240" s="214"/>
      <c r="P1240" s="214"/>
      <c r="Q1240" s="214"/>
      <c r="R1240" s="214"/>
      <c r="S1240" s="214"/>
      <c r="T1240" s="215"/>
      <c r="AT1240" s="216" t="s">
        <v>209</v>
      </c>
      <c r="AU1240" s="216" t="s">
        <v>89</v>
      </c>
      <c r="AV1240" s="13" t="s">
        <v>98</v>
      </c>
      <c r="AW1240" s="13" t="s">
        <v>36</v>
      </c>
      <c r="AX1240" s="13" t="s">
        <v>85</v>
      </c>
      <c r="AY1240" s="216" t="s">
        <v>203</v>
      </c>
    </row>
    <row r="1241" spans="1:65" s="2" customFormat="1" ht="49.15" customHeight="1">
      <c r="A1241" s="35"/>
      <c r="B1241" s="36"/>
      <c r="C1241" s="238" t="s">
        <v>2826</v>
      </c>
      <c r="D1241" s="238" t="s">
        <v>1363</v>
      </c>
      <c r="E1241" s="239" t="s">
        <v>2827</v>
      </c>
      <c r="F1241" s="240" t="s">
        <v>2828</v>
      </c>
      <c r="G1241" s="241" t="s">
        <v>207</v>
      </c>
      <c r="H1241" s="242">
        <v>3976.033</v>
      </c>
      <c r="I1241" s="243"/>
      <c r="J1241" s="244">
        <f>ROUND(I1241*H1241,2)</f>
        <v>0</v>
      </c>
      <c r="K1241" s="245"/>
      <c r="L1241" s="246"/>
      <c r="M1241" s="247" t="s">
        <v>1</v>
      </c>
      <c r="N1241" s="248" t="s">
        <v>45</v>
      </c>
      <c r="O1241" s="72"/>
      <c r="P1241" s="190">
        <f>O1241*H1241</f>
        <v>0</v>
      </c>
      <c r="Q1241" s="190">
        <v>0</v>
      </c>
      <c r="R1241" s="190">
        <f>Q1241*H1241</f>
        <v>0</v>
      </c>
      <c r="S1241" s="190">
        <v>0</v>
      </c>
      <c r="T1241" s="191">
        <f>S1241*H1241</f>
        <v>0</v>
      </c>
      <c r="U1241" s="35"/>
      <c r="V1241" s="35"/>
      <c r="W1241" s="35"/>
      <c r="X1241" s="35"/>
      <c r="Y1241" s="35"/>
      <c r="Z1241" s="35"/>
      <c r="AA1241" s="35"/>
      <c r="AB1241" s="35"/>
      <c r="AC1241" s="35"/>
      <c r="AD1241" s="35"/>
      <c r="AE1241" s="35"/>
      <c r="AR1241" s="192" t="s">
        <v>465</v>
      </c>
      <c r="AT1241" s="192" t="s">
        <v>1363</v>
      </c>
      <c r="AU1241" s="192" t="s">
        <v>89</v>
      </c>
      <c r="AY1241" s="18" t="s">
        <v>203</v>
      </c>
      <c r="BE1241" s="193">
        <f>IF(N1241="základní",J1241,0)</f>
        <v>0</v>
      </c>
      <c r="BF1241" s="193">
        <f>IF(N1241="snížená",J1241,0)</f>
        <v>0</v>
      </c>
      <c r="BG1241" s="193">
        <f>IF(N1241="zákl. přenesená",J1241,0)</f>
        <v>0</v>
      </c>
      <c r="BH1241" s="193">
        <f>IF(N1241="sníž. přenesená",J1241,0)</f>
        <v>0</v>
      </c>
      <c r="BI1241" s="193">
        <f>IF(N1241="nulová",J1241,0)</f>
        <v>0</v>
      </c>
      <c r="BJ1241" s="18" t="s">
        <v>85</v>
      </c>
      <c r="BK1241" s="193">
        <f>ROUND(I1241*H1241,2)</f>
        <v>0</v>
      </c>
      <c r="BL1241" s="18" t="s">
        <v>317</v>
      </c>
      <c r="BM1241" s="192" t="s">
        <v>2829</v>
      </c>
    </row>
    <row r="1242" spans="1:65" s="2" customFormat="1" ht="16.5" customHeight="1">
      <c r="A1242" s="35"/>
      <c r="B1242" s="36"/>
      <c r="C1242" s="180" t="s">
        <v>2830</v>
      </c>
      <c r="D1242" s="180" t="s">
        <v>204</v>
      </c>
      <c r="E1242" s="181" t="s">
        <v>2831</v>
      </c>
      <c r="F1242" s="182" t="s">
        <v>2832</v>
      </c>
      <c r="G1242" s="183" t="s">
        <v>253</v>
      </c>
      <c r="H1242" s="184">
        <v>3949.66</v>
      </c>
      <c r="I1242" s="185"/>
      <c r="J1242" s="186">
        <f>ROUND(I1242*H1242,2)</f>
        <v>0</v>
      </c>
      <c r="K1242" s="187"/>
      <c r="L1242" s="40"/>
      <c r="M1242" s="188" t="s">
        <v>1</v>
      </c>
      <c r="N1242" s="189" t="s">
        <v>45</v>
      </c>
      <c r="O1242" s="72"/>
      <c r="P1242" s="190">
        <f>O1242*H1242</f>
        <v>0</v>
      </c>
      <c r="Q1242" s="190">
        <v>0</v>
      </c>
      <c r="R1242" s="190">
        <f>Q1242*H1242</f>
        <v>0</v>
      </c>
      <c r="S1242" s="190">
        <v>0</v>
      </c>
      <c r="T1242" s="191">
        <f>S1242*H1242</f>
        <v>0</v>
      </c>
      <c r="U1242" s="35"/>
      <c r="V1242" s="35"/>
      <c r="W1242" s="35"/>
      <c r="X1242" s="35"/>
      <c r="Y1242" s="35"/>
      <c r="Z1242" s="35"/>
      <c r="AA1242" s="35"/>
      <c r="AB1242" s="35"/>
      <c r="AC1242" s="35"/>
      <c r="AD1242" s="35"/>
      <c r="AE1242" s="35"/>
      <c r="AR1242" s="192" t="s">
        <v>317</v>
      </c>
      <c r="AT1242" s="192" t="s">
        <v>204</v>
      </c>
      <c r="AU1242" s="192" t="s">
        <v>89</v>
      </c>
      <c r="AY1242" s="18" t="s">
        <v>203</v>
      </c>
      <c r="BE1242" s="193">
        <f>IF(N1242="základní",J1242,0)</f>
        <v>0</v>
      </c>
      <c r="BF1242" s="193">
        <f>IF(N1242="snížená",J1242,0)</f>
        <v>0</v>
      </c>
      <c r="BG1242" s="193">
        <f>IF(N1242="zákl. přenesená",J1242,0)</f>
        <v>0</v>
      </c>
      <c r="BH1242" s="193">
        <f>IF(N1242="sníž. přenesená",J1242,0)</f>
        <v>0</v>
      </c>
      <c r="BI1242" s="193">
        <f>IF(N1242="nulová",J1242,0)</f>
        <v>0</v>
      </c>
      <c r="BJ1242" s="18" t="s">
        <v>85</v>
      </c>
      <c r="BK1242" s="193">
        <f>ROUND(I1242*H1242,2)</f>
        <v>0</v>
      </c>
      <c r="BL1242" s="18" t="s">
        <v>317</v>
      </c>
      <c r="BM1242" s="192" t="s">
        <v>2833</v>
      </c>
    </row>
    <row r="1243" spans="1:65" s="2" customFormat="1" ht="16.5" customHeight="1">
      <c r="A1243" s="35"/>
      <c r="B1243" s="36"/>
      <c r="C1243" s="238" t="s">
        <v>2834</v>
      </c>
      <c r="D1243" s="238" t="s">
        <v>1363</v>
      </c>
      <c r="E1243" s="239" t="s">
        <v>2835</v>
      </c>
      <c r="F1243" s="240" t="s">
        <v>2836</v>
      </c>
      <c r="G1243" s="241" t="s">
        <v>253</v>
      </c>
      <c r="H1243" s="242">
        <v>4147.143</v>
      </c>
      <c r="I1243" s="243"/>
      <c r="J1243" s="244">
        <f>ROUND(I1243*H1243,2)</f>
        <v>0</v>
      </c>
      <c r="K1243" s="245"/>
      <c r="L1243" s="246"/>
      <c r="M1243" s="247" t="s">
        <v>1</v>
      </c>
      <c r="N1243" s="248" t="s">
        <v>45</v>
      </c>
      <c r="O1243" s="72"/>
      <c r="P1243" s="190">
        <f>O1243*H1243</f>
        <v>0</v>
      </c>
      <c r="Q1243" s="190">
        <v>0</v>
      </c>
      <c r="R1243" s="190">
        <f>Q1243*H1243</f>
        <v>0</v>
      </c>
      <c r="S1243" s="190">
        <v>0</v>
      </c>
      <c r="T1243" s="191">
        <f>S1243*H1243</f>
        <v>0</v>
      </c>
      <c r="U1243" s="35"/>
      <c r="V1243" s="35"/>
      <c r="W1243" s="35"/>
      <c r="X1243" s="35"/>
      <c r="Y1243" s="35"/>
      <c r="Z1243" s="35"/>
      <c r="AA1243" s="35"/>
      <c r="AB1243" s="35"/>
      <c r="AC1243" s="35"/>
      <c r="AD1243" s="35"/>
      <c r="AE1243" s="35"/>
      <c r="AR1243" s="192" t="s">
        <v>465</v>
      </c>
      <c r="AT1243" s="192" t="s">
        <v>1363</v>
      </c>
      <c r="AU1243" s="192" t="s">
        <v>89</v>
      </c>
      <c r="AY1243" s="18" t="s">
        <v>203</v>
      </c>
      <c r="BE1243" s="193">
        <f>IF(N1243="základní",J1243,0)</f>
        <v>0</v>
      </c>
      <c r="BF1243" s="193">
        <f>IF(N1243="snížená",J1243,0)</f>
        <v>0</v>
      </c>
      <c r="BG1243" s="193">
        <f>IF(N1243="zákl. přenesená",J1243,0)</f>
        <v>0</v>
      </c>
      <c r="BH1243" s="193">
        <f>IF(N1243="sníž. přenesená",J1243,0)</f>
        <v>0</v>
      </c>
      <c r="BI1243" s="193">
        <f>IF(N1243="nulová",J1243,0)</f>
        <v>0</v>
      </c>
      <c r="BJ1243" s="18" t="s">
        <v>85</v>
      </c>
      <c r="BK1243" s="193">
        <f>ROUND(I1243*H1243,2)</f>
        <v>0</v>
      </c>
      <c r="BL1243" s="18" t="s">
        <v>317</v>
      </c>
      <c r="BM1243" s="192" t="s">
        <v>2837</v>
      </c>
    </row>
    <row r="1244" spans="2:51" s="12" customFormat="1" ht="12">
      <c r="B1244" s="194"/>
      <c r="C1244" s="195"/>
      <c r="D1244" s="196" t="s">
        <v>209</v>
      </c>
      <c r="E1244" s="197" t="s">
        <v>1</v>
      </c>
      <c r="F1244" s="198" t="s">
        <v>2838</v>
      </c>
      <c r="G1244" s="195"/>
      <c r="H1244" s="199">
        <v>13.56</v>
      </c>
      <c r="I1244" s="200"/>
      <c r="J1244" s="195"/>
      <c r="K1244" s="195"/>
      <c r="L1244" s="201"/>
      <c r="M1244" s="202"/>
      <c r="N1244" s="203"/>
      <c r="O1244" s="203"/>
      <c r="P1244" s="203"/>
      <c r="Q1244" s="203"/>
      <c r="R1244" s="203"/>
      <c r="S1244" s="203"/>
      <c r="T1244" s="204"/>
      <c r="AT1244" s="205" t="s">
        <v>209</v>
      </c>
      <c r="AU1244" s="205" t="s">
        <v>89</v>
      </c>
      <c r="AV1244" s="12" t="s">
        <v>89</v>
      </c>
      <c r="AW1244" s="12" t="s">
        <v>36</v>
      </c>
      <c r="AX1244" s="12" t="s">
        <v>80</v>
      </c>
      <c r="AY1244" s="205" t="s">
        <v>203</v>
      </c>
    </row>
    <row r="1245" spans="2:51" s="12" customFormat="1" ht="33.75">
      <c r="B1245" s="194"/>
      <c r="C1245" s="195"/>
      <c r="D1245" s="196" t="s">
        <v>209</v>
      </c>
      <c r="E1245" s="197" t="s">
        <v>1</v>
      </c>
      <c r="F1245" s="198" t="s">
        <v>2839</v>
      </c>
      <c r="G1245" s="195"/>
      <c r="H1245" s="199">
        <v>562.3</v>
      </c>
      <c r="I1245" s="200"/>
      <c r="J1245" s="195"/>
      <c r="K1245" s="195"/>
      <c r="L1245" s="201"/>
      <c r="M1245" s="202"/>
      <c r="N1245" s="203"/>
      <c r="O1245" s="203"/>
      <c r="P1245" s="203"/>
      <c r="Q1245" s="203"/>
      <c r="R1245" s="203"/>
      <c r="S1245" s="203"/>
      <c r="T1245" s="204"/>
      <c r="AT1245" s="205" t="s">
        <v>209</v>
      </c>
      <c r="AU1245" s="205" t="s">
        <v>89</v>
      </c>
      <c r="AV1245" s="12" t="s">
        <v>89</v>
      </c>
      <c r="AW1245" s="12" t="s">
        <v>36</v>
      </c>
      <c r="AX1245" s="12" t="s">
        <v>80</v>
      </c>
      <c r="AY1245" s="205" t="s">
        <v>203</v>
      </c>
    </row>
    <row r="1246" spans="2:51" s="12" customFormat="1" ht="12">
      <c r="B1246" s="194"/>
      <c r="C1246" s="195"/>
      <c r="D1246" s="196" t="s">
        <v>209</v>
      </c>
      <c r="E1246" s="197" t="s">
        <v>1</v>
      </c>
      <c r="F1246" s="198" t="s">
        <v>2840</v>
      </c>
      <c r="G1246" s="195"/>
      <c r="H1246" s="199">
        <v>3373.8</v>
      </c>
      <c r="I1246" s="200"/>
      <c r="J1246" s="195"/>
      <c r="K1246" s="195"/>
      <c r="L1246" s="201"/>
      <c r="M1246" s="202"/>
      <c r="N1246" s="203"/>
      <c r="O1246" s="203"/>
      <c r="P1246" s="203"/>
      <c r="Q1246" s="203"/>
      <c r="R1246" s="203"/>
      <c r="S1246" s="203"/>
      <c r="T1246" s="204"/>
      <c r="AT1246" s="205" t="s">
        <v>209</v>
      </c>
      <c r="AU1246" s="205" t="s">
        <v>89</v>
      </c>
      <c r="AV1246" s="12" t="s">
        <v>89</v>
      </c>
      <c r="AW1246" s="12" t="s">
        <v>36</v>
      </c>
      <c r="AX1246" s="12" t="s">
        <v>80</v>
      </c>
      <c r="AY1246" s="205" t="s">
        <v>203</v>
      </c>
    </row>
    <row r="1247" spans="2:51" s="13" customFormat="1" ht="12">
      <c r="B1247" s="206"/>
      <c r="C1247" s="207"/>
      <c r="D1247" s="196" t="s">
        <v>209</v>
      </c>
      <c r="E1247" s="208" t="s">
        <v>1</v>
      </c>
      <c r="F1247" s="209" t="s">
        <v>211</v>
      </c>
      <c r="G1247" s="207"/>
      <c r="H1247" s="210">
        <v>3949.66</v>
      </c>
      <c r="I1247" s="211"/>
      <c r="J1247" s="207"/>
      <c r="K1247" s="207"/>
      <c r="L1247" s="212"/>
      <c r="M1247" s="213"/>
      <c r="N1247" s="214"/>
      <c r="O1247" s="214"/>
      <c r="P1247" s="214"/>
      <c r="Q1247" s="214"/>
      <c r="R1247" s="214"/>
      <c r="S1247" s="214"/>
      <c r="T1247" s="215"/>
      <c r="AT1247" s="216" t="s">
        <v>209</v>
      </c>
      <c r="AU1247" s="216" t="s">
        <v>89</v>
      </c>
      <c r="AV1247" s="13" t="s">
        <v>98</v>
      </c>
      <c r="AW1247" s="13" t="s">
        <v>36</v>
      </c>
      <c r="AX1247" s="13" t="s">
        <v>80</v>
      </c>
      <c r="AY1247" s="216" t="s">
        <v>203</v>
      </c>
    </row>
    <row r="1248" spans="2:51" s="12" customFormat="1" ht="12">
      <c r="B1248" s="194"/>
      <c r="C1248" s="195"/>
      <c r="D1248" s="196" t="s">
        <v>209</v>
      </c>
      <c r="E1248" s="197" t="s">
        <v>1</v>
      </c>
      <c r="F1248" s="198" t="s">
        <v>2841</v>
      </c>
      <c r="G1248" s="195"/>
      <c r="H1248" s="199">
        <v>4147.143</v>
      </c>
      <c r="I1248" s="200"/>
      <c r="J1248" s="195"/>
      <c r="K1248" s="195"/>
      <c r="L1248" s="201"/>
      <c r="M1248" s="202"/>
      <c r="N1248" s="203"/>
      <c r="O1248" s="203"/>
      <c r="P1248" s="203"/>
      <c r="Q1248" s="203"/>
      <c r="R1248" s="203"/>
      <c r="S1248" s="203"/>
      <c r="T1248" s="204"/>
      <c r="AT1248" s="205" t="s">
        <v>209</v>
      </c>
      <c r="AU1248" s="205" t="s">
        <v>89</v>
      </c>
      <c r="AV1248" s="12" t="s">
        <v>89</v>
      </c>
      <c r="AW1248" s="12" t="s">
        <v>36</v>
      </c>
      <c r="AX1248" s="12" t="s">
        <v>80</v>
      </c>
      <c r="AY1248" s="205" t="s">
        <v>203</v>
      </c>
    </row>
    <row r="1249" spans="2:51" s="13" customFormat="1" ht="12">
      <c r="B1249" s="206"/>
      <c r="C1249" s="207"/>
      <c r="D1249" s="196" t="s">
        <v>209</v>
      </c>
      <c r="E1249" s="208" t="s">
        <v>1</v>
      </c>
      <c r="F1249" s="209" t="s">
        <v>211</v>
      </c>
      <c r="G1249" s="207"/>
      <c r="H1249" s="210">
        <v>4147.143</v>
      </c>
      <c r="I1249" s="211"/>
      <c r="J1249" s="207"/>
      <c r="K1249" s="207"/>
      <c r="L1249" s="212"/>
      <c r="M1249" s="213"/>
      <c r="N1249" s="214"/>
      <c r="O1249" s="214"/>
      <c r="P1249" s="214"/>
      <c r="Q1249" s="214"/>
      <c r="R1249" s="214"/>
      <c r="S1249" s="214"/>
      <c r="T1249" s="215"/>
      <c r="AT1249" s="216" t="s">
        <v>209</v>
      </c>
      <c r="AU1249" s="216" t="s">
        <v>89</v>
      </c>
      <c r="AV1249" s="13" t="s">
        <v>98</v>
      </c>
      <c r="AW1249" s="13" t="s">
        <v>36</v>
      </c>
      <c r="AX1249" s="13" t="s">
        <v>85</v>
      </c>
      <c r="AY1249" s="216" t="s">
        <v>203</v>
      </c>
    </row>
    <row r="1250" spans="1:65" s="2" customFormat="1" ht="49.15" customHeight="1">
      <c r="A1250" s="35"/>
      <c r="B1250" s="36"/>
      <c r="C1250" s="180" t="s">
        <v>2842</v>
      </c>
      <c r="D1250" s="180" t="s">
        <v>204</v>
      </c>
      <c r="E1250" s="181" t="s">
        <v>2843</v>
      </c>
      <c r="F1250" s="182" t="s">
        <v>2844</v>
      </c>
      <c r="G1250" s="183" t="s">
        <v>651</v>
      </c>
      <c r="H1250" s="184">
        <v>34.005</v>
      </c>
      <c r="I1250" s="185"/>
      <c r="J1250" s="186">
        <f>ROUND(I1250*H1250,2)</f>
        <v>0</v>
      </c>
      <c r="K1250" s="187"/>
      <c r="L1250" s="40"/>
      <c r="M1250" s="188" t="s">
        <v>1</v>
      </c>
      <c r="N1250" s="189" t="s">
        <v>45</v>
      </c>
      <c r="O1250" s="72"/>
      <c r="P1250" s="190">
        <f>O1250*H1250</f>
        <v>0</v>
      </c>
      <c r="Q1250" s="190">
        <v>0</v>
      </c>
      <c r="R1250" s="190">
        <f>Q1250*H1250</f>
        <v>0</v>
      </c>
      <c r="S1250" s="190">
        <v>0</v>
      </c>
      <c r="T1250" s="191">
        <f>S1250*H1250</f>
        <v>0</v>
      </c>
      <c r="U1250" s="35"/>
      <c r="V1250" s="35"/>
      <c r="W1250" s="35"/>
      <c r="X1250" s="35"/>
      <c r="Y1250" s="35"/>
      <c r="Z1250" s="35"/>
      <c r="AA1250" s="35"/>
      <c r="AB1250" s="35"/>
      <c r="AC1250" s="35"/>
      <c r="AD1250" s="35"/>
      <c r="AE1250" s="35"/>
      <c r="AR1250" s="192" t="s">
        <v>317</v>
      </c>
      <c r="AT1250" s="192" t="s">
        <v>204</v>
      </c>
      <c r="AU1250" s="192" t="s">
        <v>89</v>
      </c>
      <c r="AY1250" s="18" t="s">
        <v>203</v>
      </c>
      <c r="BE1250" s="193">
        <f>IF(N1250="základní",J1250,0)</f>
        <v>0</v>
      </c>
      <c r="BF1250" s="193">
        <f>IF(N1250="snížená",J1250,0)</f>
        <v>0</v>
      </c>
      <c r="BG1250" s="193">
        <f>IF(N1250="zákl. přenesená",J1250,0)</f>
        <v>0</v>
      </c>
      <c r="BH1250" s="193">
        <f>IF(N1250="sníž. přenesená",J1250,0)</f>
        <v>0</v>
      </c>
      <c r="BI1250" s="193">
        <f>IF(N1250="nulová",J1250,0)</f>
        <v>0</v>
      </c>
      <c r="BJ1250" s="18" t="s">
        <v>85</v>
      </c>
      <c r="BK1250" s="193">
        <f>ROUND(I1250*H1250,2)</f>
        <v>0</v>
      </c>
      <c r="BL1250" s="18" t="s">
        <v>317</v>
      </c>
      <c r="BM1250" s="192" t="s">
        <v>2845</v>
      </c>
    </row>
    <row r="1251" spans="2:63" s="11" customFormat="1" ht="22.9" customHeight="1">
      <c r="B1251" s="166"/>
      <c r="C1251" s="167"/>
      <c r="D1251" s="168" t="s">
        <v>79</v>
      </c>
      <c r="E1251" s="226" t="s">
        <v>1149</v>
      </c>
      <c r="F1251" s="226" t="s">
        <v>1150</v>
      </c>
      <c r="G1251" s="167"/>
      <c r="H1251" s="167"/>
      <c r="I1251" s="170"/>
      <c r="J1251" s="227">
        <f>BK1251</f>
        <v>0</v>
      </c>
      <c r="K1251" s="167"/>
      <c r="L1251" s="172"/>
      <c r="M1251" s="173"/>
      <c r="N1251" s="174"/>
      <c r="O1251" s="174"/>
      <c r="P1251" s="175">
        <f>SUM(P1252:P1299)</f>
        <v>0</v>
      </c>
      <c r="Q1251" s="174"/>
      <c r="R1251" s="175">
        <f>SUM(R1252:R1299)</f>
        <v>0</v>
      </c>
      <c r="S1251" s="174"/>
      <c r="T1251" s="176">
        <f>SUM(T1252:T1299)</f>
        <v>0</v>
      </c>
      <c r="AR1251" s="177" t="s">
        <v>89</v>
      </c>
      <c r="AT1251" s="178" t="s">
        <v>79</v>
      </c>
      <c r="AU1251" s="178" t="s">
        <v>85</v>
      </c>
      <c r="AY1251" s="177" t="s">
        <v>203</v>
      </c>
      <c r="BK1251" s="179">
        <f>SUM(BK1252:BK1299)</f>
        <v>0</v>
      </c>
    </row>
    <row r="1252" spans="1:65" s="2" customFormat="1" ht="24.2" customHeight="1">
      <c r="A1252" s="35"/>
      <c r="B1252" s="36"/>
      <c r="C1252" s="180" t="s">
        <v>2846</v>
      </c>
      <c r="D1252" s="180" t="s">
        <v>204</v>
      </c>
      <c r="E1252" s="181" t="s">
        <v>2847</v>
      </c>
      <c r="F1252" s="182" t="s">
        <v>2848</v>
      </c>
      <c r="G1252" s="183" t="s">
        <v>207</v>
      </c>
      <c r="H1252" s="184">
        <v>2592.4</v>
      </c>
      <c r="I1252" s="185"/>
      <c r="J1252" s="186">
        <f>ROUND(I1252*H1252,2)</f>
        <v>0</v>
      </c>
      <c r="K1252" s="187"/>
      <c r="L1252" s="40"/>
      <c r="M1252" s="188" t="s">
        <v>1</v>
      </c>
      <c r="N1252" s="189" t="s">
        <v>45</v>
      </c>
      <c r="O1252" s="72"/>
      <c r="P1252" s="190">
        <f>O1252*H1252</f>
        <v>0</v>
      </c>
      <c r="Q1252" s="190">
        <v>0</v>
      </c>
      <c r="R1252" s="190">
        <f>Q1252*H1252</f>
        <v>0</v>
      </c>
      <c r="S1252" s="190">
        <v>0</v>
      </c>
      <c r="T1252" s="191">
        <f>S1252*H1252</f>
        <v>0</v>
      </c>
      <c r="U1252" s="35"/>
      <c r="V1252" s="35"/>
      <c r="W1252" s="35"/>
      <c r="X1252" s="35"/>
      <c r="Y1252" s="35"/>
      <c r="Z1252" s="35"/>
      <c r="AA1252" s="35"/>
      <c r="AB1252" s="35"/>
      <c r="AC1252" s="35"/>
      <c r="AD1252" s="35"/>
      <c r="AE1252" s="35"/>
      <c r="AR1252" s="192" t="s">
        <v>317</v>
      </c>
      <c r="AT1252" s="192" t="s">
        <v>204</v>
      </c>
      <c r="AU1252" s="192" t="s">
        <v>89</v>
      </c>
      <c r="AY1252" s="18" t="s">
        <v>203</v>
      </c>
      <c r="BE1252" s="193">
        <f>IF(N1252="základní",J1252,0)</f>
        <v>0</v>
      </c>
      <c r="BF1252" s="193">
        <f>IF(N1252="snížená",J1252,0)</f>
        <v>0</v>
      </c>
      <c r="BG1252" s="193">
        <f>IF(N1252="zákl. přenesená",J1252,0)</f>
        <v>0</v>
      </c>
      <c r="BH1252" s="193">
        <f>IF(N1252="sníž. přenesená",J1252,0)</f>
        <v>0</v>
      </c>
      <c r="BI1252" s="193">
        <f>IF(N1252="nulová",J1252,0)</f>
        <v>0</v>
      </c>
      <c r="BJ1252" s="18" t="s">
        <v>85</v>
      </c>
      <c r="BK1252" s="193">
        <f>ROUND(I1252*H1252,2)</f>
        <v>0</v>
      </c>
      <c r="BL1252" s="18" t="s">
        <v>317</v>
      </c>
      <c r="BM1252" s="192" t="s">
        <v>2849</v>
      </c>
    </row>
    <row r="1253" spans="2:51" s="12" customFormat="1" ht="12">
      <c r="B1253" s="194"/>
      <c r="C1253" s="195"/>
      <c r="D1253" s="196" t="s">
        <v>209</v>
      </c>
      <c r="E1253" s="197" t="s">
        <v>1</v>
      </c>
      <c r="F1253" s="198" t="s">
        <v>2850</v>
      </c>
      <c r="G1253" s="195"/>
      <c r="H1253" s="199">
        <v>365.6</v>
      </c>
      <c r="I1253" s="200"/>
      <c r="J1253" s="195"/>
      <c r="K1253" s="195"/>
      <c r="L1253" s="201"/>
      <c r="M1253" s="202"/>
      <c r="N1253" s="203"/>
      <c r="O1253" s="203"/>
      <c r="P1253" s="203"/>
      <c r="Q1253" s="203"/>
      <c r="R1253" s="203"/>
      <c r="S1253" s="203"/>
      <c r="T1253" s="204"/>
      <c r="AT1253" s="205" t="s">
        <v>209</v>
      </c>
      <c r="AU1253" s="205" t="s">
        <v>89</v>
      </c>
      <c r="AV1253" s="12" t="s">
        <v>89</v>
      </c>
      <c r="AW1253" s="12" t="s">
        <v>36</v>
      </c>
      <c r="AX1253" s="12" t="s">
        <v>80</v>
      </c>
      <c r="AY1253" s="205" t="s">
        <v>203</v>
      </c>
    </row>
    <row r="1254" spans="2:51" s="12" customFormat="1" ht="12">
      <c r="B1254" s="194"/>
      <c r="C1254" s="195"/>
      <c r="D1254" s="196" t="s">
        <v>209</v>
      </c>
      <c r="E1254" s="197" t="s">
        <v>1</v>
      </c>
      <c r="F1254" s="198" t="s">
        <v>2851</v>
      </c>
      <c r="G1254" s="195"/>
      <c r="H1254" s="199">
        <v>2193.6</v>
      </c>
      <c r="I1254" s="200"/>
      <c r="J1254" s="195"/>
      <c r="K1254" s="195"/>
      <c r="L1254" s="201"/>
      <c r="M1254" s="202"/>
      <c r="N1254" s="203"/>
      <c r="O1254" s="203"/>
      <c r="P1254" s="203"/>
      <c r="Q1254" s="203"/>
      <c r="R1254" s="203"/>
      <c r="S1254" s="203"/>
      <c r="T1254" s="204"/>
      <c r="AT1254" s="205" t="s">
        <v>209</v>
      </c>
      <c r="AU1254" s="205" t="s">
        <v>89</v>
      </c>
      <c r="AV1254" s="12" t="s">
        <v>89</v>
      </c>
      <c r="AW1254" s="12" t="s">
        <v>36</v>
      </c>
      <c r="AX1254" s="12" t="s">
        <v>80</v>
      </c>
      <c r="AY1254" s="205" t="s">
        <v>203</v>
      </c>
    </row>
    <row r="1255" spans="2:51" s="12" customFormat="1" ht="12">
      <c r="B1255" s="194"/>
      <c r="C1255" s="195"/>
      <c r="D1255" s="196" t="s">
        <v>209</v>
      </c>
      <c r="E1255" s="197" t="s">
        <v>1</v>
      </c>
      <c r="F1255" s="198" t="s">
        <v>2852</v>
      </c>
      <c r="G1255" s="195"/>
      <c r="H1255" s="199">
        <v>33.2</v>
      </c>
      <c r="I1255" s="200"/>
      <c r="J1255" s="195"/>
      <c r="K1255" s="195"/>
      <c r="L1255" s="201"/>
      <c r="M1255" s="202"/>
      <c r="N1255" s="203"/>
      <c r="O1255" s="203"/>
      <c r="P1255" s="203"/>
      <c r="Q1255" s="203"/>
      <c r="R1255" s="203"/>
      <c r="S1255" s="203"/>
      <c r="T1255" s="204"/>
      <c r="AT1255" s="205" t="s">
        <v>209</v>
      </c>
      <c r="AU1255" s="205" t="s">
        <v>89</v>
      </c>
      <c r="AV1255" s="12" t="s">
        <v>89</v>
      </c>
      <c r="AW1255" s="12" t="s">
        <v>36</v>
      </c>
      <c r="AX1255" s="12" t="s">
        <v>80</v>
      </c>
      <c r="AY1255" s="205" t="s">
        <v>203</v>
      </c>
    </row>
    <row r="1256" spans="2:51" s="13" customFormat="1" ht="12">
      <c r="B1256" s="206"/>
      <c r="C1256" s="207"/>
      <c r="D1256" s="196" t="s">
        <v>209</v>
      </c>
      <c r="E1256" s="208" t="s">
        <v>1</v>
      </c>
      <c r="F1256" s="209" t="s">
        <v>211</v>
      </c>
      <c r="G1256" s="207"/>
      <c r="H1256" s="210">
        <v>2592.3999999999996</v>
      </c>
      <c r="I1256" s="211"/>
      <c r="J1256" s="207"/>
      <c r="K1256" s="207"/>
      <c r="L1256" s="212"/>
      <c r="M1256" s="213"/>
      <c r="N1256" s="214"/>
      <c r="O1256" s="214"/>
      <c r="P1256" s="214"/>
      <c r="Q1256" s="214"/>
      <c r="R1256" s="214"/>
      <c r="S1256" s="214"/>
      <c r="T1256" s="215"/>
      <c r="AT1256" s="216" t="s">
        <v>209</v>
      </c>
      <c r="AU1256" s="216" t="s">
        <v>89</v>
      </c>
      <c r="AV1256" s="13" t="s">
        <v>98</v>
      </c>
      <c r="AW1256" s="13" t="s">
        <v>36</v>
      </c>
      <c r="AX1256" s="13" t="s">
        <v>85</v>
      </c>
      <c r="AY1256" s="216" t="s">
        <v>203</v>
      </c>
    </row>
    <row r="1257" spans="1:65" s="2" customFormat="1" ht="37.9" customHeight="1">
      <c r="A1257" s="35"/>
      <c r="B1257" s="36"/>
      <c r="C1257" s="180" t="s">
        <v>2853</v>
      </c>
      <c r="D1257" s="180" t="s">
        <v>204</v>
      </c>
      <c r="E1257" s="181" t="s">
        <v>2854</v>
      </c>
      <c r="F1257" s="182" t="s">
        <v>2855</v>
      </c>
      <c r="G1257" s="183" t="s">
        <v>207</v>
      </c>
      <c r="H1257" s="184">
        <v>2797.99</v>
      </c>
      <c r="I1257" s="185"/>
      <c r="J1257" s="186">
        <f>ROUND(I1257*H1257,2)</f>
        <v>0</v>
      </c>
      <c r="K1257" s="187"/>
      <c r="L1257" s="40"/>
      <c r="M1257" s="188" t="s">
        <v>1</v>
      </c>
      <c r="N1257" s="189" t="s">
        <v>45</v>
      </c>
      <c r="O1257" s="72"/>
      <c r="P1257" s="190">
        <f>O1257*H1257</f>
        <v>0</v>
      </c>
      <c r="Q1257" s="190">
        <v>0</v>
      </c>
      <c r="R1257" s="190">
        <f>Q1257*H1257</f>
        <v>0</v>
      </c>
      <c r="S1257" s="190">
        <v>0</v>
      </c>
      <c r="T1257" s="191">
        <f>S1257*H1257</f>
        <v>0</v>
      </c>
      <c r="U1257" s="35"/>
      <c r="V1257" s="35"/>
      <c r="W1257" s="35"/>
      <c r="X1257" s="35"/>
      <c r="Y1257" s="35"/>
      <c r="Z1257" s="35"/>
      <c r="AA1257" s="35"/>
      <c r="AB1257" s="35"/>
      <c r="AC1257" s="35"/>
      <c r="AD1257" s="35"/>
      <c r="AE1257" s="35"/>
      <c r="AR1257" s="192" t="s">
        <v>317</v>
      </c>
      <c r="AT1257" s="192" t="s">
        <v>204</v>
      </c>
      <c r="AU1257" s="192" t="s">
        <v>89</v>
      </c>
      <c r="AY1257" s="18" t="s">
        <v>203</v>
      </c>
      <c r="BE1257" s="193">
        <f>IF(N1257="základní",J1257,0)</f>
        <v>0</v>
      </c>
      <c r="BF1257" s="193">
        <f>IF(N1257="snížená",J1257,0)</f>
        <v>0</v>
      </c>
      <c r="BG1257" s="193">
        <f>IF(N1257="zákl. přenesená",J1257,0)</f>
        <v>0</v>
      </c>
      <c r="BH1257" s="193">
        <f>IF(N1257="sníž. přenesená",J1257,0)</f>
        <v>0</v>
      </c>
      <c r="BI1257" s="193">
        <f>IF(N1257="nulová",J1257,0)</f>
        <v>0</v>
      </c>
      <c r="BJ1257" s="18" t="s">
        <v>85</v>
      </c>
      <c r="BK1257" s="193">
        <f>ROUND(I1257*H1257,2)</f>
        <v>0</v>
      </c>
      <c r="BL1257" s="18" t="s">
        <v>317</v>
      </c>
      <c r="BM1257" s="192" t="s">
        <v>2856</v>
      </c>
    </row>
    <row r="1258" spans="2:51" s="12" customFormat="1" ht="33.75">
      <c r="B1258" s="194"/>
      <c r="C1258" s="195"/>
      <c r="D1258" s="196" t="s">
        <v>209</v>
      </c>
      <c r="E1258" s="197" t="s">
        <v>1</v>
      </c>
      <c r="F1258" s="198" t="s">
        <v>2857</v>
      </c>
      <c r="G1258" s="195"/>
      <c r="H1258" s="199">
        <v>65.53</v>
      </c>
      <c r="I1258" s="200"/>
      <c r="J1258" s="195"/>
      <c r="K1258" s="195"/>
      <c r="L1258" s="201"/>
      <c r="M1258" s="202"/>
      <c r="N1258" s="203"/>
      <c r="O1258" s="203"/>
      <c r="P1258" s="203"/>
      <c r="Q1258" s="203"/>
      <c r="R1258" s="203"/>
      <c r="S1258" s="203"/>
      <c r="T1258" s="204"/>
      <c r="AT1258" s="205" t="s">
        <v>209</v>
      </c>
      <c r="AU1258" s="205" t="s">
        <v>89</v>
      </c>
      <c r="AV1258" s="12" t="s">
        <v>89</v>
      </c>
      <c r="AW1258" s="12" t="s">
        <v>36</v>
      </c>
      <c r="AX1258" s="12" t="s">
        <v>80</v>
      </c>
      <c r="AY1258" s="205" t="s">
        <v>203</v>
      </c>
    </row>
    <row r="1259" spans="2:51" s="12" customFormat="1" ht="12">
      <c r="B1259" s="194"/>
      <c r="C1259" s="195"/>
      <c r="D1259" s="196" t="s">
        <v>209</v>
      </c>
      <c r="E1259" s="197" t="s">
        <v>1</v>
      </c>
      <c r="F1259" s="198" t="s">
        <v>2858</v>
      </c>
      <c r="G1259" s="195"/>
      <c r="H1259" s="199">
        <v>386.66</v>
      </c>
      <c r="I1259" s="200"/>
      <c r="J1259" s="195"/>
      <c r="K1259" s="195"/>
      <c r="L1259" s="201"/>
      <c r="M1259" s="202"/>
      <c r="N1259" s="203"/>
      <c r="O1259" s="203"/>
      <c r="P1259" s="203"/>
      <c r="Q1259" s="203"/>
      <c r="R1259" s="203"/>
      <c r="S1259" s="203"/>
      <c r="T1259" s="204"/>
      <c r="AT1259" s="205" t="s">
        <v>209</v>
      </c>
      <c r="AU1259" s="205" t="s">
        <v>89</v>
      </c>
      <c r="AV1259" s="12" t="s">
        <v>89</v>
      </c>
      <c r="AW1259" s="12" t="s">
        <v>36</v>
      </c>
      <c r="AX1259" s="12" t="s">
        <v>80</v>
      </c>
      <c r="AY1259" s="205" t="s">
        <v>203</v>
      </c>
    </row>
    <row r="1260" spans="2:51" s="12" customFormat="1" ht="12">
      <c r="B1260" s="194"/>
      <c r="C1260" s="195"/>
      <c r="D1260" s="196" t="s">
        <v>209</v>
      </c>
      <c r="E1260" s="197" t="s">
        <v>1</v>
      </c>
      <c r="F1260" s="198" t="s">
        <v>2859</v>
      </c>
      <c r="G1260" s="195"/>
      <c r="H1260" s="199">
        <v>2319.96</v>
      </c>
      <c r="I1260" s="200"/>
      <c r="J1260" s="195"/>
      <c r="K1260" s="195"/>
      <c r="L1260" s="201"/>
      <c r="M1260" s="202"/>
      <c r="N1260" s="203"/>
      <c r="O1260" s="203"/>
      <c r="P1260" s="203"/>
      <c r="Q1260" s="203"/>
      <c r="R1260" s="203"/>
      <c r="S1260" s="203"/>
      <c r="T1260" s="204"/>
      <c r="AT1260" s="205" t="s">
        <v>209</v>
      </c>
      <c r="AU1260" s="205" t="s">
        <v>89</v>
      </c>
      <c r="AV1260" s="12" t="s">
        <v>89</v>
      </c>
      <c r="AW1260" s="12" t="s">
        <v>36</v>
      </c>
      <c r="AX1260" s="12" t="s">
        <v>80</v>
      </c>
      <c r="AY1260" s="205" t="s">
        <v>203</v>
      </c>
    </row>
    <row r="1261" spans="2:51" s="12" customFormat="1" ht="12">
      <c r="B1261" s="194"/>
      <c r="C1261" s="195"/>
      <c r="D1261" s="196" t="s">
        <v>209</v>
      </c>
      <c r="E1261" s="197" t="s">
        <v>1</v>
      </c>
      <c r="F1261" s="198" t="s">
        <v>2860</v>
      </c>
      <c r="G1261" s="195"/>
      <c r="H1261" s="199">
        <v>25.84</v>
      </c>
      <c r="I1261" s="200"/>
      <c r="J1261" s="195"/>
      <c r="K1261" s="195"/>
      <c r="L1261" s="201"/>
      <c r="M1261" s="202"/>
      <c r="N1261" s="203"/>
      <c r="O1261" s="203"/>
      <c r="P1261" s="203"/>
      <c r="Q1261" s="203"/>
      <c r="R1261" s="203"/>
      <c r="S1261" s="203"/>
      <c r="T1261" s="204"/>
      <c r="AT1261" s="205" t="s">
        <v>209</v>
      </c>
      <c r="AU1261" s="205" t="s">
        <v>89</v>
      </c>
      <c r="AV1261" s="12" t="s">
        <v>89</v>
      </c>
      <c r="AW1261" s="12" t="s">
        <v>36</v>
      </c>
      <c r="AX1261" s="12" t="s">
        <v>80</v>
      </c>
      <c r="AY1261" s="205" t="s">
        <v>203</v>
      </c>
    </row>
    <row r="1262" spans="2:51" s="13" customFormat="1" ht="12">
      <c r="B1262" s="206"/>
      <c r="C1262" s="207"/>
      <c r="D1262" s="196" t="s">
        <v>209</v>
      </c>
      <c r="E1262" s="208" t="s">
        <v>1</v>
      </c>
      <c r="F1262" s="209" t="s">
        <v>211</v>
      </c>
      <c r="G1262" s="207"/>
      <c r="H1262" s="210">
        <v>2797.9900000000002</v>
      </c>
      <c r="I1262" s="211"/>
      <c r="J1262" s="207"/>
      <c r="K1262" s="207"/>
      <c r="L1262" s="212"/>
      <c r="M1262" s="213"/>
      <c r="N1262" s="214"/>
      <c r="O1262" s="214"/>
      <c r="P1262" s="214"/>
      <c r="Q1262" s="214"/>
      <c r="R1262" s="214"/>
      <c r="S1262" s="214"/>
      <c r="T1262" s="215"/>
      <c r="AT1262" s="216" t="s">
        <v>209</v>
      </c>
      <c r="AU1262" s="216" t="s">
        <v>89</v>
      </c>
      <c r="AV1262" s="13" t="s">
        <v>98</v>
      </c>
      <c r="AW1262" s="13" t="s">
        <v>36</v>
      </c>
      <c r="AX1262" s="13" t="s">
        <v>85</v>
      </c>
      <c r="AY1262" s="216" t="s">
        <v>203</v>
      </c>
    </row>
    <row r="1263" spans="1:65" s="2" customFormat="1" ht="21.75" customHeight="1">
      <c r="A1263" s="35"/>
      <c r="B1263" s="36"/>
      <c r="C1263" s="238" t="s">
        <v>2861</v>
      </c>
      <c r="D1263" s="238" t="s">
        <v>1363</v>
      </c>
      <c r="E1263" s="239" t="s">
        <v>2862</v>
      </c>
      <c r="F1263" s="240" t="s">
        <v>2863</v>
      </c>
      <c r="G1263" s="241" t="s">
        <v>207</v>
      </c>
      <c r="H1263" s="242">
        <v>3217.689</v>
      </c>
      <c r="I1263" s="243"/>
      <c r="J1263" s="244">
        <f>ROUND(I1263*H1263,2)</f>
        <v>0</v>
      </c>
      <c r="K1263" s="245"/>
      <c r="L1263" s="246"/>
      <c r="M1263" s="247" t="s">
        <v>1</v>
      </c>
      <c r="N1263" s="248" t="s">
        <v>45</v>
      </c>
      <c r="O1263" s="72"/>
      <c r="P1263" s="190">
        <f>O1263*H1263</f>
        <v>0</v>
      </c>
      <c r="Q1263" s="190">
        <v>0</v>
      </c>
      <c r="R1263" s="190">
        <f>Q1263*H1263</f>
        <v>0</v>
      </c>
      <c r="S1263" s="190">
        <v>0</v>
      </c>
      <c r="T1263" s="191">
        <f>S1263*H1263</f>
        <v>0</v>
      </c>
      <c r="U1263" s="35"/>
      <c r="V1263" s="35"/>
      <c r="W1263" s="35"/>
      <c r="X1263" s="35"/>
      <c r="Y1263" s="35"/>
      <c r="Z1263" s="35"/>
      <c r="AA1263" s="35"/>
      <c r="AB1263" s="35"/>
      <c r="AC1263" s="35"/>
      <c r="AD1263" s="35"/>
      <c r="AE1263" s="35"/>
      <c r="AR1263" s="192" t="s">
        <v>465</v>
      </c>
      <c r="AT1263" s="192" t="s">
        <v>1363</v>
      </c>
      <c r="AU1263" s="192" t="s">
        <v>89</v>
      </c>
      <c r="AY1263" s="18" t="s">
        <v>203</v>
      </c>
      <c r="BE1263" s="193">
        <f>IF(N1263="základní",J1263,0)</f>
        <v>0</v>
      </c>
      <c r="BF1263" s="193">
        <f>IF(N1263="snížená",J1263,0)</f>
        <v>0</v>
      </c>
      <c r="BG1263" s="193">
        <f>IF(N1263="zákl. přenesená",J1263,0)</f>
        <v>0</v>
      </c>
      <c r="BH1263" s="193">
        <f>IF(N1263="sníž. přenesená",J1263,0)</f>
        <v>0</v>
      </c>
      <c r="BI1263" s="193">
        <f>IF(N1263="nulová",J1263,0)</f>
        <v>0</v>
      </c>
      <c r="BJ1263" s="18" t="s">
        <v>85</v>
      </c>
      <c r="BK1263" s="193">
        <f>ROUND(I1263*H1263,2)</f>
        <v>0</v>
      </c>
      <c r="BL1263" s="18" t="s">
        <v>317</v>
      </c>
      <c r="BM1263" s="192" t="s">
        <v>2864</v>
      </c>
    </row>
    <row r="1264" spans="2:51" s="12" customFormat="1" ht="12">
      <c r="B1264" s="194"/>
      <c r="C1264" s="195"/>
      <c r="D1264" s="196" t="s">
        <v>209</v>
      </c>
      <c r="E1264" s="197" t="s">
        <v>1</v>
      </c>
      <c r="F1264" s="198" t="s">
        <v>2865</v>
      </c>
      <c r="G1264" s="195"/>
      <c r="H1264" s="199">
        <v>3217.689</v>
      </c>
      <c r="I1264" s="200"/>
      <c r="J1264" s="195"/>
      <c r="K1264" s="195"/>
      <c r="L1264" s="201"/>
      <c r="M1264" s="202"/>
      <c r="N1264" s="203"/>
      <c r="O1264" s="203"/>
      <c r="P1264" s="203"/>
      <c r="Q1264" s="203"/>
      <c r="R1264" s="203"/>
      <c r="S1264" s="203"/>
      <c r="T1264" s="204"/>
      <c r="AT1264" s="205" t="s">
        <v>209</v>
      </c>
      <c r="AU1264" s="205" t="s">
        <v>89</v>
      </c>
      <c r="AV1264" s="12" t="s">
        <v>89</v>
      </c>
      <c r="AW1264" s="12" t="s">
        <v>36</v>
      </c>
      <c r="AX1264" s="12" t="s">
        <v>80</v>
      </c>
      <c r="AY1264" s="205" t="s">
        <v>203</v>
      </c>
    </row>
    <row r="1265" spans="2:51" s="13" customFormat="1" ht="12">
      <c r="B1265" s="206"/>
      <c r="C1265" s="207"/>
      <c r="D1265" s="196" t="s">
        <v>209</v>
      </c>
      <c r="E1265" s="208" t="s">
        <v>1</v>
      </c>
      <c r="F1265" s="209" t="s">
        <v>211</v>
      </c>
      <c r="G1265" s="207"/>
      <c r="H1265" s="210">
        <v>3217.689</v>
      </c>
      <c r="I1265" s="211"/>
      <c r="J1265" s="207"/>
      <c r="K1265" s="207"/>
      <c r="L1265" s="212"/>
      <c r="M1265" s="213"/>
      <c r="N1265" s="214"/>
      <c r="O1265" s="214"/>
      <c r="P1265" s="214"/>
      <c r="Q1265" s="214"/>
      <c r="R1265" s="214"/>
      <c r="S1265" s="214"/>
      <c r="T1265" s="215"/>
      <c r="AT1265" s="216" t="s">
        <v>209</v>
      </c>
      <c r="AU1265" s="216" t="s">
        <v>89</v>
      </c>
      <c r="AV1265" s="13" t="s">
        <v>98</v>
      </c>
      <c r="AW1265" s="13" t="s">
        <v>36</v>
      </c>
      <c r="AX1265" s="13" t="s">
        <v>85</v>
      </c>
      <c r="AY1265" s="216" t="s">
        <v>203</v>
      </c>
    </row>
    <row r="1266" spans="1:65" s="2" customFormat="1" ht="33" customHeight="1">
      <c r="A1266" s="35"/>
      <c r="B1266" s="36"/>
      <c r="C1266" s="180" t="s">
        <v>2866</v>
      </c>
      <c r="D1266" s="180" t="s">
        <v>204</v>
      </c>
      <c r="E1266" s="181" t="s">
        <v>2867</v>
      </c>
      <c r="F1266" s="182" t="s">
        <v>2868</v>
      </c>
      <c r="G1266" s="183" t="s">
        <v>207</v>
      </c>
      <c r="H1266" s="184">
        <v>38.79</v>
      </c>
      <c r="I1266" s="185"/>
      <c r="J1266" s="186">
        <f>ROUND(I1266*H1266,2)</f>
        <v>0</v>
      </c>
      <c r="K1266" s="187"/>
      <c r="L1266" s="40"/>
      <c r="M1266" s="188" t="s">
        <v>1</v>
      </c>
      <c r="N1266" s="189" t="s">
        <v>45</v>
      </c>
      <c r="O1266" s="72"/>
      <c r="P1266" s="190">
        <f>O1266*H1266</f>
        <v>0</v>
      </c>
      <c r="Q1266" s="190">
        <v>0</v>
      </c>
      <c r="R1266" s="190">
        <f>Q1266*H1266</f>
        <v>0</v>
      </c>
      <c r="S1266" s="190">
        <v>0</v>
      </c>
      <c r="T1266" s="191">
        <f>S1266*H1266</f>
        <v>0</v>
      </c>
      <c r="U1266" s="35"/>
      <c r="V1266" s="35"/>
      <c r="W1266" s="35"/>
      <c r="X1266" s="35"/>
      <c r="Y1266" s="35"/>
      <c r="Z1266" s="35"/>
      <c r="AA1266" s="35"/>
      <c r="AB1266" s="35"/>
      <c r="AC1266" s="35"/>
      <c r="AD1266" s="35"/>
      <c r="AE1266" s="35"/>
      <c r="AR1266" s="192" t="s">
        <v>317</v>
      </c>
      <c r="AT1266" s="192" t="s">
        <v>204</v>
      </c>
      <c r="AU1266" s="192" t="s">
        <v>89</v>
      </c>
      <c r="AY1266" s="18" t="s">
        <v>203</v>
      </c>
      <c r="BE1266" s="193">
        <f>IF(N1266="základní",J1266,0)</f>
        <v>0</v>
      </c>
      <c r="BF1266" s="193">
        <f>IF(N1266="snížená",J1266,0)</f>
        <v>0</v>
      </c>
      <c r="BG1266" s="193">
        <f>IF(N1266="zákl. přenesená",J1266,0)</f>
        <v>0</v>
      </c>
      <c r="BH1266" s="193">
        <f>IF(N1266="sníž. přenesená",J1266,0)</f>
        <v>0</v>
      </c>
      <c r="BI1266" s="193">
        <f>IF(N1266="nulová",J1266,0)</f>
        <v>0</v>
      </c>
      <c r="BJ1266" s="18" t="s">
        <v>85</v>
      </c>
      <c r="BK1266" s="193">
        <f>ROUND(I1266*H1266,2)</f>
        <v>0</v>
      </c>
      <c r="BL1266" s="18" t="s">
        <v>317</v>
      </c>
      <c r="BM1266" s="192" t="s">
        <v>2869</v>
      </c>
    </row>
    <row r="1267" spans="2:51" s="12" customFormat="1" ht="12">
      <c r="B1267" s="194"/>
      <c r="C1267" s="195"/>
      <c r="D1267" s="196" t="s">
        <v>209</v>
      </c>
      <c r="E1267" s="197" t="s">
        <v>1</v>
      </c>
      <c r="F1267" s="198" t="s">
        <v>2870</v>
      </c>
      <c r="G1267" s="195"/>
      <c r="H1267" s="199">
        <v>2.25</v>
      </c>
      <c r="I1267" s="200"/>
      <c r="J1267" s="195"/>
      <c r="K1267" s="195"/>
      <c r="L1267" s="201"/>
      <c r="M1267" s="202"/>
      <c r="N1267" s="203"/>
      <c r="O1267" s="203"/>
      <c r="P1267" s="203"/>
      <c r="Q1267" s="203"/>
      <c r="R1267" s="203"/>
      <c r="S1267" s="203"/>
      <c r="T1267" s="204"/>
      <c r="AT1267" s="205" t="s">
        <v>209</v>
      </c>
      <c r="AU1267" s="205" t="s">
        <v>89</v>
      </c>
      <c r="AV1267" s="12" t="s">
        <v>89</v>
      </c>
      <c r="AW1267" s="12" t="s">
        <v>36</v>
      </c>
      <c r="AX1267" s="12" t="s">
        <v>80</v>
      </c>
      <c r="AY1267" s="205" t="s">
        <v>203</v>
      </c>
    </row>
    <row r="1268" spans="2:51" s="12" customFormat="1" ht="12">
      <c r="B1268" s="194"/>
      <c r="C1268" s="195"/>
      <c r="D1268" s="196" t="s">
        <v>209</v>
      </c>
      <c r="E1268" s="197" t="s">
        <v>1</v>
      </c>
      <c r="F1268" s="198" t="s">
        <v>2871</v>
      </c>
      <c r="G1268" s="195"/>
      <c r="H1268" s="199">
        <v>36.54</v>
      </c>
      <c r="I1268" s="200"/>
      <c r="J1268" s="195"/>
      <c r="K1268" s="195"/>
      <c r="L1268" s="201"/>
      <c r="M1268" s="202"/>
      <c r="N1268" s="203"/>
      <c r="O1268" s="203"/>
      <c r="P1268" s="203"/>
      <c r="Q1268" s="203"/>
      <c r="R1268" s="203"/>
      <c r="S1268" s="203"/>
      <c r="T1268" s="204"/>
      <c r="AT1268" s="205" t="s">
        <v>209</v>
      </c>
      <c r="AU1268" s="205" t="s">
        <v>89</v>
      </c>
      <c r="AV1268" s="12" t="s">
        <v>89</v>
      </c>
      <c r="AW1268" s="12" t="s">
        <v>36</v>
      </c>
      <c r="AX1268" s="12" t="s">
        <v>80</v>
      </c>
      <c r="AY1268" s="205" t="s">
        <v>203</v>
      </c>
    </row>
    <row r="1269" spans="2:51" s="13" customFormat="1" ht="12">
      <c r="B1269" s="206"/>
      <c r="C1269" s="207"/>
      <c r="D1269" s="196" t="s">
        <v>209</v>
      </c>
      <c r="E1269" s="208" t="s">
        <v>1</v>
      </c>
      <c r="F1269" s="209" t="s">
        <v>211</v>
      </c>
      <c r="G1269" s="207"/>
      <c r="H1269" s="210">
        <v>38.79</v>
      </c>
      <c r="I1269" s="211"/>
      <c r="J1269" s="207"/>
      <c r="K1269" s="207"/>
      <c r="L1269" s="212"/>
      <c r="M1269" s="213"/>
      <c r="N1269" s="214"/>
      <c r="O1269" s="214"/>
      <c r="P1269" s="214"/>
      <c r="Q1269" s="214"/>
      <c r="R1269" s="214"/>
      <c r="S1269" s="214"/>
      <c r="T1269" s="215"/>
      <c r="AT1269" s="216" t="s">
        <v>209</v>
      </c>
      <c r="AU1269" s="216" t="s">
        <v>89</v>
      </c>
      <c r="AV1269" s="13" t="s">
        <v>98</v>
      </c>
      <c r="AW1269" s="13" t="s">
        <v>36</v>
      </c>
      <c r="AX1269" s="13" t="s">
        <v>85</v>
      </c>
      <c r="AY1269" s="216" t="s">
        <v>203</v>
      </c>
    </row>
    <row r="1270" spans="1:65" s="2" customFormat="1" ht="33" customHeight="1">
      <c r="A1270" s="35"/>
      <c r="B1270" s="36"/>
      <c r="C1270" s="180" t="s">
        <v>2872</v>
      </c>
      <c r="D1270" s="180" t="s">
        <v>204</v>
      </c>
      <c r="E1270" s="181" t="s">
        <v>2873</v>
      </c>
      <c r="F1270" s="182" t="s">
        <v>2874</v>
      </c>
      <c r="G1270" s="183" t="s">
        <v>207</v>
      </c>
      <c r="H1270" s="184">
        <v>2805.742</v>
      </c>
      <c r="I1270" s="185"/>
      <c r="J1270" s="186">
        <f>ROUND(I1270*H1270,2)</f>
        <v>0</v>
      </c>
      <c r="K1270" s="187"/>
      <c r="L1270" s="40"/>
      <c r="M1270" s="188" t="s">
        <v>1</v>
      </c>
      <c r="N1270" s="189" t="s">
        <v>45</v>
      </c>
      <c r="O1270" s="72"/>
      <c r="P1270" s="190">
        <f>O1270*H1270</f>
        <v>0</v>
      </c>
      <c r="Q1270" s="190">
        <v>0</v>
      </c>
      <c r="R1270" s="190">
        <f>Q1270*H1270</f>
        <v>0</v>
      </c>
      <c r="S1270" s="190">
        <v>0</v>
      </c>
      <c r="T1270" s="191">
        <f>S1270*H1270</f>
        <v>0</v>
      </c>
      <c r="U1270" s="35"/>
      <c r="V1270" s="35"/>
      <c r="W1270" s="35"/>
      <c r="X1270" s="35"/>
      <c r="Y1270" s="35"/>
      <c r="Z1270" s="35"/>
      <c r="AA1270" s="35"/>
      <c r="AB1270" s="35"/>
      <c r="AC1270" s="35"/>
      <c r="AD1270" s="35"/>
      <c r="AE1270" s="35"/>
      <c r="AR1270" s="192" t="s">
        <v>317</v>
      </c>
      <c r="AT1270" s="192" t="s">
        <v>204</v>
      </c>
      <c r="AU1270" s="192" t="s">
        <v>89</v>
      </c>
      <c r="AY1270" s="18" t="s">
        <v>203</v>
      </c>
      <c r="BE1270" s="193">
        <f>IF(N1270="základní",J1270,0)</f>
        <v>0</v>
      </c>
      <c r="BF1270" s="193">
        <f>IF(N1270="snížená",J1270,0)</f>
        <v>0</v>
      </c>
      <c r="BG1270" s="193">
        <f>IF(N1270="zákl. přenesená",J1270,0)</f>
        <v>0</v>
      </c>
      <c r="BH1270" s="193">
        <f>IF(N1270="sníž. přenesená",J1270,0)</f>
        <v>0</v>
      </c>
      <c r="BI1270" s="193">
        <f>IF(N1270="nulová",J1270,0)</f>
        <v>0</v>
      </c>
      <c r="BJ1270" s="18" t="s">
        <v>85</v>
      </c>
      <c r="BK1270" s="193">
        <f>ROUND(I1270*H1270,2)</f>
        <v>0</v>
      </c>
      <c r="BL1270" s="18" t="s">
        <v>317</v>
      </c>
      <c r="BM1270" s="192" t="s">
        <v>2875</v>
      </c>
    </row>
    <row r="1271" spans="2:51" s="12" customFormat="1" ht="33.75">
      <c r="B1271" s="194"/>
      <c r="C1271" s="195"/>
      <c r="D1271" s="196" t="s">
        <v>209</v>
      </c>
      <c r="E1271" s="197" t="s">
        <v>1</v>
      </c>
      <c r="F1271" s="198" t="s">
        <v>2857</v>
      </c>
      <c r="G1271" s="195"/>
      <c r="H1271" s="199">
        <v>65.53</v>
      </c>
      <c r="I1271" s="200"/>
      <c r="J1271" s="195"/>
      <c r="K1271" s="195"/>
      <c r="L1271" s="201"/>
      <c r="M1271" s="202"/>
      <c r="N1271" s="203"/>
      <c r="O1271" s="203"/>
      <c r="P1271" s="203"/>
      <c r="Q1271" s="203"/>
      <c r="R1271" s="203"/>
      <c r="S1271" s="203"/>
      <c r="T1271" s="204"/>
      <c r="AT1271" s="205" t="s">
        <v>209</v>
      </c>
      <c r="AU1271" s="205" t="s">
        <v>89</v>
      </c>
      <c r="AV1271" s="12" t="s">
        <v>89</v>
      </c>
      <c r="AW1271" s="12" t="s">
        <v>36</v>
      </c>
      <c r="AX1271" s="12" t="s">
        <v>80</v>
      </c>
      <c r="AY1271" s="205" t="s">
        <v>203</v>
      </c>
    </row>
    <row r="1272" spans="2:51" s="12" customFormat="1" ht="12">
      <c r="B1272" s="194"/>
      <c r="C1272" s="195"/>
      <c r="D1272" s="196" t="s">
        <v>209</v>
      </c>
      <c r="E1272" s="197" t="s">
        <v>1</v>
      </c>
      <c r="F1272" s="198" t="s">
        <v>2858</v>
      </c>
      <c r="G1272" s="195"/>
      <c r="H1272" s="199">
        <v>386.66</v>
      </c>
      <c r="I1272" s="200"/>
      <c r="J1272" s="195"/>
      <c r="K1272" s="195"/>
      <c r="L1272" s="201"/>
      <c r="M1272" s="202"/>
      <c r="N1272" s="203"/>
      <c r="O1272" s="203"/>
      <c r="P1272" s="203"/>
      <c r="Q1272" s="203"/>
      <c r="R1272" s="203"/>
      <c r="S1272" s="203"/>
      <c r="T1272" s="204"/>
      <c r="AT1272" s="205" t="s">
        <v>209</v>
      </c>
      <c r="AU1272" s="205" t="s">
        <v>89</v>
      </c>
      <c r="AV1272" s="12" t="s">
        <v>89</v>
      </c>
      <c r="AW1272" s="12" t="s">
        <v>36</v>
      </c>
      <c r="AX1272" s="12" t="s">
        <v>80</v>
      </c>
      <c r="AY1272" s="205" t="s">
        <v>203</v>
      </c>
    </row>
    <row r="1273" spans="2:51" s="12" customFormat="1" ht="12">
      <c r="B1273" s="194"/>
      <c r="C1273" s="195"/>
      <c r="D1273" s="196" t="s">
        <v>209</v>
      </c>
      <c r="E1273" s="197" t="s">
        <v>1</v>
      </c>
      <c r="F1273" s="198" t="s">
        <v>2859</v>
      </c>
      <c r="G1273" s="195"/>
      <c r="H1273" s="199">
        <v>2319.96</v>
      </c>
      <c r="I1273" s="200"/>
      <c r="J1273" s="195"/>
      <c r="K1273" s="195"/>
      <c r="L1273" s="201"/>
      <c r="M1273" s="202"/>
      <c r="N1273" s="203"/>
      <c r="O1273" s="203"/>
      <c r="P1273" s="203"/>
      <c r="Q1273" s="203"/>
      <c r="R1273" s="203"/>
      <c r="S1273" s="203"/>
      <c r="T1273" s="204"/>
      <c r="AT1273" s="205" t="s">
        <v>209</v>
      </c>
      <c r="AU1273" s="205" t="s">
        <v>89</v>
      </c>
      <c r="AV1273" s="12" t="s">
        <v>89</v>
      </c>
      <c r="AW1273" s="12" t="s">
        <v>36</v>
      </c>
      <c r="AX1273" s="12" t="s">
        <v>80</v>
      </c>
      <c r="AY1273" s="205" t="s">
        <v>203</v>
      </c>
    </row>
    <row r="1274" spans="2:51" s="12" customFormat="1" ht="12">
      <c r="B1274" s="194"/>
      <c r="C1274" s="195"/>
      <c r="D1274" s="196" t="s">
        <v>209</v>
      </c>
      <c r="E1274" s="197" t="s">
        <v>1</v>
      </c>
      <c r="F1274" s="198" t="s">
        <v>1469</v>
      </c>
      <c r="G1274" s="195"/>
      <c r="H1274" s="199">
        <v>33.592</v>
      </c>
      <c r="I1274" s="200"/>
      <c r="J1274" s="195"/>
      <c r="K1274" s="195"/>
      <c r="L1274" s="201"/>
      <c r="M1274" s="202"/>
      <c r="N1274" s="203"/>
      <c r="O1274" s="203"/>
      <c r="P1274" s="203"/>
      <c r="Q1274" s="203"/>
      <c r="R1274" s="203"/>
      <c r="S1274" s="203"/>
      <c r="T1274" s="204"/>
      <c r="AT1274" s="205" t="s">
        <v>209</v>
      </c>
      <c r="AU1274" s="205" t="s">
        <v>89</v>
      </c>
      <c r="AV1274" s="12" t="s">
        <v>89</v>
      </c>
      <c r="AW1274" s="12" t="s">
        <v>36</v>
      </c>
      <c r="AX1274" s="12" t="s">
        <v>80</v>
      </c>
      <c r="AY1274" s="205" t="s">
        <v>203</v>
      </c>
    </row>
    <row r="1275" spans="2:51" s="13" customFormat="1" ht="12">
      <c r="B1275" s="206"/>
      <c r="C1275" s="207"/>
      <c r="D1275" s="196" t="s">
        <v>209</v>
      </c>
      <c r="E1275" s="208" t="s">
        <v>1</v>
      </c>
      <c r="F1275" s="209" t="s">
        <v>211</v>
      </c>
      <c r="G1275" s="207"/>
      <c r="H1275" s="210">
        <v>2805.742</v>
      </c>
      <c r="I1275" s="211"/>
      <c r="J1275" s="207"/>
      <c r="K1275" s="207"/>
      <c r="L1275" s="212"/>
      <c r="M1275" s="213"/>
      <c r="N1275" s="214"/>
      <c r="O1275" s="214"/>
      <c r="P1275" s="214"/>
      <c r="Q1275" s="214"/>
      <c r="R1275" s="214"/>
      <c r="S1275" s="214"/>
      <c r="T1275" s="215"/>
      <c r="AT1275" s="216" t="s">
        <v>209</v>
      </c>
      <c r="AU1275" s="216" t="s">
        <v>89</v>
      </c>
      <c r="AV1275" s="13" t="s">
        <v>98</v>
      </c>
      <c r="AW1275" s="13" t="s">
        <v>36</v>
      </c>
      <c r="AX1275" s="13" t="s">
        <v>85</v>
      </c>
      <c r="AY1275" s="216" t="s">
        <v>203</v>
      </c>
    </row>
    <row r="1276" spans="1:65" s="2" customFormat="1" ht="24.2" customHeight="1">
      <c r="A1276" s="35"/>
      <c r="B1276" s="36"/>
      <c r="C1276" s="180" t="s">
        <v>2876</v>
      </c>
      <c r="D1276" s="180" t="s">
        <v>204</v>
      </c>
      <c r="E1276" s="181" t="s">
        <v>2877</v>
      </c>
      <c r="F1276" s="182" t="s">
        <v>2878</v>
      </c>
      <c r="G1276" s="183" t="s">
        <v>253</v>
      </c>
      <c r="H1276" s="184">
        <v>1064</v>
      </c>
      <c r="I1276" s="185"/>
      <c r="J1276" s="186">
        <f>ROUND(I1276*H1276,2)</f>
        <v>0</v>
      </c>
      <c r="K1276" s="187"/>
      <c r="L1276" s="40"/>
      <c r="M1276" s="188" t="s">
        <v>1</v>
      </c>
      <c r="N1276" s="189" t="s">
        <v>45</v>
      </c>
      <c r="O1276" s="72"/>
      <c r="P1276" s="190">
        <f>O1276*H1276</f>
        <v>0</v>
      </c>
      <c r="Q1276" s="190">
        <v>0</v>
      </c>
      <c r="R1276" s="190">
        <f>Q1276*H1276</f>
        <v>0</v>
      </c>
      <c r="S1276" s="190">
        <v>0</v>
      </c>
      <c r="T1276" s="191">
        <f>S1276*H1276</f>
        <v>0</v>
      </c>
      <c r="U1276" s="35"/>
      <c r="V1276" s="35"/>
      <c r="W1276" s="35"/>
      <c r="X1276" s="35"/>
      <c r="Y1276" s="35"/>
      <c r="Z1276" s="35"/>
      <c r="AA1276" s="35"/>
      <c r="AB1276" s="35"/>
      <c r="AC1276" s="35"/>
      <c r="AD1276" s="35"/>
      <c r="AE1276" s="35"/>
      <c r="AR1276" s="192" t="s">
        <v>317</v>
      </c>
      <c r="AT1276" s="192" t="s">
        <v>204</v>
      </c>
      <c r="AU1276" s="192" t="s">
        <v>89</v>
      </c>
      <c r="AY1276" s="18" t="s">
        <v>203</v>
      </c>
      <c r="BE1276" s="193">
        <f>IF(N1276="základní",J1276,0)</f>
        <v>0</v>
      </c>
      <c r="BF1276" s="193">
        <f>IF(N1276="snížená",J1276,0)</f>
        <v>0</v>
      </c>
      <c r="BG1276" s="193">
        <f>IF(N1276="zákl. přenesená",J1276,0)</f>
        <v>0</v>
      </c>
      <c r="BH1276" s="193">
        <f>IF(N1276="sníž. přenesená",J1276,0)</f>
        <v>0</v>
      </c>
      <c r="BI1276" s="193">
        <f>IF(N1276="nulová",J1276,0)</f>
        <v>0</v>
      </c>
      <c r="BJ1276" s="18" t="s">
        <v>85</v>
      </c>
      <c r="BK1276" s="193">
        <f>ROUND(I1276*H1276,2)</f>
        <v>0</v>
      </c>
      <c r="BL1276" s="18" t="s">
        <v>317</v>
      </c>
      <c r="BM1276" s="192" t="s">
        <v>2879</v>
      </c>
    </row>
    <row r="1277" spans="2:51" s="12" customFormat="1" ht="12">
      <c r="B1277" s="194"/>
      <c r="C1277" s="195"/>
      <c r="D1277" s="196" t="s">
        <v>209</v>
      </c>
      <c r="E1277" s="197" t="s">
        <v>1</v>
      </c>
      <c r="F1277" s="198" t="s">
        <v>2880</v>
      </c>
      <c r="G1277" s="195"/>
      <c r="H1277" s="199">
        <v>14</v>
      </c>
      <c r="I1277" s="200"/>
      <c r="J1277" s="195"/>
      <c r="K1277" s="195"/>
      <c r="L1277" s="201"/>
      <c r="M1277" s="202"/>
      <c r="N1277" s="203"/>
      <c r="O1277" s="203"/>
      <c r="P1277" s="203"/>
      <c r="Q1277" s="203"/>
      <c r="R1277" s="203"/>
      <c r="S1277" s="203"/>
      <c r="T1277" s="204"/>
      <c r="AT1277" s="205" t="s">
        <v>209</v>
      </c>
      <c r="AU1277" s="205" t="s">
        <v>89</v>
      </c>
      <c r="AV1277" s="12" t="s">
        <v>89</v>
      </c>
      <c r="AW1277" s="12" t="s">
        <v>36</v>
      </c>
      <c r="AX1277" s="12" t="s">
        <v>80</v>
      </c>
      <c r="AY1277" s="205" t="s">
        <v>203</v>
      </c>
    </row>
    <row r="1278" spans="2:51" s="12" customFormat="1" ht="12">
      <c r="B1278" s="194"/>
      <c r="C1278" s="195"/>
      <c r="D1278" s="196" t="s">
        <v>209</v>
      </c>
      <c r="E1278" s="197" t="s">
        <v>1</v>
      </c>
      <c r="F1278" s="198" t="s">
        <v>2881</v>
      </c>
      <c r="G1278" s="195"/>
      <c r="H1278" s="199">
        <v>150</v>
      </c>
      <c r="I1278" s="200"/>
      <c r="J1278" s="195"/>
      <c r="K1278" s="195"/>
      <c r="L1278" s="201"/>
      <c r="M1278" s="202"/>
      <c r="N1278" s="203"/>
      <c r="O1278" s="203"/>
      <c r="P1278" s="203"/>
      <c r="Q1278" s="203"/>
      <c r="R1278" s="203"/>
      <c r="S1278" s="203"/>
      <c r="T1278" s="204"/>
      <c r="AT1278" s="205" t="s">
        <v>209</v>
      </c>
      <c r="AU1278" s="205" t="s">
        <v>89</v>
      </c>
      <c r="AV1278" s="12" t="s">
        <v>89</v>
      </c>
      <c r="AW1278" s="12" t="s">
        <v>36</v>
      </c>
      <c r="AX1278" s="12" t="s">
        <v>80</v>
      </c>
      <c r="AY1278" s="205" t="s">
        <v>203</v>
      </c>
    </row>
    <row r="1279" spans="2:51" s="12" customFormat="1" ht="12">
      <c r="B1279" s="194"/>
      <c r="C1279" s="195"/>
      <c r="D1279" s="196" t="s">
        <v>209</v>
      </c>
      <c r="E1279" s="197" t="s">
        <v>1</v>
      </c>
      <c r="F1279" s="198" t="s">
        <v>2882</v>
      </c>
      <c r="G1279" s="195"/>
      <c r="H1279" s="199">
        <v>900</v>
      </c>
      <c r="I1279" s="200"/>
      <c r="J1279" s="195"/>
      <c r="K1279" s="195"/>
      <c r="L1279" s="201"/>
      <c r="M1279" s="202"/>
      <c r="N1279" s="203"/>
      <c r="O1279" s="203"/>
      <c r="P1279" s="203"/>
      <c r="Q1279" s="203"/>
      <c r="R1279" s="203"/>
      <c r="S1279" s="203"/>
      <c r="T1279" s="204"/>
      <c r="AT1279" s="205" t="s">
        <v>209</v>
      </c>
      <c r="AU1279" s="205" t="s">
        <v>89</v>
      </c>
      <c r="AV1279" s="12" t="s">
        <v>89</v>
      </c>
      <c r="AW1279" s="12" t="s">
        <v>36</v>
      </c>
      <c r="AX1279" s="12" t="s">
        <v>80</v>
      </c>
      <c r="AY1279" s="205" t="s">
        <v>203</v>
      </c>
    </row>
    <row r="1280" spans="2:51" s="13" customFormat="1" ht="12">
      <c r="B1280" s="206"/>
      <c r="C1280" s="207"/>
      <c r="D1280" s="196" t="s">
        <v>209</v>
      </c>
      <c r="E1280" s="208" t="s">
        <v>1</v>
      </c>
      <c r="F1280" s="209" t="s">
        <v>211</v>
      </c>
      <c r="G1280" s="207"/>
      <c r="H1280" s="210">
        <v>1064</v>
      </c>
      <c r="I1280" s="211"/>
      <c r="J1280" s="207"/>
      <c r="K1280" s="207"/>
      <c r="L1280" s="212"/>
      <c r="M1280" s="213"/>
      <c r="N1280" s="214"/>
      <c r="O1280" s="214"/>
      <c r="P1280" s="214"/>
      <c r="Q1280" s="214"/>
      <c r="R1280" s="214"/>
      <c r="S1280" s="214"/>
      <c r="T1280" s="215"/>
      <c r="AT1280" s="216" t="s">
        <v>209</v>
      </c>
      <c r="AU1280" s="216" t="s">
        <v>89</v>
      </c>
      <c r="AV1280" s="13" t="s">
        <v>98</v>
      </c>
      <c r="AW1280" s="13" t="s">
        <v>36</v>
      </c>
      <c r="AX1280" s="13" t="s">
        <v>85</v>
      </c>
      <c r="AY1280" s="216" t="s">
        <v>203</v>
      </c>
    </row>
    <row r="1281" spans="1:65" s="2" customFormat="1" ht="24.2" customHeight="1">
      <c r="A1281" s="35"/>
      <c r="B1281" s="36"/>
      <c r="C1281" s="180" t="s">
        <v>2883</v>
      </c>
      <c r="D1281" s="180" t="s">
        <v>204</v>
      </c>
      <c r="E1281" s="181" t="s">
        <v>2884</v>
      </c>
      <c r="F1281" s="182" t="s">
        <v>2885</v>
      </c>
      <c r="G1281" s="183" t="s">
        <v>253</v>
      </c>
      <c r="H1281" s="184">
        <v>807</v>
      </c>
      <c r="I1281" s="185"/>
      <c r="J1281" s="186">
        <f>ROUND(I1281*H1281,2)</f>
        <v>0</v>
      </c>
      <c r="K1281" s="187"/>
      <c r="L1281" s="40"/>
      <c r="M1281" s="188" t="s">
        <v>1</v>
      </c>
      <c r="N1281" s="189" t="s">
        <v>45</v>
      </c>
      <c r="O1281" s="72"/>
      <c r="P1281" s="190">
        <f>O1281*H1281</f>
        <v>0</v>
      </c>
      <c r="Q1281" s="190">
        <v>0</v>
      </c>
      <c r="R1281" s="190">
        <f>Q1281*H1281</f>
        <v>0</v>
      </c>
      <c r="S1281" s="190">
        <v>0</v>
      </c>
      <c r="T1281" s="191">
        <f>S1281*H1281</f>
        <v>0</v>
      </c>
      <c r="U1281" s="35"/>
      <c r="V1281" s="35"/>
      <c r="W1281" s="35"/>
      <c r="X1281" s="35"/>
      <c r="Y1281" s="35"/>
      <c r="Z1281" s="35"/>
      <c r="AA1281" s="35"/>
      <c r="AB1281" s="35"/>
      <c r="AC1281" s="35"/>
      <c r="AD1281" s="35"/>
      <c r="AE1281" s="35"/>
      <c r="AR1281" s="192" t="s">
        <v>317</v>
      </c>
      <c r="AT1281" s="192" t="s">
        <v>204</v>
      </c>
      <c r="AU1281" s="192" t="s">
        <v>89</v>
      </c>
      <c r="AY1281" s="18" t="s">
        <v>203</v>
      </c>
      <c r="BE1281" s="193">
        <f>IF(N1281="základní",J1281,0)</f>
        <v>0</v>
      </c>
      <c r="BF1281" s="193">
        <f>IF(N1281="snížená",J1281,0)</f>
        <v>0</v>
      </c>
      <c r="BG1281" s="193">
        <f>IF(N1281="zákl. přenesená",J1281,0)</f>
        <v>0</v>
      </c>
      <c r="BH1281" s="193">
        <f>IF(N1281="sníž. přenesená",J1281,0)</f>
        <v>0</v>
      </c>
      <c r="BI1281" s="193">
        <f>IF(N1281="nulová",J1281,0)</f>
        <v>0</v>
      </c>
      <c r="BJ1281" s="18" t="s">
        <v>85</v>
      </c>
      <c r="BK1281" s="193">
        <f>ROUND(I1281*H1281,2)</f>
        <v>0</v>
      </c>
      <c r="BL1281" s="18" t="s">
        <v>317</v>
      </c>
      <c r="BM1281" s="192" t="s">
        <v>2886</v>
      </c>
    </row>
    <row r="1282" spans="2:51" s="12" customFormat="1" ht="12">
      <c r="B1282" s="194"/>
      <c r="C1282" s="195"/>
      <c r="D1282" s="196" t="s">
        <v>209</v>
      </c>
      <c r="E1282" s="197" t="s">
        <v>1</v>
      </c>
      <c r="F1282" s="198" t="s">
        <v>2887</v>
      </c>
      <c r="G1282" s="195"/>
      <c r="H1282" s="199">
        <v>3</v>
      </c>
      <c r="I1282" s="200"/>
      <c r="J1282" s="195"/>
      <c r="K1282" s="195"/>
      <c r="L1282" s="201"/>
      <c r="M1282" s="202"/>
      <c r="N1282" s="203"/>
      <c r="O1282" s="203"/>
      <c r="P1282" s="203"/>
      <c r="Q1282" s="203"/>
      <c r="R1282" s="203"/>
      <c r="S1282" s="203"/>
      <c r="T1282" s="204"/>
      <c r="AT1282" s="205" t="s">
        <v>209</v>
      </c>
      <c r="AU1282" s="205" t="s">
        <v>89</v>
      </c>
      <c r="AV1282" s="12" t="s">
        <v>89</v>
      </c>
      <c r="AW1282" s="12" t="s">
        <v>36</v>
      </c>
      <c r="AX1282" s="12" t="s">
        <v>80</v>
      </c>
      <c r="AY1282" s="205" t="s">
        <v>203</v>
      </c>
    </row>
    <row r="1283" spans="2:51" s="12" customFormat="1" ht="12">
      <c r="B1283" s="194"/>
      <c r="C1283" s="195"/>
      <c r="D1283" s="196" t="s">
        <v>209</v>
      </c>
      <c r="E1283" s="197" t="s">
        <v>1</v>
      </c>
      <c r="F1283" s="198" t="s">
        <v>2888</v>
      </c>
      <c r="G1283" s="195"/>
      <c r="H1283" s="199">
        <v>4</v>
      </c>
      <c r="I1283" s="200"/>
      <c r="J1283" s="195"/>
      <c r="K1283" s="195"/>
      <c r="L1283" s="201"/>
      <c r="M1283" s="202"/>
      <c r="N1283" s="203"/>
      <c r="O1283" s="203"/>
      <c r="P1283" s="203"/>
      <c r="Q1283" s="203"/>
      <c r="R1283" s="203"/>
      <c r="S1283" s="203"/>
      <c r="T1283" s="204"/>
      <c r="AT1283" s="205" t="s">
        <v>209</v>
      </c>
      <c r="AU1283" s="205" t="s">
        <v>89</v>
      </c>
      <c r="AV1283" s="12" t="s">
        <v>89</v>
      </c>
      <c r="AW1283" s="12" t="s">
        <v>36</v>
      </c>
      <c r="AX1283" s="12" t="s">
        <v>80</v>
      </c>
      <c r="AY1283" s="205" t="s">
        <v>203</v>
      </c>
    </row>
    <row r="1284" spans="2:51" s="12" customFormat="1" ht="12">
      <c r="B1284" s="194"/>
      <c r="C1284" s="195"/>
      <c r="D1284" s="196" t="s">
        <v>209</v>
      </c>
      <c r="E1284" s="197" t="s">
        <v>1</v>
      </c>
      <c r="F1284" s="198" t="s">
        <v>2889</v>
      </c>
      <c r="G1284" s="195"/>
      <c r="H1284" s="199">
        <v>24</v>
      </c>
      <c r="I1284" s="200"/>
      <c r="J1284" s="195"/>
      <c r="K1284" s="195"/>
      <c r="L1284" s="201"/>
      <c r="M1284" s="202"/>
      <c r="N1284" s="203"/>
      <c r="O1284" s="203"/>
      <c r="P1284" s="203"/>
      <c r="Q1284" s="203"/>
      <c r="R1284" s="203"/>
      <c r="S1284" s="203"/>
      <c r="T1284" s="204"/>
      <c r="AT1284" s="205" t="s">
        <v>209</v>
      </c>
      <c r="AU1284" s="205" t="s">
        <v>89</v>
      </c>
      <c r="AV1284" s="12" t="s">
        <v>89</v>
      </c>
      <c r="AW1284" s="12" t="s">
        <v>36</v>
      </c>
      <c r="AX1284" s="12" t="s">
        <v>80</v>
      </c>
      <c r="AY1284" s="205" t="s">
        <v>203</v>
      </c>
    </row>
    <row r="1285" spans="2:51" s="12" customFormat="1" ht="12">
      <c r="B1285" s="194"/>
      <c r="C1285" s="195"/>
      <c r="D1285" s="196" t="s">
        <v>209</v>
      </c>
      <c r="E1285" s="197" t="s">
        <v>1</v>
      </c>
      <c r="F1285" s="198" t="s">
        <v>2890</v>
      </c>
      <c r="G1285" s="195"/>
      <c r="H1285" s="199">
        <v>728</v>
      </c>
      <c r="I1285" s="200"/>
      <c r="J1285" s="195"/>
      <c r="K1285" s="195"/>
      <c r="L1285" s="201"/>
      <c r="M1285" s="202"/>
      <c r="N1285" s="203"/>
      <c r="O1285" s="203"/>
      <c r="P1285" s="203"/>
      <c r="Q1285" s="203"/>
      <c r="R1285" s="203"/>
      <c r="S1285" s="203"/>
      <c r="T1285" s="204"/>
      <c r="AT1285" s="205" t="s">
        <v>209</v>
      </c>
      <c r="AU1285" s="205" t="s">
        <v>89</v>
      </c>
      <c r="AV1285" s="12" t="s">
        <v>89</v>
      </c>
      <c r="AW1285" s="12" t="s">
        <v>36</v>
      </c>
      <c r="AX1285" s="12" t="s">
        <v>80</v>
      </c>
      <c r="AY1285" s="205" t="s">
        <v>203</v>
      </c>
    </row>
    <row r="1286" spans="2:51" s="12" customFormat="1" ht="12">
      <c r="B1286" s="194"/>
      <c r="C1286" s="195"/>
      <c r="D1286" s="196" t="s">
        <v>209</v>
      </c>
      <c r="E1286" s="197" t="s">
        <v>1</v>
      </c>
      <c r="F1286" s="198" t="s">
        <v>2891</v>
      </c>
      <c r="G1286" s="195"/>
      <c r="H1286" s="199">
        <v>40</v>
      </c>
      <c r="I1286" s="200"/>
      <c r="J1286" s="195"/>
      <c r="K1286" s="195"/>
      <c r="L1286" s="201"/>
      <c r="M1286" s="202"/>
      <c r="N1286" s="203"/>
      <c r="O1286" s="203"/>
      <c r="P1286" s="203"/>
      <c r="Q1286" s="203"/>
      <c r="R1286" s="203"/>
      <c r="S1286" s="203"/>
      <c r="T1286" s="204"/>
      <c r="AT1286" s="205" t="s">
        <v>209</v>
      </c>
      <c r="AU1286" s="205" t="s">
        <v>89</v>
      </c>
      <c r="AV1286" s="12" t="s">
        <v>89</v>
      </c>
      <c r="AW1286" s="12" t="s">
        <v>36</v>
      </c>
      <c r="AX1286" s="12" t="s">
        <v>80</v>
      </c>
      <c r="AY1286" s="205" t="s">
        <v>203</v>
      </c>
    </row>
    <row r="1287" spans="2:51" s="12" customFormat="1" ht="12">
      <c r="B1287" s="194"/>
      <c r="C1287" s="195"/>
      <c r="D1287" s="196" t="s">
        <v>209</v>
      </c>
      <c r="E1287" s="197" t="s">
        <v>1</v>
      </c>
      <c r="F1287" s="198" t="s">
        <v>2892</v>
      </c>
      <c r="G1287" s="195"/>
      <c r="H1287" s="199">
        <v>8</v>
      </c>
      <c r="I1287" s="200"/>
      <c r="J1287" s="195"/>
      <c r="K1287" s="195"/>
      <c r="L1287" s="201"/>
      <c r="M1287" s="202"/>
      <c r="N1287" s="203"/>
      <c r="O1287" s="203"/>
      <c r="P1287" s="203"/>
      <c r="Q1287" s="203"/>
      <c r="R1287" s="203"/>
      <c r="S1287" s="203"/>
      <c r="T1287" s="204"/>
      <c r="AT1287" s="205" t="s">
        <v>209</v>
      </c>
      <c r="AU1287" s="205" t="s">
        <v>89</v>
      </c>
      <c r="AV1287" s="12" t="s">
        <v>89</v>
      </c>
      <c r="AW1287" s="12" t="s">
        <v>36</v>
      </c>
      <c r="AX1287" s="12" t="s">
        <v>80</v>
      </c>
      <c r="AY1287" s="205" t="s">
        <v>203</v>
      </c>
    </row>
    <row r="1288" spans="2:51" s="13" customFormat="1" ht="12">
      <c r="B1288" s="206"/>
      <c r="C1288" s="207"/>
      <c r="D1288" s="196" t="s">
        <v>209</v>
      </c>
      <c r="E1288" s="208" t="s">
        <v>1</v>
      </c>
      <c r="F1288" s="209" t="s">
        <v>211</v>
      </c>
      <c r="G1288" s="207"/>
      <c r="H1288" s="210">
        <v>807</v>
      </c>
      <c r="I1288" s="211"/>
      <c r="J1288" s="207"/>
      <c r="K1288" s="207"/>
      <c r="L1288" s="212"/>
      <c r="M1288" s="213"/>
      <c r="N1288" s="214"/>
      <c r="O1288" s="214"/>
      <c r="P1288" s="214"/>
      <c r="Q1288" s="214"/>
      <c r="R1288" s="214"/>
      <c r="S1288" s="214"/>
      <c r="T1288" s="215"/>
      <c r="AT1288" s="216" t="s">
        <v>209</v>
      </c>
      <c r="AU1288" s="216" t="s">
        <v>89</v>
      </c>
      <c r="AV1288" s="13" t="s">
        <v>98</v>
      </c>
      <c r="AW1288" s="13" t="s">
        <v>36</v>
      </c>
      <c r="AX1288" s="13" t="s">
        <v>85</v>
      </c>
      <c r="AY1288" s="216" t="s">
        <v>203</v>
      </c>
    </row>
    <row r="1289" spans="1:65" s="2" customFormat="1" ht="24.2" customHeight="1">
      <c r="A1289" s="35"/>
      <c r="B1289" s="36"/>
      <c r="C1289" s="180" t="s">
        <v>2893</v>
      </c>
      <c r="D1289" s="180" t="s">
        <v>204</v>
      </c>
      <c r="E1289" s="181" t="s">
        <v>2894</v>
      </c>
      <c r="F1289" s="182" t="s">
        <v>2895</v>
      </c>
      <c r="G1289" s="183" t="s">
        <v>207</v>
      </c>
      <c r="H1289" s="184">
        <v>2772.15</v>
      </c>
      <c r="I1289" s="185"/>
      <c r="J1289" s="186">
        <f>ROUND(I1289*H1289,2)</f>
        <v>0</v>
      </c>
      <c r="K1289" s="187"/>
      <c r="L1289" s="40"/>
      <c r="M1289" s="188" t="s">
        <v>1</v>
      </c>
      <c r="N1289" s="189" t="s">
        <v>45</v>
      </c>
      <c r="O1289" s="72"/>
      <c r="P1289" s="190">
        <f>O1289*H1289</f>
        <v>0</v>
      </c>
      <c r="Q1289" s="190">
        <v>0</v>
      </c>
      <c r="R1289" s="190">
        <f>Q1289*H1289</f>
        <v>0</v>
      </c>
      <c r="S1289" s="190">
        <v>0</v>
      </c>
      <c r="T1289" s="191">
        <f>S1289*H1289</f>
        <v>0</v>
      </c>
      <c r="U1289" s="35"/>
      <c r="V1289" s="35"/>
      <c r="W1289" s="35"/>
      <c r="X1289" s="35"/>
      <c r="Y1289" s="35"/>
      <c r="Z1289" s="35"/>
      <c r="AA1289" s="35"/>
      <c r="AB1289" s="35"/>
      <c r="AC1289" s="35"/>
      <c r="AD1289" s="35"/>
      <c r="AE1289" s="35"/>
      <c r="AR1289" s="192" t="s">
        <v>317</v>
      </c>
      <c r="AT1289" s="192" t="s">
        <v>204</v>
      </c>
      <c r="AU1289" s="192" t="s">
        <v>89</v>
      </c>
      <c r="AY1289" s="18" t="s">
        <v>203</v>
      </c>
      <c r="BE1289" s="193">
        <f>IF(N1289="základní",J1289,0)</f>
        <v>0</v>
      </c>
      <c r="BF1289" s="193">
        <f>IF(N1289="snížená",J1289,0)</f>
        <v>0</v>
      </c>
      <c r="BG1289" s="193">
        <f>IF(N1289="zákl. přenesená",J1289,0)</f>
        <v>0</v>
      </c>
      <c r="BH1289" s="193">
        <f>IF(N1289="sníž. přenesená",J1289,0)</f>
        <v>0</v>
      </c>
      <c r="BI1289" s="193">
        <f>IF(N1289="nulová",J1289,0)</f>
        <v>0</v>
      </c>
      <c r="BJ1289" s="18" t="s">
        <v>85</v>
      </c>
      <c r="BK1289" s="193">
        <f>ROUND(I1289*H1289,2)</f>
        <v>0</v>
      </c>
      <c r="BL1289" s="18" t="s">
        <v>317</v>
      </c>
      <c r="BM1289" s="192" t="s">
        <v>2896</v>
      </c>
    </row>
    <row r="1290" spans="2:51" s="12" customFormat="1" ht="33.75">
      <c r="B1290" s="194"/>
      <c r="C1290" s="195"/>
      <c r="D1290" s="196" t="s">
        <v>209</v>
      </c>
      <c r="E1290" s="197" t="s">
        <v>1</v>
      </c>
      <c r="F1290" s="198" t="s">
        <v>2857</v>
      </c>
      <c r="G1290" s="195"/>
      <c r="H1290" s="199">
        <v>65.53</v>
      </c>
      <c r="I1290" s="200"/>
      <c r="J1290" s="195"/>
      <c r="K1290" s="195"/>
      <c r="L1290" s="201"/>
      <c r="M1290" s="202"/>
      <c r="N1290" s="203"/>
      <c r="O1290" s="203"/>
      <c r="P1290" s="203"/>
      <c r="Q1290" s="203"/>
      <c r="R1290" s="203"/>
      <c r="S1290" s="203"/>
      <c r="T1290" s="204"/>
      <c r="AT1290" s="205" t="s">
        <v>209</v>
      </c>
      <c r="AU1290" s="205" t="s">
        <v>89</v>
      </c>
      <c r="AV1290" s="12" t="s">
        <v>89</v>
      </c>
      <c r="AW1290" s="12" t="s">
        <v>36</v>
      </c>
      <c r="AX1290" s="12" t="s">
        <v>80</v>
      </c>
      <c r="AY1290" s="205" t="s">
        <v>203</v>
      </c>
    </row>
    <row r="1291" spans="2:51" s="12" customFormat="1" ht="12">
      <c r="B1291" s="194"/>
      <c r="C1291" s="195"/>
      <c r="D1291" s="196" t="s">
        <v>209</v>
      </c>
      <c r="E1291" s="197" t="s">
        <v>1</v>
      </c>
      <c r="F1291" s="198" t="s">
        <v>2858</v>
      </c>
      <c r="G1291" s="195"/>
      <c r="H1291" s="199">
        <v>386.66</v>
      </c>
      <c r="I1291" s="200"/>
      <c r="J1291" s="195"/>
      <c r="K1291" s="195"/>
      <c r="L1291" s="201"/>
      <c r="M1291" s="202"/>
      <c r="N1291" s="203"/>
      <c r="O1291" s="203"/>
      <c r="P1291" s="203"/>
      <c r="Q1291" s="203"/>
      <c r="R1291" s="203"/>
      <c r="S1291" s="203"/>
      <c r="T1291" s="204"/>
      <c r="AT1291" s="205" t="s">
        <v>209</v>
      </c>
      <c r="AU1291" s="205" t="s">
        <v>89</v>
      </c>
      <c r="AV1291" s="12" t="s">
        <v>89</v>
      </c>
      <c r="AW1291" s="12" t="s">
        <v>36</v>
      </c>
      <c r="AX1291" s="12" t="s">
        <v>80</v>
      </c>
      <c r="AY1291" s="205" t="s">
        <v>203</v>
      </c>
    </row>
    <row r="1292" spans="2:51" s="12" customFormat="1" ht="12">
      <c r="B1292" s="194"/>
      <c r="C1292" s="195"/>
      <c r="D1292" s="196" t="s">
        <v>209</v>
      </c>
      <c r="E1292" s="197" t="s">
        <v>1</v>
      </c>
      <c r="F1292" s="198" t="s">
        <v>2859</v>
      </c>
      <c r="G1292" s="195"/>
      <c r="H1292" s="199">
        <v>2319.96</v>
      </c>
      <c r="I1292" s="200"/>
      <c r="J1292" s="195"/>
      <c r="K1292" s="195"/>
      <c r="L1292" s="201"/>
      <c r="M1292" s="202"/>
      <c r="N1292" s="203"/>
      <c r="O1292" s="203"/>
      <c r="P1292" s="203"/>
      <c r="Q1292" s="203"/>
      <c r="R1292" s="203"/>
      <c r="S1292" s="203"/>
      <c r="T1292" s="204"/>
      <c r="AT1292" s="205" t="s">
        <v>209</v>
      </c>
      <c r="AU1292" s="205" t="s">
        <v>89</v>
      </c>
      <c r="AV1292" s="12" t="s">
        <v>89</v>
      </c>
      <c r="AW1292" s="12" t="s">
        <v>36</v>
      </c>
      <c r="AX1292" s="12" t="s">
        <v>80</v>
      </c>
      <c r="AY1292" s="205" t="s">
        <v>203</v>
      </c>
    </row>
    <row r="1293" spans="2:51" s="13" customFormat="1" ht="12">
      <c r="B1293" s="206"/>
      <c r="C1293" s="207"/>
      <c r="D1293" s="196" t="s">
        <v>209</v>
      </c>
      <c r="E1293" s="208" t="s">
        <v>1</v>
      </c>
      <c r="F1293" s="209" t="s">
        <v>211</v>
      </c>
      <c r="G1293" s="207"/>
      <c r="H1293" s="210">
        <v>2772.15</v>
      </c>
      <c r="I1293" s="211"/>
      <c r="J1293" s="207"/>
      <c r="K1293" s="207"/>
      <c r="L1293" s="212"/>
      <c r="M1293" s="213"/>
      <c r="N1293" s="214"/>
      <c r="O1293" s="214"/>
      <c r="P1293" s="214"/>
      <c r="Q1293" s="214"/>
      <c r="R1293" s="214"/>
      <c r="S1293" s="214"/>
      <c r="T1293" s="215"/>
      <c r="AT1293" s="216" t="s">
        <v>209</v>
      </c>
      <c r="AU1293" s="216" t="s">
        <v>89</v>
      </c>
      <c r="AV1293" s="13" t="s">
        <v>98</v>
      </c>
      <c r="AW1293" s="13" t="s">
        <v>36</v>
      </c>
      <c r="AX1293" s="13" t="s">
        <v>85</v>
      </c>
      <c r="AY1293" s="216" t="s">
        <v>203</v>
      </c>
    </row>
    <row r="1294" spans="1:65" s="2" customFormat="1" ht="24.2" customHeight="1">
      <c r="A1294" s="35"/>
      <c r="B1294" s="36"/>
      <c r="C1294" s="180" t="s">
        <v>2897</v>
      </c>
      <c r="D1294" s="180" t="s">
        <v>204</v>
      </c>
      <c r="E1294" s="181" t="s">
        <v>2760</v>
      </c>
      <c r="F1294" s="182" t="s">
        <v>2761</v>
      </c>
      <c r="G1294" s="183" t="s">
        <v>253</v>
      </c>
      <c r="H1294" s="184">
        <v>1432.9</v>
      </c>
      <c r="I1294" s="185"/>
      <c r="J1294" s="186">
        <f>ROUND(I1294*H1294,2)</f>
        <v>0</v>
      </c>
      <c r="K1294" s="187"/>
      <c r="L1294" s="40"/>
      <c r="M1294" s="188" t="s">
        <v>1</v>
      </c>
      <c r="N1294" s="189" t="s">
        <v>45</v>
      </c>
      <c r="O1294" s="72"/>
      <c r="P1294" s="190">
        <f>O1294*H1294</f>
        <v>0</v>
      </c>
      <c r="Q1294" s="190">
        <v>0</v>
      </c>
      <c r="R1294" s="190">
        <f>Q1294*H1294</f>
        <v>0</v>
      </c>
      <c r="S1294" s="190">
        <v>0</v>
      </c>
      <c r="T1294" s="191">
        <f>S1294*H1294</f>
        <v>0</v>
      </c>
      <c r="U1294" s="35"/>
      <c r="V1294" s="35"/>
      <c r="W1294" s="35"/>
      <c r="X1294" s="35"/>
      <c r="Y1294" s="35"/>
      <c r="Z1294" s="35"/>
      <c r="AA1294" s="35"/>
      <c r="AB1294" s="35"/>
      <c r="AC1294" s="35"/>
      <c r="AD1294" s="35"/>
      <c r="AE1294" s="35"/>
      <c r="AR1294" s="192" t="s">
        <v>317</v>
      </c>
      <c r="AT1294" s="192" t="s">
        <v>204</v>
      </c>
      <c r="AU1294" s="192" t="s">
        <v>89</v>
      </c>
      <c r="AY1294" s="18" t="s">
        <v>203</v>
      </c>
      <c r="BE1294" s="193">
        <f>IF(N1294="základní",J1294,0)</f>
        <v>0</v>
      </c>
      <c r="BF1294" s="193">
        <f>IF(N1294="snížená",J1294,0)</f>
        <v>0</v>
      </c>
      <c r="BG1294" s="193">
        <f>IF(N1294="zákl. přenesená",J1294,0)</f>
        <v>0</v>
      </c>
      <c r="BH1294" s="193">
        <f>IF(N1294="sníž. přenesená",J1294,0)</f>
        <v>0</v>
      </c>
      <c r="BI1294" s="193">
        <f>IF(N1294="nulová",J1294,0)</f>
        <v>0</v>
      </c>
      <c r="BJ1294" s="18" t="s">
        <v>85</v>
      </c>
      <c r="BK1294" s="193">
        <f>ROUND(I1294*H1294,2)</f>
        <v>0</v>
      </c>
      <c r="BL1294" s="18" t="s">
        <v>317</v>
      </c>
      <c r="BM1294" s="192" t="s">
        <v>2898</v>
      </c>
    </row>
    <row r="1295" spans="2:51" s="12" customFormat="1" ht="22.5">
      <c r="B1295" s="194"/>
      <c r="C1295" s="195"/>
      <c r="D1295" s="196" t="s">
        <v>209</v>
      </c>
      <c r="E1295" s="197" t="s">
        <v>1</v>
      </c>
      <c r="F1295" s="198" t="s">
        <v>2899</v>
      </c>
      <c r="G1295" s="195"/>
      <c r="H1295" s="199">
        <v>35</v>
      </c>
      <c r="I1295" s="200"/>
      <c r="J1295" s="195"/>
      <c r="K1295" s="195"/>
      <c r="L1295" s="201"/>
      <c r="M1295" s="202"/>
      <c r="N1295" s="203"/>
      <c r="O1295" s="203"/>
      <c r="P1295" s="203"/>
      <c r="Q1295" s="203"/>
      <c r="R1295" s="203"/>
      <c r="S1295" s="203"/>
      <c r="T1295" s="204"/>
      <c r="AT1295" s="205" t="s">
        <v>209</v>
      </c>
      <c r="AU1295" s="205" t="s">
        <v>89</v>
      </c>
      <c r="AV1295" s="12" t="s">
        <v>89</v>
      </c>
      <c r="AW1295" s="12" t="s">
        <v>36</v>
      </c>
      <c r="AX1295" s="12" t="s">
        <v>80</v>
      </c>
      <c r="AY1295" s="205" t="s">
        <v>203</v>
      </c>
    </row>
    <row r="1296" spans="2:51" s="12" customFormat="1" ht="12">
      <c r="B1296" s="194"/>
      <c r="C1296" s="195"/>
      <c r="D1296" s="196" t="s">
        <v>209</v>
      </c>
      <c r="E1296" s="197" t="s">
        <v>1</v>
      </c>
      <c r="F1296" s="198" t="s">
        <v>2900</v>
      </c>
      <c r="G1296" s="195"/>
      <c r="H1296" s="199">
        <v>199.7</v>
      </c>
      <c r="I1296" s="200"/>
      <c r="J1296" s="195"/>
      <c r="K1296" s="195"/>
      <c r="L1296" s="201"/>
      <c r="M1296" s="202"/>
      <c r="N1296" s="203"/>
      <c r="O1296" s="203"/>
      <c r="P1296" s="203"/>
      <c r="Q1296" s="203"/>
      <c r="R1296" s="203"/>
      <c r="S1296" s="203"/>
      <c r="T1296" s="204"/>
      <c r="AT1296" s="205" t="s">
        <v>209</v>
      </c>
      <c r="AU1296" s="205" t="s">
        <v>89</v>
      </c>
      <c r="AV1296" s="12" t="s">
        <v>89</v>
      </c>
      <c r="AW1296" s="12" t="s">
        <v>36</v>
      </c>
      <c r="AX1296" s="12" t="s">
        <v>80</v>
      </c>
      <c r="AY1296" s="205" t="s">
        <v>203</v>
      </c>
    </row>
    <row r="1297" spans="2:51" s="12" customFormat="1" ht="12">
      <c r="B1297" s="194"/>
      <c r="C1297" s="195"/>
      <c r="D1297" s="196" t="s">
        <v>209</v>
      </c>
      <c r="E1297" s="197" t="s">
        <v>1</v>
      </c>
      <c r="F1297" s="198" t="s">
        <v>2901</v>
      </c>
      <c r="G1297" s="195"/>
      <c r="H1297" s="199">
        <v>1198.2</v>
      </c>
      <c r="I1297" s="200"/>
      <c r="J1297" s="195"/>
      <c r="K1297" s="195"/>
      <c r="L1297" s="201"/>
      <c r="M1297" s="202"/>
      <c r="N1297" s="203"/>
      <c r="O1297" s="203"/>
      <c r="P1297" s="203"/>
      <c r="Q1297" s="203"/>
      <c r="R1297" s="203"/>
      <c r="S1297" s="203"/>
      <c r="T1297" s="204"/>
      <c r="AT1297" s="205" t="s">
        <v>209</v>
      </c>
      <c r="AU1297" s="205" t="s">
        <v>89</v>
      </c>
      <c r="AV1297" s="12" t="s">
        <v>89</v>
      </c>
      <c r="AW1297" s="12" t="s">
        <v>36</v>
      </c>
      <c r="AX1297" s="12" t="s">
        <v>80</v>
      </c>
      <c r="AY1297" s="205" t="s">
        <v>203</v>
      </c>
    </row>
    <row r="1298" spans="2:51" s="13" customFormat="1" ht="12">
      <c r="B1298" s="206"/>
      <c r="C1298" s="207"/>
      <c r="D1298" s="196" t="s">
        <v>209</v>
      </c>
      <c r="E1298" s="208" t="s">
        <v>1</v>
      </c>
      <c r="F1298" s="209" t="s">
        <v>211</v>
      </c>
      <c r="G1298" s="207"/>
      <c r="H1298" s="210">
        <v>1432.9</v>
      </c>
      <c r="I1298" s="211"/>
      <c r="J1298" s="207"/>
      <c r="K1298" s="207"/>
      <c r="L1298" s="212"/>
      <c r="M1298" s="213"/>
      <c r="N1298" s="214"/>
      <c r="O1298" s="214"/>
      <c r="P1298" s="214"/>
      <c r="Q1298" s="214"/>
      <c r="R1298" s="214"/>
      <c r="S1298" s="214"/>
      <c r="T1298" s="215"/>
      <c r="AT1298" s="216" t="s">
        <v>209</v>
      </c>
      <c r="AU1298" s="216" t="s">
        <v>89</v>
      </c>
      <c r="AV1298" s="13" t="s">
        <v>98</v>
      </c>
      <c r="AW1298" s="13" t="s">
        <v>36</v>
      </c>
      <c r="AX1298" s="13" t="s">
        <v>85</v>
      </c>
      <c r="AY1298" s="216" t="s">
        <v>203</v>
      </c>
    </row>
    <row r="1299" spans="1:65" s="2" customFormat="1" ht="49.15" customHeight="1">
      <c r="A1299" s="35"/>
      <c r="B1299" s="36"/>
      <c r="C1299" s="180" t="s">
        <v>2902</v>
      </c>
      <c r="D1299" s="180" t="s">
        <v>204</v>
      </c>
      <c r="E1299" s="181" t="s">
        <v>2903</v>
      </c>
      <c r="F1299" s="182" t="s">
        <v>2904</v>
      </c>
      <c r="G1299" s="183" t="s">
        <v>651</v>
      </c>
      <c r="H1299" s="184">
        <v>63.088</v>
      </c>
      <c r="I1299" s="185"/>
      <c r="J1299" s="186">
        <f>ROUND(I1299*H1299,2)</f>
        <v>0</v>
      </c>
      <c r="K1299" s="187"/>
      <c r="L1299" s="40"/>
      <c r="M1299" s="188" t="s">
        <v>1</v>
      </c>
      <c r="N1299" s="189" t="s">
        <v>45</v>
      </c>
      <c r="O1299" s="72"/>
      <c r="P1299" s="190">
        <f>O1299*H1299</f>
        <v>0</v>
      </c>
      <c r="Q1299" s="190">
        <v>0</v>
      </c>
      <c r="R1299" s="190">
        <f>Q1299*H1299</f>
        <v>0</v>
      </c>
      <c r="S1299" s="190">
        <v>0</v>
      </c>
      <c r="T1299" s="191">
        <f>S1299*H1299</f>
        <v>0</v>
      </c>
      <c r="U1299" s="35"/>
      <c r="V1299" s="35"/>
      <c r="W1299" s="35"/>
      <c r="X1299" s="35"/>
      <c r="Y1299" s="35"/>
      <c r="Z1299" s="35"/>
      <c r="AA1299" s="35"/>
      <c r="AB1299" s="35"/>
      <c r="AC1299" s="35"/>
      <c r="AD1299" s="35"/>
      <c r="AE1299" s="35"/>
      <c r="AR1299" s="192" t="s">
        <v>317</v>
      </c>
      <c r="AT1299" s="192" t="s">
        <v>204</v>
      </c>
      <c r="AU1299" s="192" t="s">
        <v>89</v>
      </c>
      <c r="AY1299" s="18" t="s">
        <v>203</v>
      </c>
      <c r="BE1299" s="193">
        <f>IF(N1299="základní",J1299,0)</f>
        <v>0</v>
      </c>
      <c r="BF1299" s="193">
        <f>IF(N1299="snížená",J1299,0)</f>
        <v>0</v>
      </c>
      <c r="BG1299" s="193">
        <f>IF(N1299="zákl. přenesená",J1299,0)</f>
        <v>0</v>
      </c>
      <c r="BH1299" s="193">
        <f>IF(N1299="sníž. přenesená",J1299,0)</f>
        <v>0</v>
      </c>
      <c r="BI1299" s="193">
        <f>IF(N1299="nulová",J1299,0)</f>
        <v>0</v>
      </c>
      <c r="BJ1299" s="18" t="s">
        <v>85</v>
      </c>
      <c r="BK1299" s="193">
        <f>ROUND(I1299*H1299,2)</f>
        <v>0</v>
      </c>
      <c r="BL1299" s="18" t="s">
        <v>317</v>
      </c>
      <c r="BM1299" s="192" t="s">
        <v>2905</v>
      </c>
    </row>
    <row r="1300" spans="2:63" s="11" customFormat="1" ht="22.9" customHeight="1">
      <c r="B1300" s="166"/>
      <c r="C1300" s="167"/>
      <c r="D1300" s="168" t="s">
        <v>79</v>
      </c>
      <c r="E1300" s="226" t="s">
        <v>1157</v>
      </c>
      <c r="F1300" s="226" t="s">
        <v>1158</v>
      </c>
      <c r="G1300" s="167"/>
      <c r="H1300" s="167"/>
      <c r="I1300" s="170"/>
      <c r="J1300" s="227">
        <f>BK1300</f>
        <v>0</v>
      </c>
      <c r="K1300" s="167"/>
      <c r="L1300" s="172"/>
      <c r="M1300" s="173"/>
      <c r="N1300" s="174"/>
      <c r="O1300" s="174"/>
      <c r="P1300" s="175">
        <f>SUM(P1301:P1356)</f>
        <v>0</v>
      </c>
      <c r="Q1300" s="174"/>
      <c r="R1300" s="175">
        <f>SUM(R1301:R1356)</f>
        <v>0</v>
      </c>
      <c r="S1300" s="174"/>
      <c r="T1300" s="176">
        <f>SUM(T1301:T1356)</f>
        <v>0</v>
      </c>
      <c r="AR1300" s="177" t="s">
        <v>89</v>
      </c>
      <c r="AT1300" s="178" t="s">
        <v>79</v>
      </c>
      <c r="AU1300" s="178" t="s">
        <v>85</v>
      </c>
      <c r="AY1300" s="177" t="s">
        <v>203</v>
      </c>
      <c r="BK1300" s="179">
        <f>SUM(BK1301:BK1356)</f>
        <v>0</v>
      </c>
    </row>
    <row r="1301" spans="1:65" s="2" customFormat="1" ht="33" customHeight="1">
      <c r="A1301" s="35"/>
      <c r="B1301" s="36"/>
      <c r="C1301" s="180" t="s">
        <v>2906</v>
      </c>
      <c r="D1301" s="180" t="s">
        <v>204</v>
      </c>
      <c r="E1301" s="181" t="s">
        <v>2907</v>
      </c>
      <c r="F1301" s="182" t="s">
        <v>2908</v>
      </c>
      <c r="G1301" s="183" t="s">
        <v>253</v>
      </c>
      <c r="H1301" s="184">
        <v>492.8</v>
      </c>
      <c r="I1301" s="185"/>
      <c r="J1301" s="186">
        <f>ROUND(I1301*H1301,2)</f>
        <v>0</v>
      </c>
      <c r="K1301" s="187"/>
      <c r="L1301" s="40"/>
      <c r="M1301" s="188" t="s">
        <v>1</v>
      </c>
      <c r="N1301" s="189" t="s">
        <v>45</v>
      </c>
      <c r="O1301" s="72"/>
      <c r="P1301" s="190">
        <f>O1301*H1301</f>
        <v>0</v>
      </c>
      <c r="Q1301" s="190">
        <v>0</v>
      </c>
      <c r="R1301" s="190">
        <f>Q1301*H1301</f>
        <v>0</v>
      </c>
      <c r="S1301" s="190">
        <v>0</v>
      </c>
      <c r="T1301" s="191">
        <f>S1301*H1301</f>
        <v>0</v>
      </c>
      <c r="U1301" s="35"/>
      <c r="V1301" s="35"/>
      <c r="W1301" s="35"/>
      <c r="X1301" s="35"/>
      <c r="Y1301" s="35"/>
      <c r="Z1301" s="35"/>
      <c r="AA1301" s="35"/>
      <c r="AB1301" s="35"/>
      <c r="AC1301" s="35"/>
      <c r="AD1301" s="35"/>
      <c r="AE1301" s="35"/>
      <c r="AR1301" s="192" t="s">
        <v>317</v>
      </c>
      <c r="AT1301" s="192" t="s">
        <v>204</v>
      </c>
      <c r="AU1301" s="192" t="s">
        <v>89</v>
      </c>
      <c r="AY1301" s="18" t="s">
        <v>203</v>
      </c>
      <c r="BE1301" s="193">
        <f>IF(N1301="základní",J1301,0)</f>
        <v>0</v>
      </c>
      <c r="BF1301" s="193">
        <f>IF(N1301="snížená",J1301,0)</f>
        <v>0</v>
      </c>
      <c r="BG1301" s="193">
        <f>IF(N1301="zákl. přenesená",J1301,0)</f>
        <v>0</v>
      </c>
      <c r="BH1301" s="193">
        <f>IF(N1301="sníž. přenesená",J1301,0)</f>
        <v>0</v>
      </c>
      <c r="BI1301" s="193">
        <f>IF(N1301="nulová",J1301,0)</f>
        <v>0</v>
      </c>
      <c r="BJ1301" s="18" t="s">
        <v>85</v>
      </c>
      <c r="BK1301" s="193">
        <f>ROUND(I1301*H1301,2)</f>
        <v>0</v>
      </c>
      <c r="BL1301" s="18" t="s">
        <v>317</v>
      </c>
      <c r="BM1301" s="192" t="s">
        <v>2909</v>
      </c>
    </row>
    <row r="1302" spans="2:51" s="12" customFormat="1" ht="22.5">
      <c r="B1302" s="194"/>
      <c r="C1302" s="195"/>
      <c r="D1302" s="196" t="s">
        <v>209</v>
      </c>
      <c r="E1302" s="197" t="s">
        <v>1</v>
      </c>
      <c r="F1302" s="198" t="s">
        <v>2910</v>
      </c>
      <c r="G1302" s="195"/>
      <c r="H1302" s="199">
        <v>492.8</v>
      </c>
      <c r="I1302" s="200"/>
      <c r="J1302" s="195"/>
      <c r="K1302" s="195"/>
      <c r="L1302" s="201"/>
      <c r="M1302" s="202"/>
      <c r="N1302" s="203"/>
      <c r="O1302" s="203"/>
      <c r="P1302" s="203"/>
      <c r="Q1302" s="203"/>
      <c r="R1302" s="203"/>
      <c r="S1302" s="203"/>
      <c r="T1302" s="204"/>
      <c r="AT1302" s="205" t="s">
        <v>209</v>
      </c>
      <c r="AU1302" s="205" t="s">
        <v>89</v>
      </c>
      <c r="AV1302" s="12" t="s">
        <v>89</v>
      </c>
      <c r="AW1302" s="12" t="s">
        <v>36</v>
      </c>
      <c r="AX1302" s="12" t="s">
        <v>80</v>
      </c>
      <c r="AY1302" s="205" t="s">
        <v>203</v>
      </c>
    </row>
    <row r="1303" spans="2:51" s="13" customFormat="1" ht="12">
      <c r="B1303" s="206"/>
      <c r="C1303" s="207"/>
      <c r="D1303" s="196" t="s">
        <v>209</v>
      </c>
      <c r="E1303" s="208" t="s">
        <v>1</v>
      </c>
      <c r="F1303" s="209" t="s">
        <v>211</v>
      </c>
      <c r="G1303" s="207"/>
      <c r="H1303" s="210">
        <v>492.8</v>
      </c>
      <c r="I1303" s="211"/>
      <c r="J1303" s="207"/>
      <c r="K1303" s="207"/>
      <c r="L1303" s="212"/>
      <c r="M1303" s="213"/>
      <c r="N1303" s="214"/>
      <c r="O1303" s="214"/>
      <c r="P1303" s="214"/>
      <c r="Q1303" s="214"/>
      <c r="R1303" s="214"/>
      <c r="S1303" s="214"/>
      <c r="T1303" s="215"/>
      <c r="AT1303" s="216" t="s">
        <v>209</v>
      </c>
      <c r="AU1303" s="216" t="s">
        <v>89</v>
      </c>
      <c r="AV1303" s="13" t="s">
        <v>98</v>
      </c>
      <c r="AW1303" s="13" t="s">
        <v>36</v>
      </c>
      <c r="AX1303" s="13" t="s">
        <v>85</v>
      </c>
      <c r="AY1303" s="216" t="s">
        <v>203</v>
      </c>
    </row>
    <row r="1304" spans="1:65" s="2" customFormat="1" ht="24.2" customHeight="1">
      <c r="A1304" s="35"/>
      <c r="B1304" s="36"/>
      <c r="C1304" s="238" t="s">
        <v>2911</v>
      </c>
      <c r="D1304" s="238" t="s">
        <v>1363</v>
      </c>
      <c r="E1304" s="239" t="s">
        <v>2912</v>
      </c>
      <c r="F1304" s="240" t="s">
        <v>2913</v>
      </c>
      <c r="G1304" s="241" t="s">
        <v>253</v>
      </c>
      <c r="H1304" s="242">
        <v>517.44</v>
      </c>
      <c r="I1304" s="243"/>
      <c r="J1304" s="244">
        <f>ROUND(I1304*H1304,2)</f>
        <v>0</v>
      </c>
      <c r="K1304" s="245"/>
      <c r="L1304" s="246"/>
      <c r="M1304" s="247" t="s">
        <v>1</v>
      </c>
      <c r="N1304" s="248" t="s">
        <v>45</v>
      </c>
      <c r="O1304" s="72"/>
      <c r="P1304" s="190">
        <f>O1304*H1304</f>
        <v>0</v>
      </c>
      <c r="Q1304" s="190">
        <v>0</v>
      </c>
      <c r="R1304" s="190">
        <f>Q1304*H1304</f>
        <v>0</v>
      </c>
      <c r="S1304" s="190">
        <v>0</v>
      </c>
      <c r="T1304" s="191">
        <f>S1304*H1304</f>
        <v>0</v>
      </c>
      <c r="U1304" s="35"/>
      <c r="V1304" s="35"/>
      <c r="W1304" s="35"/>
      <c r="X1304" s="35"/>
      <c r="Y1304" s="35"/>
      <c r="Z1304" s="35"/>
      <c r="AA1304" s="35"/>
      <c r="AB1304" s="35"/>
      <c r="AC1304" s="35"/>
      <c r="AD1304" s="35"/>
      <c r="AE1304" s="35"/>
      <c r="AR1304" s="192" t="s">
        <v>465</v>
      </c>
      <c r="AT1304" s="192" t="s">
        <v>1363</v>
      </c>
      <c r="AU1304" s="192" t="s">
        <v>89</v>
      </c>
      <c r="AY1304" s="18" t="s">
        <v>203</v>
      </c>
      <c r="BE1304" s="193">
        <f>IF(N1304="základní",J1304,0)</f>
        <v>0</v>
      </c>
      <c r="BF1304" s="193">
        <f>IF(N1304="snížená",J1304,0)</f>
        <v>0</v>
      </c>
      <c r="BG1304" s="193">
        <f>IF(N1304="zákl. přenesená",J1304,0)</f>
        <v>0</v>
      </c>
      <c r="BH1304" s="193">
        <f>IF(N1304="sníž. přenesená",J1304,0)</f>
        <v>0</v>
      </c>
      <c r="BI1304" s="193">
        <f>IF(N1304="nulová",J1304,0)</f>
        <v>0</v>
      </c>
      <c r="BJ1304" s="18" t="s">
        <v>85</v>
      </c>
      <c r="BK1304" s="193">
        <f>ROUND(I1304*H1304,2)</f>
        <v>0</v>
      </c>
      <c r="BL1304" s="18" t="s">
        <v>317</v>
      </c>
      <c r="BM1304" s="192" t="s">
        <v>2914</v>
      </c>
    </row>
    <row r="1305" spans="2:51" s="12" customFormat="1" ht="12">
      <c r="B1305" s="194"/>
      <c r="C1305" s="195"/>
      <c r="D1305" s="196" t="s">
        <v>209</v>
      </c>
      <c r="E1305" s="197" t="s">
        <v>1</v>
      </c>
      <c r="F1305" s="198" t="s">
        <v>2915</v>
      </c>
      <c r="G1305" s="195"/>
      <c r="H1305" s="199">
        <v>517.44</v>
      </c>
      <c r="I1305" s="200"/>
      <c r="J1305" s="195"/>
      <c r="K1305" s="195"/>
      <c r="L1305" s="201"/>
      <c r="M1305" s="202"/>
      <c r="N1305" s="203"/>
      <c r="O1305" s="203"/>
      <c r="P1305" s="203"/>
      <c r="Q1305" s="203"/>
      <c r="R1305" s="203"/>
      <c r="S1305" s="203"/>
      <c r="T1305" s="204"/>
      <c r="AT1305" s="205" t="s">
        <v>209</v>
      </c>
      <c r="AU1305" s="205" t="s">
        <v>89</v>
      </c>
      <c r="AV1305" s="12" t="s">
        <v>89</v>
      </c>
      <c r="AW1305" s="12" t="s">
        <v>36</v>
      </c>
      <c r="AX1305" s="12" t="s">
        <v>80</v>
      </c>
      <c r="AY1305" s="205" t="s">
        <v>203</v>
      </c>
    </row>
    <row r="1306" spans="2:51" s="13" customFormat="1" ht="12">
      <c r="B1306" s="206"/>
      <c r="C1306" s="207"/>
      <c r="D1306" s="196" t="s">
        <v>209</v>
      </c>
      <c r="E1306" s="208" t="s">
        <v>1</v>
      </c>
      <c r="F1306" s="209" t="s">
        <v>211</v>
      </c>
      <c r="G1306" s="207"/>
      <c r="H1306" s="210">
        <v>517.44</v>
      </c>
      <c r="I1306" s="211"/>
      <c r="J1306" s="207"/>
      <c r="K1306" s="207"/>
      <c r="L1306" s="212"/>
      <c r="M1306" s="213"/>
      <c r="N1306" s="214"/>
      <c r="O1306" s="214"/>
      <c r="P1306" s="214"/>
      <c r="Q1306" s="214"/>
      <c r="R1306" s="214"/>
      <c r="S1306" s="214"/>
      <c r="T1306" s="215"/>
      <c r="AT1306" s="216" t="s">
        <v>209</v>
      </c>
      <c r="AU1306" s="216" t="s">
        <v>89</v>
      </c>
      <c r="AV1306" s="13" t="s">
        <v>98</v>
      </c>
      <c r="AW1306" s="13" t="s">
        <v>36</v>
      </c>
      <c r="AX1306" s="13" t="s">
        <v>85</v>
      </c>
      <c r="AY1306" s="216" t="s">
        <v>203</v>
      </c>
    </row>
    <row r="1307" spans="1:65" s="2" customFormat="1" ht="24.2" customHeight="1">
      <c r="A1307" s="35"/>
      <c r="B1307" s="36"/>
      <c r="C1307" s="180" t="s">
        <v>2916</v>
      </c>
      <c r="D1307" s="180" t="s">
        <v>204</v>
      </c>
      <c r="E1307" s="181" t="s">
        <v>2917</v>
      </c>
      <c r="F1307" s="182" t="s">
        <v>2918</v>
      </c>
      <c r="G1307" s="183" t="s">
        <v>253</v>
      </c>
      <c r="H1307" s="184">
        <v>67.2</v>
      </c>
      <c r="I1307" s="185"/>
      <c r="J1307" s="186">
        <f>ROUND(I1307*H1307,2)</f>
        <v>0</v>
      </c>
      <c r="K1307" s="187"/>
      <c r="L1307" s="40"/>
      <c r="M1307" s="188" t="s">
        <v>1</v>
      </c>
      <c r="N1307" s="189" t="s">
        <v>45</v>
      </c>
      <c r="O1307" s="72"/>
      <c r="P1307" s="190">
        <f>O1307*H1307</f>
        <v>0</v>
      </c>
      <c r="Q1307" s="190">
        <v>0</v>
      </c>
      <c r="R1307" s="190">
        <f>Q1307*H1307</f>
        <v>0</v>
      </c>
      <c r="S1307" s="190">
        <v>0</v>
      </c>
      <c r="T1307" s="191">
        <f>S1307*H1307</f>
        <v>0</v>
      </c>
      <c r="U1307" s="35"/>
      <c r="V1307" s="35"/>
      <c r="W1307" s="35"/>
      <c r="X1307" s="35"/>
      <c r="Y1307" s="35"/>
      <c r="Z1307" s="35"/>
      <c r="AA1307" s="35"/>
      <c r="AB1307" s="35"/>
      <c r="AC1307" s="35"/>
      <c r="AD1307" s="35"/>
      <c r="AE1307" s="35"/>
      <c r="AR1307" s="192" t="s">
        <v>317</v>
      </c>
      <c r="AT1307" s="192" t="s">
        <v>204</v>
      </c>
      <c r="AU1307" s="192" t="s">
        <v>89</v>
      </c>
      <c r="AY1307" s="18" t="s">
        <v>203</v>
      </c>
      <c r="BE1307" s="193">
        <f>IF(N1307="základní",J1307,0)</f>
        <v>0</v>
      </c>
      <c r="BF1307" s="193">
        <f>IF(N1307="snížená",J1307,0)</f>
        <v>0</v>
      </c>
      <c r="BG1307" s="193">
        <f>IF(N1307="zákl. přenesená",J1307,0)</f>
        <v>0</v>
      </c>
      <c r="BH1307" s="193">
        <f>IF(N1307="sníž. přenesená",J1307,0)</f>
        <v>0</v>
      </c>
      <c r="BI1307" s="193">
        <f>IF(N1307="nulová",J1307,0)</f>
        <v>0</v>
      </c>
      <c r="BJ1307" s="18" t="s">
        <v>85</v>
      </c>
      <c r="BK1307" s="193">
        <f>ROUND(I1307*H1307,2)</f>
        <v>0</v>
      </c>
      <c r="BL1307" s="18" t="s">
        <v>317</v>
      </c>
      <c r="BM1307" s="192" t="s">
        <v>2919</v>
      </c>
    </row>
    <row r="1308" spans="2:51" s="12" customFormat="1" ht="12">
      <c r="B1308" s="194"/>
      <c r="C1308" s="195"/>
      <c r="D1308" s="196" t="s">
        <v>209</v>
      </c>
      <c r="E1308" s="197" t="s">
        <v>1</v>
      </c>
      <c r="F1308" s="198" t="s">
        <v>2920</v>
      </c>
      <c r="G1308" s="195"/>
      <c r="H1308" s="199">
        <v>67.2</v>
      </c>
      <c r="I1308" s="200"/>
      <c r="J1308" s="195"/>
      <c r="K1308" s="195"/>
      <c r="L1308" s="201"/>
      <c r="M1308" s="202"/>
      <c r="N1308" s="203"/>
      <c r="O1308" s="203"/>
      <c r="P1308" s="203"/>
      <c r="Q1308" s="203"/>
      <c r="R1308" s="203"/>
      <c r="S1308" s="203"/>
      <c r="T1308" s="204"/>
      <c r="AT1308" s="205" t="s">
        <v>209</v>
      </c>
      <c r="AU1308" s="205" t="s">
        <v>89</v>
      </c>
      <c r="AV1308" s="12" t="s">
        <v>89</v>
      </c>
      <c r="AW1308" s="12" t="s">
        <v>36</v>
      </c>
      <c r="AX1308" s="12" t="s">
        <v>80</v>
      </c>
      <c r="AY1308" s="205" t="s">
        <v>203</v>
      </c>
    </row>
    <row r="1309" spans="2:51" s="13" customFormat="1" ht="12">
      <c r="B1309" s="206"/>
      <c r="C1309" s="207"/>
      <c r="D1309" s="196" t="s">
        <v>209</v>
      </c>
      <c r="E1309" s="208" t="s">
        <v>1</v>
      </c>
      <c r="F1309" s="209" t="s">
        <v>211</v>
      </c>
      <c r="G1309" s="207"/>
      <c r="H1309" s="210">
        <v>67.2</v>
      </c>
      <c r="I1309" s="211"/>
      <c r="J1309" s="207"/>
      <c r="K1309" s="207"/>
      <c r="L1309" s="212"/>
      <c r="M1309" s="213"/>
      <c r="N1309" s="214"/>
      <c r="O1309" s="214"/>
      <c r="P1309" s="214"/>
      <c r="Q1309" s="214"/>
      <c r="R1309" s="214"/>
      <c r="S1309" s="214"/>
      <c r="T1309" s="215"/>
      <c r="AT1309" s="216" t="s">
        <v>209</v>
      </c>
      <c r="AU1309" s="216" t="s">
        <v>89</v>
      </c>
      <c r="AV1309" s="13" t="s">
        <v>98</v>
      </c>
      <c r="AW1309" s="13" t="s">
        <v>36</v>
      </c>
      <c r="AX1309" s="13" t="s">
        <v>85</v>
      </c>
      <c r="AY1309" s="216" t="s">
        <v>203</v>
      </c>
    </row>
    <row r="1310" spans="1:65" s="2" customFormat="1" ht="37.9" customHeight="1">
      <c r="A1310" s="35"/>
      <c r="B1310" s="36"/>
      <c r="C1310" s="180" t="s">
        <v>2921</v>
      </c>
      <c r="D1310" s="180" t="s">
        <v>204</v>
      </c>
      <c r="E1310" s="181" t="s">
        <v>2922</v>
      </c>
      <c r="F1310" s="182" t="s">
        <v>2923</v>
      </c>
      <c r="G1310" s="183" t="s">
        <v>207</v>
      </c>
      <c r="H1310" s="184">
        <v>1397.98</v>
      </c>
      <c r="I1310" s="185"/>
      <c r="J1310" s="186">
        <f>ROUND(I1310*H1310,2)</f>
        <v>0</v>
      </c>
      <c r="K1310" s="187"/>
      <c r="L1310" s="40"/>
      <c r="M1310" s="188" t="s">
        <v>1</v>
      </c>
      <c r="N1310" s="189" t="s">
        <v>45</v>
      </c>
      <c r="O1310" s="72"/>
      <c r="P1310" s="190">
        <f>O1310*H1310</f>
        <v>0</v>
      </c>
      <c r="Q1310" s="190">
        <v>0</v>
      </c>
      <c r="R1310" s="190">
        <f>Q1310*H1310</f>
        <v>0</v>
      </c>
      <c r="S1310" s="190">
        <v>0</v>
      </c>
      <c r="T1310" s="191">
        <f>S1310*H1310</f>
        <v>0</v>
      </c>
      <c r="U1310" s="35"/>
      <c r="V1310" s="35"/>
      <c r="W1310" s="35"/>
      <c r="X1310" s="35"/>
      <c r="Y1310" s="35"/>
      <c r="Z1310" s="35"/>
      <c r="AA1310" s="35"/>
      <c r="AB1310" s="35"/>
      <c r="AC1310" s="35"/>
      <c r="AD1310" s="35"/>
      <c r="AE1310" s="35"/>
      <c r="AR1310" s="192" t="s">
        <v>317</v>
      </c>
      <c r="AT1310" s="192" t="s">
        <v>204</v>
      </c>
      <c r="AU1310" s="192" t="s">
        <v>89</v>
      </c>
      <c r="AY1310" s="18" t="s">
        <v>203</v>
      </c>
      <c r="BE1310" s="193">
        <f>IF(N1310="základní",J1310,0)</f>
        <v>0</v>
      </c>
      <c r="BF1310" s="193">
        <f>IF(N1310="snížená",J1310,0)</f>
        <v>0</v>
      </c>
      <c r="BG1310" s="193">
        <f>IF(N1310="zákl. přenesená",J1310,0)</f>
        <v>0</v>
      </c>
      <c r="BH1310" s="193">
        <f>IF(N1310="sníž. přenesená",J1310,0)</f>
        <v>0</v>
      </c>
      <c r="BI1310" s="193">
        <f>IF(N1310="nulová",J1310,0)</f>
        <v>0</v>
      </c>
      <c r="BJ1310" s="18" t="s">
        <v>85</v>
      </c>
      <c r="BK1310" s="193">
        <f>ROUND(I1310*H1310,2)</f>
        <v>0</v>
      </c>
      <c r="BL1310" s="18" t="s">
        <v>317</v>
      </c>
      <c r="BM1310" s="192" t="s">
        <v>2924</v>
      </c>
    </row>
    <row r="1311" spans="2:51" s="15" customFormat="1" ht="12">
      <c r="B1311" s="228"/>
      <c r="C1311" s="229"/>
      <c r="D1311" s="196" t="s">
        <v>209</v>
      </c>
      <c r="E1311" s="230" t="s">
        <v>1</v>
      </c>
      <c r="F1311" s="231" t="s">
        <v>2925</v>
      </c>
      <c r="G1311" s="229"/>
      <c r="H1311" s="230" t="s">
        <v>1</v>
      </c>
      <c r="I1311" s="232"/>
      <c r="J1311" s="229"/>
      <c r="K1311" s="229"/>
      <c r="L1311" s="233"/>
      <c r="M1311" s="234"/>
      <c r="N1311" s="235"/>
      <c r="O1311" s="235"/>
      <c r="P1311" s="235"/>
      <c r="Q1311" s="235"/>
      <c r="R1311" s="235"/>
      <c r="S1311" s="235"/>
      <c r="T1311" s="236"/>
      <c r="AT1311" s="237" t="s">
        <v>209</v>
      </c>
      <c r="AU1311" s="237" t="s">
        <v>89</v>
      </c>
      <c r="AV1311" s="15" t="s">
        <v>85</v>
      </c>
      <c r="AW1311" s="15" t="s">
        <v>36</v>
      </c>
      <c r="AX1311" s="15" t="s">
        <v>80</v>
      </c>
      <c r="AY1311" s="237" t="s">
        <v>203</v>
      </c>
    </row>
    <row r="1312" spans="2:51" s="12" customFormat="1" ht="12">
      <c r="B1312" s="194"/>
      <c r="C1312" s="195"/>
      <c r="D1312" s="196" t="s">
        <v>209</v>
      </c>
      <c r="E1312" s="197" t="s">
        <v>1</v>
      </c>
      <c r="F1312" s="198" t="s">
        <v>2926</v>
      </c>
      <c r="G1312" s="195"/>
      <c r="H1312" s="199">
        <v>15.68</v>
      </c>
      <c r="I1312" s="200"/>
      <c r="J1312" s="195"/>
      <c r="K1312" s="195"/>
      <c r="L1312" s="201"/>
      <c r="M1312" s="202"/>
      <c r="N1312" s="203"/>
      <c r="O1312" s="203"/>
      <c r="P1312" s="203"/>
      <c r="Q1312" s="203"/>
      <c r="R1312" s="203"/>
      <c r="S1312" s="203"/>
      <c r="T1312" s="204"/>
      <c r="AT1312" s="205" t="s">
        <v>209</v>
      </c>
      <c r="AU1312" s="205" t="s">
        <v>89</v>
      </c>
      <c r="AV1312" s="12" t="s">
        <v>89</v>
      </c>
      <c r="AW1312" s="12" t="s">
        <v>36</v>
      </c>
      <c r="AX1312" s="12" t="s">
        <v>80</v>
      </c>
      <c r="AY1312" s="205" t="s">
        <v>203</v>
      </c>
    </row>
    <row r="1313" spans="2:51" s="12" customFormat="1" ht="12">
      <c r="B1313" s="194"/>
      <c r="C1313" s="195"/>
      <c r="D1313" s="196" t="s">
        <v>209</v>
      </c>
      <c r="E1313" s="197" t="s">
        <v>1</v>
      </c>
      <c r="F1313" s="198" t="s">
        <v>2927</v>
      </c>
      <c r="G1313" s="195"/>
      <c r="H1313" s="199">
        <v>176.4</v>
      </c>
      <c r="I1313" s="200"/>
      <c r="J1313" s="195"/>
      <c r="K1313" s="195"/>
      <c r="L1313" s="201"/>
      <c r="M1313" s="202"/>
      <c r="N1313" s="203"/>
      <c r="O1313" s="203"/>
      <c r="P1313" s="203"/>
      <c r="Q1313" s="203"/>
      <c r="R1313" s="203"/>
      <c r="S1313" s="203"/>
      <c r="T1313" s="204"/>
      <c r="AT1313" s="205" t="s">
        <v>209</v>
      </c>
      <c r="AU1313" s="205" t="s">
        <v>89</v>
      </c>
      <c r="AV1313" s="12" t="s">
        <v>89</v>
      </c>
      <c r="AW1313" s="12" t="s">
        <v>36</v>
      </c>
      <c r="AX1313" s="12" t="s">
        <v>80</v>
      </c>
      <c r="AY1313" s="205" t="s">
        <v>203</v>
      </c>
    </row>
    <row r="1314" spans="2:51" s="12" customFormat="1" ht="12">
      <c r="B1314" s="194"/>
      <c r="C1314" s="195"/>
      <c r="D1314" s="196" t="s">
        <v>209</v>
      </c>
      <c r="E1314" s="197" t="s">
        <v>1</v>
      </c>
      <c r="F1314" s="198" t="s">
        <v>2928</v>
      </c>
      <c r="G1314" s="195"/>
      <c r="H1314" s="199">
        <v>1058.4</v>
      </c>
      <c r="I1314" s="200"/>
      <c r="J1314" s="195"/>
      <c r="K1314" s="195"/>
      <c r="L1314" s="201"/>
      <c r="M1314" s="202"/>
      <c r="N1314" s="203"/>
      <c r="O1314" s="203"/>
      <c r="P1314" s="203"/>
      <c r="Q1314" s="203"/>
      <c r="R1314" s="203"/>
      <c r="S1314" s="203"/>
      <c r="T1314" s="204"/>
      <c r="AT1314" s="205" t="s">
        <v>209</v>
      </c>
      <c r="AU1314" s="205" t="s">
        <v>89</v>
      </c>
      <c r="AV1314" s="12" t="s">
        <v>89</v>
      </c>
      <c r="AW1314" s="12" t="s">
        <v>36</v>
      </c>
      <c r="AX1314" s="12" t="s">
        <v>80</v>
      </c>
      <c r="AY1314" s="205" t="s">
        <v>203</v>
      </c>
    </row>
    <row r="1315" spans="2:51" s="12" customFormat="1" ht="12">
      <c r="B1315" s="194"/>
      <c r="C1315" s="195"/>
      <c r="D1315" s="196" t="s">
        <v>209</v>
      </c>
      <c r="E1315" s="197" t="s">
        <v>1</v>
      </c>
      <c r="F1315" s="198" t="s">
        <v>1164</v>
      </c>
      <c r="G1315" s="195"/>
      <c r="H1315" s="199">
        <v>23.5</v>
      </c>
      <c r="I1315" s="200"/>
      <c r="J1315" s="195"/>
      <c r="K1315" s="195"/>
      <c r="L1315" s="201"/>
      <c r="M1315" s="202"/>
      <c r="N1315" s="203"/>
      <c r="O1315" s="203"/>
      <c r="P1315" s="203"/>
      <c r="Q1315" s="203"/>
      <c r="R1315" s="203"/>
      <c r="S1315" s="203"/>
      <c r="T1315" s="204"/>
      <c r="AT1315" s="205" t="s">
        <v>209</v>
      </c>
      <c r="AU1315" s="205" t="s">
        <v>89</v>
      </c>
      <c r="AV1315" s="12" t="s">
        <v>89</v>
      </c>
      <c r="AW1315" s="12" t="s">
        <v>36</v>
      </c>
      <c r="AX1315" s="12" t="s">
        <v>80</v>
      </c>
      <c r="AY1315" s="205" t="s">
        <v>203</v>
      </c>
    </row>
    <row r="1316" spans="2:51" s="12" customFormat="1" ht="22.5">
      <c r="B1316" s="194"/>
      <c r="C1316" s="195"/>
      <c r="D1316" s="196" t="s">
        <v>209</v>
      </c>
      <c r="E1316" s="197" t="s">
        <v>1</v>
      </c>
      <c r="F1316" s="198" t="s">
        <v>2929</v>
      </c>
      <c r="G1316" s="195"/>
      <c r="H1316" s="199">
        <v>124</v>
      </c>
      <c r="I1316" s="200"/>
      <c r="J1316" s="195"/>
      <c r="K1316" s="195"/>
      <c r="L1316" s="201"/>
      <c r="M1316" s="202"/>
      <c r="N1316" s="203"/>
      <c r="O1316" s="203"/>
      <c r="P1316" s="203"/>
      <c r="Q1316" s="203"/>
      <c r="R1316" s="203"/>
      <c r="S1316" s="203"/>
      <c r="T1316" s="204"/>
      <c r="AT1316" s="205" t="s">
        <v>209</v>
      </c>
      <c r="AU1316" s="205" t="s">
        <v>89</v>
      </c>
      <c r="AV1316" s="12" t="s">
        <v>89</v>
      </c>
      <c r="AW1316" s="12" t="s">
        <v>36</v>
      </c>
      <c r="AX1316" s="12" t="s">
        <v>80</v>
      </c>
      <c r="AY1316" s="205" t="s">
        <v>203</v>
      </c>
    </row>
    <row r="1317" spans="2:51" s="13" customFormat="1" ht="12">
      <c r="B1317" s="206"/>
      <c r="C1317" s="207"/>
      <c r="D1317" s="196" t="s">
        <v>209</v>
      </c>
      <c r="E1317" s="208" t="s">
        <v>1</v>
      </c>
      <c r="F1317" s="209" t="s">
        <v>211</v>
      </c>
      <c r="G1317" s="207"/>
      <c r="H1317" s="210">
        <v>1397.98</v>
      </c>
      <c r="I1317" s="211"/>
      <c r="J1317" s="207"/>
      <c r="K1317" s="207"/>
      <c r="L1317" s="212"/>
      <c r="M1317" s="213"/>
      <c r="N1317" s="214"/>
      <c r="O1317" s="214"/>
      <c r="P1317" s="214"/>
      <c r="Q1317" s="214"/>
      <c r="R1317" s="214"/>
      <c r="S1317" s="214"/>
      <c r="T1317" s="215"/>
      <c r="AT1317" s="216" t="s">
        <v>209</v>
      </c>
      <c r="AU1317" s="216" t="s">
        <v>89</v>
      </c>
      <c r="AV1317" s="13" t="s">
        <v>98</v>
      </c>
      <c r="AW1317" s="13" t="s">
        <v>36</v>
      </c>
      <c r="AX1317" s="13" t="s">
        <v>85</v>
      </c>
      <c r="AY1317" s="216" t="s">
        <v>203</v>
      </c>
    </row>
    <row r="1318" spans="1:65" s="2" customFormat="1" ht="24.2" customHeight="1">
      <c r="A1318" s="35"/>
      <c r="B1318" s="36"/>
      <c r="C1318" s="180" t="s">
        <v>2930</v>
      </c>
      <c r="D1318" s="180" t="s">
        <v>204</v>
      </c>
      <c r="E1318" s="181" t="s">
        <v>2931</v>
      </c>
      <c r="F1318" s="182" t="s">
        <v>2932</v>
      </c>
      <c r="G1318" s="183" t="s">
        <v>207</v>
      </c>
      <c r="H1318" s="184">
        <v>1397.98</v>
      </c>
      <c r="I1318" s="185"/>
      <c r="J1318" s="186">
        <f>ROUND(I1318*H1318,2)</f>
        <v>0</v>
      </c>
      <c r="K1318" s="187"/>
      <c r="L1318" s="40"/>
      <c r="M1318" s="188" t="s">
        <v>1</v>
      </c>
      <c r="N1318" s="189" t="s">
        <v>45</v>
      </c>
      <c r="O1318" s="72"/>
      <c r="P1318" s="190">
        <f>O1318*H1318</f>
        <v>0</v>
      </c>
      <c r="Q1318" s="190">
        <v>0</v>
      </c>
      <c r="R1318" s="190">
        <f>Q1318*H1318</f>
        <v>0</v>
      </c>
      <c r="S1318" s="190">
        <v>0</v>
      </c>
      <c r="T1318" s="191">
        <f>S1318*H1318</f>
        <v>0</v>
      </c>
      <c r="U1318" s="35"/>
      <c r="V1318" s="35"/>
      <c r="W1318" s="35"/>
      <c r="X1318" s="35"/>
      <c r="Y1318" s="35"/>
      <c r="Z1318" s="35"/>
      <c r="AA1318" s="35"/>
      <c r="AB1318" s="35"/>
      <c r="AC1318" s="35"/>
      <c r="AD1318" s="35"/>
      <c r="AE1318" s="35"/>
      <c r="AR1318" s="192" t="s">
        <v>317</v>
      </c>
      <c r="AT1318" s="192" t="s">
        <v>204</v>
      </c>
      <c r="AU1318" s="192" t="s">
        <v>89</v>
      </c>
      <c r="AY1318" s="18" t="s">
        <v>203</v>
      </c>
      <c r="BE1318" s="193">
        <f>IF(N1318="základní",J1318,0)</f>
        <v>0</v>
      </c>
      <c r="BF1318" s="193">
        <f>IF(N1318="snížená",J1318,0)</f>
        <v>0</v>
      </c>
      <c r="BG1318" s="193">
        <f>IF(N1318="zákl. přenesená",J1318,0)</f>
        <v>0</v>
      </c>
      <c r="BH1318" s="193">
        <f>IF(N1318="sníž. přenesená",J1318,0)</f>
        <v>0</v>
      </c>
      <c r="BI1318" s="193">
        <f>IF(N1318="nulová",J1318,0)</f>
        <v>0</v>
      </c>
      <c r="BJ1318" s="18" t="s">
        <v>85</v>
      </c>
      <c r="BK1318" s="193">
        <f>ROUND(I1318*H1318,2)</f>
        <v>0</v>
      </c>
      <c r="BL1318" s="18" t="s">
        <v>317</v>
      </c>
      <c r="BM1318" s="192" t="s">
        <v>2933</v>
      </c>
    </row>
    <row r="1319" spans="2:51" s="15" customFormat="1" ht="12">
      <c r="B1319" s="228"/>
      <c r="C1319" s="229"/>
      <c r="D1319" s="196" t="s">
        <v>209</v>
      </c>
      <c r="E1319" s="230" t="s">
        <v>1</v>
      </c>
      <c r="F1319" s="231" t="s">
        <v>2925</v>
      </c>
      <c r="G1319" s="229"/>
      <c r="H1319" s="230" t="s">
        <v>1</v>
      </c>
      <c r="I1319" s="232"/>
      <c r="J1319" s="229"/>
      <c r="K1319" s="229"/>
      <c r="L1319" s="233"/>
      <c r="M1319" s="234"/>
      <c r="N1319" s="235"/>
      <c r="O1319" s="235"/>
      <c r="P1319" s="235"/>
      <c r="Q1319" s="235"/>
      <c r="R1319" s="235"/>
      <c r="S1319" s="235"/>
      <c r="T1319" s="236"/>
      <c r="AT1319" s="237" t="s">
        <v>209</v>
      </c>
      <c r="AU1319" s="237" t="s">
        <v>89</v>
      </c>
      <c r="AV1319" s="15" t="s">
        <v>85</v>
      </c>
      <c r="AW1319" s="15" t="s">
        <v>36</v>
      </c>
      <c r="AX1319" s="15" t="s">
        <v>80</v>
      </c>
      <c r="AY1319" s="237" t="s">
        <v>203</v>
      </c>
    </row>
    <row r="1320" spans="2:51" s="12" customFormat="1" ht="12">
      <c r="B1320" s="194"/>
      <c r="C1320" s="195"/>
      <c r="D1320" s="196" t="s">
        <v>209</v>
      </c>
      <c r="E1320" s="197" t="s">
        <v>1</v>
      </c>
      <c r="F1320" s="198" t="s">
        <v>2926</v>
      </c>
      <c r="G1320" s="195"/>
      <c r="H1320" s="199">
        <v>15.68</v>
      </c>
      <c r="I1320" s="200"/>
      <c r="J1320" s="195"/>
      <c r="K1320" s="195"/>
      <c r="L1320" s="201"/>
      <c r="M1320" s="202"/>
      <c r="N1320" s="203"/>
      <c r="O1320" s="203"/>
      <c r="P1320" s="203"/>
      <c r="Q1320" s="203"/>
      <c r="R1320" s="203"/>
      <c r="S1320" s="203"/>
      <c r="T1320" s="204"/>
      <c r="AT1320" s="205" t="s">
        <v>209</v>
      </c>
      <c r="AU1320" s="205" t="s">
        <v>89</v>
      </c>
      <c r="AV1320" s="12" t="s">
        <v>89</v>
      </c>
      <c r="AW1320" s="12" t="s">
        <v>36</v>
      </c>
      <c r="AX1320" s="12" t="s">
        <v>80</v>
      </c>
      <c r="AY1320" s="205" t="s">
        <v>203</v>
      </c>
    </row>
    <row r="1321" spans="2:51" s="12" customFormat="1" ht="12">
      <c r="B1321" s="194"/>
      <c r="C1321" s="195"/>
      <c r="D1321" s="196" t="s">
        <v>209</v>
      </c>
      <c r="E1321" s="197" t="s">
        <v>1</v>
      </c>
      <c r="F1321" s="198" t="s">
        <v>2927</v>
      </c>
      <c r="G1321" s="195"/>
      <c r="H1321" s="199">
        <v>176.4</v>
      </c>
      <c r="I1321" s="200"/>
      <c r="J1321" s="195"/>
      <c r="K1321" s="195"/>
      <c r="L1321" s="201"/>
      <c r="M1321" s="202"/>
      <c r="N1321" s="203"/>
      <c r="O1321" s="203"/>
      <c r="P1321" s="203"/>
      <c r="Q1321" s="203"/>
      <c r="R1321" s="203"/>
      <c r="S1321" s="203"/>
      <c r="T1321" s="204"/>
      <c r="AT1321" s="205" t="s">
        <v>209</v>
      </c>
      <c r="AU1321" s="205" t="s">
        <v>89</v>
      </c>
      <c r="AV1321" s="12" t="s">
        <v>89</v>
      </c>
      <c r="AW1321" s="12" t="s">
        <v>36</v>
      </c>
      <c r="AX1321" s="12" t="s">
        <v>80</v>
      </c>
      <c r="AY1321" s="205" t="s">
        <v>203</v>
      </c>
    </row>
    <row r="1322" spans="2:51" s="12" customFormat="1" ht="12">
      <c r="B1322" s="194"/>
      <c r="C1322" s="195"/>
      <c r="D1322" s="196" t="s">
        <v>209</v>
      </c>
      <c r="E1322" s="197" t="s">
        <v>1</v>
      </c>
      <c r="F1322" s="198" t="s">
        <v>2928</v>
      </c>
      <c r="G1322" s="195"/>
      <c r="H1322" s="199">
        <v>1058.4</v>
      </c>
      <c r="I1322" s="200"/>
      <c r="J1322" s="195"/>
      <c r="K1322" s="195"/>
      <c r="L1322" s="201"/>
      <c r="M1322" s="202"/>
      <c r="N1322" s="203"/>
      <c r="O1322" s="203"/>
      <c r="P1322" s="203"/>
      <c r="Q1322" s="203"/>
      <c r="R1322" s="203"/>
      <c r="S1322" s="203"/>
      <c r="T1322" s="204"/>
      <c r="AT1322" s="205" t="s">
        <v>209</v>
      </c>
      <c r="AU1322" s="205" t="s">
        <v>89</v>
      </c>
      <c r="AV1322" s="12" t="s">
        <v>89</v>
      </c>
      <c r="AW1322" s="12" t="s">
        <v>36</v>
      </c>
      <c r="AX1322" s="12" t="s">
        <v>80</v>
      </c>
      <c r="AY1322" s="205" t="s">
        <v>203</v>
      </c>
    </row>
    <row r="1323" spans="2:51" s="12" customFormat="1" ht="12">
      <c r="B1323" s="194"/>
      <c r="C1323" s="195"/>
      <c r="D1323" s="196" t="s">
        <v>209</v>
      </c>
      <c r="E1323" s="197" t="s">
        <v>1</v>
      </c>
      <c r="F1323" s="198" t="s">
        <v>1164</v>
      </c>
      <c r="G1323" s="195"/>
      <c r="H1323" s="199">
        <v>23.5</v>
      </c>
      <c r="I1323" s="200"/>
      <c r="J1323" s="195"/>
      <c r="K1323" s="195"/>
      <c r="L1323" s="201"/>
      <c r="M1323" s="202"/>
      <c r="N1323" s="203"/>
      <c r="O1323" s="203"/>
      <c r="P1323" s="203"/>
      <c r="Q1323" s="203"/>
      <c r="R1323" s="203"/>
      <c r="S1323" s="203"/>
      <c r="T1323" s="204"/>
      <c r="AT1323" s="205" t="s">
        <v>209</v>
      </c>
      <c r="AU1323" s="205" t="s">
        <v>89</v>
      </c>
      <c r="AV1323" s="12" t="s">
        <v>89</v>
      </c>
      <c r="AW1323" s="12" t="s">
        <v>36</v>
      </c>
      <c r="AX1323" s="12" t="s">
        <v>80</v>
      </c>
      <c r="AY1323" s="205" t="s">
        <v>203</v>
      </c>
    </row>
    <row r="1324" spans="2:51" s="12" customFormat="1" ht="12">
      <c r="B1324" s="194"/>
      <c r="C1324" s="195"/>
      <c r="D1324" s="196" t="s">
        <v>209</v>
      </c>
      <c r="E1324" s="197" t="s">
        <v>1</v>
      </c>
      <c r="F1324" s="198" t="s">
        <v>2934</v>
      </c>
      <c r="G1324" s="195"/>
      <c r="H1324" s="199">
        <v>124</v>
      </c>
      <c r="I1324" s="200"/>
      <c r="J1324" s="195"/>
      <c r="K1324" s="195"/>
      <c r="L1324" s="201"/>
      <c r="M1324" s="202"/>
      <c r="N1324" s="203"/>
      <c r="O1324" s="203"/>
      <c r="P1324" s="203"/>
      <c r="Q1324" s="203"/>
      <c r="R1324" s="203"/>
      <c r="S1324" s="203"/>
      <c r="T1324" s="204"/>
      <c r="AT1324" s="205" t="s">
        <v>209</v>
      </c>
      <c r="AU1324" s="205" t="s">
        <v>89</v>
      </c>
      <c r="AV1324" s="12" t="s">
        <v>89</v>
      </c>
      <c r="AW1324" s="12" t="s">
        <v>36</v>
      </c>
      <c r="AX1324" s="12" t="s">
        <v>80</v>
      </c>
      <c r="AY1324" s="205" t="s">
        <v>203</v>
      </c>
    </row>
    <row r="1325" spans="2:51" s="13" customFormat="1" ht="12">
      <c r="B1325" s="206"/>
      <c r="C1325" s="207"/>
      <c r="D1325" s="196" t="s">
        <v>209</v>
      </c>
      <c r="E1325" s="208" t="s">
        <v>1</v>
      </c>
      <c r="F1325" s="209" t="s">
        <v>211</v>
      </c>
      <c r="G1325" s="207"/>
      <c r="H1325" s="210">
        <v>1397.98</v>
      </c>
      <c r="I1325" s="211"/>
      <c r="J1325" s="207"/>
      <c r="K1325" s="207"/>
      <c r="L1325" s="212"/>
      <c r="M1325" s="213"/>
      <c r="N1325" s="214"/>
      <c r="O1325" s="214"/>
      <c r="P1325" s="214"/>
      <c r="Q1325" s="214"/>
      <c r="R1325" s="214"/>
      <c r="S1325" s="214"/>
      <c r="T1325" s="215"/>
      <c r="AT1325" s="216" t="s">
        <v>209</v>
      </c>
      <c r="AU1325" s="216" t="s">
        <v>89</v>
      </c>
      <c r="AV1325" s="13" t="s">
        <v>98</v>
      </c>
      <c r="AW1325" s="13" t="s">
        <v>36</v>
      </c>
      <c r="AX1325" s="13" t="s">
        <v>85</v>
      </c>
      <c r="AY1325" s="216" t="s">
        <v>203</v>
      </c>
    </row>
    <row r="1326" spans="1:65" s="2" customFormat="1" ht="24.2" customHeight="1">
      <c r="A1326" s="35"/>
      <c r="B1326" s="36"/>
      <c r="C1326" s="180" t="s">
        <v>2935</v>
      </c>
      <c r="D1326" s="180" t="s">
        <v>204</v>
      </c>
      <c r="E1326" s="181" t="s">
        <v>2936</v>
      </c>
      <c r="F1326" s="182" t="s">
        <v>2937</v>
      </c>
      <c r="G1326" s="183" t="s">
        <v>207</v>
      </c>
      <c r="H1326" s="184">
        <v>1397.98</v>
      </c>
      <c r="I1326" s="185"/>
      <c r="J1326" s="186">
        <f>ROUND(I1326*H1326,2)</f>
        <v>0</v>
      </c>
      <c r="K1326" s="187"/>
      <c r="L1326" s="40"/>
      <c r="M1326" s="188" t="s">
        <v>1</v>
      </c>
      <c r="N1326" s="189" t="s">
        <v>45</v>
      </c>
      <c r="O1326" s="72"/>
      <c r="P1326" s="190">
        <f>O1326*H1326</f>
        <v>0</v>
      </c>
      <c r="Q1326" s="190">
        <v>0</v>
      </c>
      <c r="R1326" s="190">
        <f>Q1326*H1326</f>
        <v>0</v>
      </c>
      <c r="S1326" s="190">
        <v>0</v>
      </c>
      <c r="T1326" s="191">
        <f>S1326*H1326</f>
        <v>0</v>
      </c>
      <c r="U1326" s="35"/>
      <c r="V1326" s="35"/>
      <c r="W1326" s="35"/>
      <c r="X1326" s="35"/>
      <c r="Y1326" s="35"/>
      <c r="Z1326" s="35"/>
      <c r="AA1326" s="35"/>
      <c r="AB1326" s="35"/>
      <c r="AC1326" s="35"/>
      <c r="AD1326" s="35"/>
      <c r="AE1326" s="35"/>
      <c r="AR1326" s="192" t="s">
        <v>317</v>
      </c>
      <c r="AT1326" s="192" t="s">
        <v>204</v>
      </c>
      <c r="AU1326" s="192" t="s">
        <v>89</v>
      </c>
      <c r="AY1326" s="18" t="s">
        <v>203</v>
      </c>
      <c r="BE1326" s="193">
        <f>IF(N1326="základní",J1326,0)</f>
        <v>0</v>
      </c>
      <c r="BF1326" s="193">
        <f>IF(N1326="snížená",J1326,0)</f>
        <v>0</v>
      </c>
      <c r="BG1326" s="193">
        <f>IF(N1326="zákl. přenesená",J1326,0)</f>
        <v>0</v>
      </c>
      <c r="BH1326" s="193">
        <f>IF(N1326="sníž. přenesená",J1326,0)</f>
        <v>0</v>
      </c>
      <c r="BI1326" s="193">
        <f>IF(N1326="nulová",J1326,0)</f>
        <v>0</v>
      </c>
      <c r="BJ1326" s="18" t="s">
        <v>85</v>
      </c>
      <c r="BK1326" s="193">
        <f>ROUND(I1326*H1326,2)</f>
        <v>0</v>
      </c>
      <c r="BL1326" s="18" t="s">
        <v>317</v>
      </c>
      <c r="BM1326" s="192" t="s">
        <v>2938</v>
      </c>
    </row>
    <row r="1327" spans="2:51" s="15" customFormat="1" ht="12">
      <c r="B1327" s="228"/>
      <c r="C1327" s="229"/>
      <c r="D1327" s="196" t="s">
        <v>209</v>
      </c>
      <c r="E1327" s="230" t="s">
        <v>1</v>
      </c>
      <c r="F1327" s="231" t="s">
        <v>2925</v>
      </c>
      <c r="G1327" s="229"/>
      <c r="H1327" s="230" t="s">
        <v>1</v>
      </c>
      <c r="I1327" s="232"/>
      <c r="J1327" s="229"/>
      <c r="K1327" s="229"/>
      <c r="L1327" s="233"/>
      <c r="M1327" s="234"/>
      <c r="N1327" s="235"/>
      <c r="O1327" s="235"/>
      <c r="P1327" s="235"/>
      <c r="Q1327" s="235"/>
      <c r="R1327" s="235"/>
      <c r="S1327" s="235"/>
      <c r="T1327" s="236"/>
      <c r="AT1327" s="237" t="s">
        <v>209</v>
      </c>
      <c r="AU1327" s="237" t="s">
        <v>89</v>
      </c>
      <c r="AV1327" s="15" t="s">
        <v>85</v>
      </c>
      <c r="AW1327" s="15" t="s">
        <v>36</v>
      </c>
      <c r="AX1327" s="15" t="s">
        <v>80</v>
      </c>
      <c r="AY1327" s="237" t="s">
        <v>203</v>
      </c>
    </row>
    <row r="1328" spans="2:51" s="12" customFormat="1" ht="12">
      <c r="B1328" s="194"/>
      <c r="C1328" s="195"/>
      <c r="D1328" s="196" t="s">
        <v>209</v>
      </c>
      <c r="E1328" s="197" t="s">
        <v>1</v>
      </c>
      <c r="F1328" s="198" t="s">
        <v>2926</v>
      </c>
      <c r="G1328" s="195"/>
      <c r="H1328" s="199">
        <v>15.68</v>
      </c>
      <c r="I1328" s="200"/>
      <c r="J1328" s="195"/>
      <c r="K1328" s="195"/>
      <c r="L1328" s="201"/>
      <c r="M1328" s="202"/>
      <c r="N1328" s="203"/>
      <c r="O1328" s="203"/>
      <c r="P1328" s="203"/>
      <c r="Q1328" s="203"/>
      <c r="R1328" s="203"/>
      <c r="S1328" s="203"/>
      <c r="T1328" s="204"/>
      <c r="AT1328" s="205" t="s">
        <v>209</v>
      </c>
      <c r="AU1328" s="205" t="s">
        <v>89</v>
      </c>
      <c r="AV1328" s="12" t="s">
        <v>89</v>
      </c>
      <c r="AW1328" s="12" t="s">
        <v>36</v>
      </c>
      <c r="AX1328" s="12" t="s">
        <v>80</v>
      </c>
      <c r="AY1328" s="205" t="s">
        <v>203</v>
      </c>
    </row>
    <row r="1329" spans="2:51" s="12" customFormat="1" ht="12">
      <c r="B1329" s="194"/>
      <c r="C1329" s="195"/>
      <c r="D1329" s="196" t="s">
        <v>209</v>
      </c>
      <c r="E1329" s="197" t="s">
        <v>1</v>
      </c>
      <c r="F1329" s="198" t="s">
        <v>2927</v>
      </c>
      <c r="G1329" s="195"/>
      <c r="H1329" s="199">
        <v>176.4</v>
      </c>
      <c r="I1329" s="200"/>
      <c r="J1329" s="195"/>
      <c r="K1329" s="195"/>
      <c r="L1329" s="201"/>
      <c r="M1329" s="202"/>
      <c r="N1329" s="203"/>
      <c r="O1329" s="203"/>
      <c r="P1329" s="203"/>
      <c r="Q1329" s="203"/>
      <c r="R1329" s="203"/>
      <c r="S1329" s="203"/>
      <c r="T1329" s="204"/>
      <c r="AT1329" s="205" t="s">
        <v>209</v>
      </c>
      <c r="AU1329" s="205" t="s">
        <v>89</v>
      </c>
      <c r="AV1329" s="12" t="s">
        <v>89</v>
      </c>
      <c r="AW1329" s="12" t="s">
        <v>36</v>
      </c>
      <c r="AX1329" s="12" t="s">
        <v>80</v>
      </c>
      <c r="AY1329" s="205" t="s">
        <v>203</v>
      </c>
    </row>
    <row r="1330" spans="2:51" s="12" customFormat="1" ht="12">
      <c r="B1330" s="194"/>
      <c r="C1330" s="195"/>
      <c r="D1330" s="196" t="s">
        <v>209</v>
      </c>
      <c r="E1330" s="197" t="s">
        <v>1</v>
      </c>
      <c r="F1330" s="198" t="s">
        <v>2928</v>
      </c>
      <c r="G1330" s="195"/>
      <c r="H1330" s="199">
        <v>1058.4</v>
      </c>
      <c r="I1330" s="200"/>
      <c r="J1330" s="195"/>
      <c r="K1330" s="195"/>
      <c r="L1330" s="201"/>
      <c r="M1330" s="202"/>
      <c r="N1330" s="203"/>
      <c r="O1330" s="203"/>
      <c r="P1330" s="203"/>
      <c r="Q1330" s="203"/>
      <c r="R1330" s="203"/>
      <c r="S1330" s="203"/>
      <c r="T1330" s="204"/>
      <c r="AT1330" s="205" t="s">
        <v>209</v>
      </c>
      <c r="AU1330" s="205" t="s">
        <v>89</v>
      </c>
      <c r="AV1330" s="12" t="s">
        <v>89</v>
      </c>
      <c r="AW1330" s="12" t="s">
        <v>36</v>
      </c>
      <c r="AX1330" s="12" t="s">
        <v>80</v>
      </c>
      <c r="AY1330" s="205" t="s">
        <v>203</v>
      </c>
    </row>
    <row r="1331" spans="2:51" s="12" customFormat="1" ht="12">
      <c r="B1331" s="194"/>
      <c r="C1331" s="195"/>
      <c r="D1331" s="196" t="s">
        <v>209</v>
      </c>
      <c r="E1331" s="197" t="s">
        <v>1</v>
      </c>
      <c r="F1331" s="198" t="s">
        <v>1164</v>
      </c>
      <c r="G1331" s="195"/>
      <c r="H1331" s="199">
        <v>23.5</v>
      </c>
      <c r="I1331" s="200"/>
      <c r="J1331" s="195"/>
      <c r="K1331" s="195"/>
      <c r="L1331" s="201"/>
      <c r="M1331" s="202"/>
      <c r="N1331" s="203"/>
      <c r="O1331" s="203"/>
      <c r="P1331" s="203"/>
      <c r="Q1331" s="203"/>
      <c r="R1331" s="203"/>
      <c r="S1331" s="203"/>
      <c r="T1331" s="204"/>
      <c r="AT1331" s="205" t="s">
        <v>209</v>
      </c>
      <c r="AU1331" s="205" t="s">
        <v>89</v>
      </c>
      <c r="AV1331" s="12" t="s">
        <v>89</v>
      </c>
      <c r="AW1331" s="12" t="s">
        <v>36</v>
      </c>
      <c r="AX1331" s="12" t="s">
        <v>80</v>
      </c>
      <c r="AY1331" s="205" t="s">
        <v>203</v>
      </c>
    </row>
    <row r="1332" spans="2:51" s="12" customFormat="1" ht="12">
      <c r="B1332" s="194"/>
      <c r="C1332" s="195"/>
      <c r="D1332" s="196" t="s">
        <v>209</v>
      </c>
      <c r="E1332" s="197" t="s">
        <v>1</v>
      </c>
      <c r="F1332" s="198" t="s">
        <v>2934</v>
      </c>
      <c r="G1332" s="195"/>
      <c r="H1332" s="199">
        <v>124</v>
      </c>
      <c r="I1332" s="200"/>
      <c r="J1332" s="195"/>
      <c r="K1332" s="195"/>
      <c r="L1332" s="201"/>
      <c r="M1332" s="202"/>
      <c r="N1332" s="203"/>
      <c r="O1332" s="203"/>
      <c r="P1332" s="203"/>
      <c r="Q1332" s="203"/>
      <c r="R1332" s="203"/>
      <c r="S1332" s="203"/>
      <c r="T1332" s="204"/>
      <c r="AT1332" s="205" t="s">
        <v>209</v>
      </c>
      <c r="AU1332" s="205" t="s">
        <v>89</v>
      </c>
      <c r="AV1332" s="12" t="s">
        <v>89</v>
      </c>
      <c r="AW1332" s="12" t="s">
        <v>36</v>
      </c>
      <c r="AX1332" s="12" t="s">
        <v>80</v>
      </c>
      <c r="AY1332" s="205" t="s">
        <v>203</v>
      </c>
    </row>
    <row r="1333" spans="2:51" s="13" customFormat="1" ht="12">
      <c r="B1333" s="206"/>
      <c r="C1333" s="207"/>
      <c r="D1333" s="196" t="s">
        <v>209</v>
      </c>
      <c r="E1333" s="208" t="s">
        <v>1</v>
      </c>
      <c r="F1333" s="209" t="s">
        <v>211</v>
      </c>
      <c r="G1333" s="207"/>
      <c r="H1333" s="210">
        <v>1397.98</v>
      </c>
      <c r="I1333" s="211"/>
      <c r="J1333" s="207"/>
      <c r="K1333" s="207"/>
      <c r="L1333" s="212"/>
      <c r="M1333" s="213"/>
      <c r="N1333" s="214"/>
      <c r="O1333" s="214"/>
      <c r="P1333" s="214"/>
      <c r="Q1333" s="214"/>
      <c r="R1333" s="214"/>
      <c r="S1333" s="214"/>
      <c r="T1333" s="215"/>
      <c r="AT1333" s="216" t="s">
        <v>209</v>
      </c>
      <c r="AU1333" s="216" t="s">
        <v>89</v>
      </c>
      <c r="AV1333" s="13" t="s">
        <v>98</v>
      </c>
      <c r="AW1333" s="13" t="s">
        <v>36</v>
      </c>
      <c r="AX1333" s="13" t="s">
        <v>85</v>
      </c>
      <c r="AY1333" s="216" t="s">
        <v>203</v>
      </c>
    </row>
    <row r="1334" spans="1:65" s="2" customFormat="1" ht="37.9" customHeight="1">
      <c r="A1334" s="35"/>
      <c r="B1334" s="36"/>
      <c r="C1334" s="180" t="s">
        <v>2939</v>
      </c>
      <c r="D1334" s="180" t="s">
        <v>204</v>
      </c>
      <c r="E1334" s="181" t="s">
        <v>2922</v>
      </c>
      <c r="F1334" s="182" t="s">
        <v>2923</v>
      </c>
      <c r="G1334" s="183" t="s">
        <v>207</v>
      </c>
      <c r="H1334" s="184">
        <v>1397.98</v>
      </c>
      <c r="I1334" s="185"/>
      <c r="J1334" s="186">
        <f>ROUND(I1334*H1334,2)</f>
        <v>0</v>
      </c>
      <c r="K1334" s="187"/>
      <c r="L1334" s="40"/>
      <c r="M1334" s="188" t="s">
        <v>1</v>
      </c>
      <c r="N1334" s="189" t="s">
        <v>45</v>
      </c>
      <c r="O1334" s="72"/>
      <c r="P1334" s="190">
        <f>O1334*H1334</f>
        <v>0</v>
      </c>
      <c r="Q1334" s="190">
        <v>0</v>
      </c>
      <c r="R1334" s="190">
        <f>Q1334*H1334</f>
        <v>0</v>
      </c>
      <c r="S1334" s="190">
        <v>0</v>
      </c>
      <c r="T1334" s="191">
        <f>S1334*H1334</f>
        <v>0</v>
      </c>
      <c r="U1334" s="35"/>
      <c r="V1334" s="35"/>
      <c r="W1334" s="35"/>
      <c r="X1334" s="35"/>
      <c r="Y1334" s="35"/>
      <c r="Z1334" s="35"/>
      <c r="AA1334" s="35"/>
      <c r="AB1334" s="35"/>
      <c r="AC1334" s="35"/>
      <c r="AD1334" s="35"/>
      <c r="AE1334" s="35"/>
      <c r="AR1334" s="192" t="s">
        <v>317</v>
      </c>
      <c r="AT1334" s="192" t="s">
        <v>204</v>
      </c>
      <c r="AU1334" s="192" t="s">
        <v>89</v>
      </c>
      <c r="AY1334" s="18" t="s">
        <v>203</v>
      </c>
      <c r="BE1334" s="193">
        <f>IF(N1334="základní",J1334,0)</f>
        <v>0</v>
      </c>
      <c r="BF1334" s="193">
        <f>IF(N1334="snížená",J1334,0)</f>
        <v>0</v>
      </c>
      <c r="BG1334" s="193">
        <f>IF(N1334="zákl. přenesená",J1334,0)</f>
        <v>0</v>
      </c>
      <c r="BH1334" s="193">
        <f>IF(N1334="sníž. přenesená",J1334,0)</f>
        <v>0</v>
      </c>
      <c r="BI1334" s="193">
        <f>IF(N1334="nulová",J1334,0)</f>
        <v>0</v>
      </c>
      <c r="BJ1334" s="18" t="s">
        <v>85</v>
      </c>
      <c r="BK1334" s="193">
        <f>ROUND(I1334*H1334,2)</f>
        <v>0</v>
      </c>
      <c r="BL1334" s="18" t="s">
        <v>317</v>
      </c>
      <c r="BM1334" s="192" t="s">
        <v>2940</v>
      </c>
    </row>
    <row r="1335" spans="2:51" s="15" customFormat="1" ht="12">
      <c r="B1335" s="228"/>
      <c r="C1335" s="229"/>
      <c r="D1335" s="196" t="s">
        <v>209</v>
      </c>
      <c r="E1335" s="230" t="s">
        <v>1</v>
      </c>
      <c r="F1335" s="231" t="s">
        <v>2925</v>
      </c>
      <c r="G1335" s="229"/>
      <c r="H1335" s="230" t="s">
        <v>1</v>
      </c>
      <c r="I1335" s="232"/>
      <c r="J1335" s="229"/>
      <c r="K1335" s="229"/>
      <c r="L1335" s="233"/>
      <c r="M1335" s="234"/>
      <c r="N1335" s="235"/>
      <c r="O1335" s="235"/>
      <c r="P1335" s="235"/>
      <c r="Q1335" s="235"/>
      <c r="R1335" s="235"/>
      <c r="S1335" s="235"/>
      <c r="T1335" s="236"/>
      <c r="AT1335" s="237" t="s">
        <v>209</v>
      </c>
      <c r="AU1335" s="237" t="s">
        <v>89</v>
      </c>
      <c r="AV1335" s="15" t="s">
        <v>85</v>
      </c>
      <c r="AW1335" s="15" t="s">
        <v>36</v>
      </c>
      <c r="AX1335" s="15" t="s">
        <v>80</v>
      </c>
      <c r="AY1335" s="237" t="s">
        <v>203</v>
      </c>
    </row>
    <row r="1336" spans="2:51" s="12" customFormat="1" ht="12">
      <c r="B1336" s="194"/>
      <c r="C1336" s="195"/>
      <c r="D1336" s="196" t="s">
        <v>209</v>
      </c>
      <c r="E1336" s="197" t="s">
        <v>1</v>
      </c>
      <c r="F1336" s="198" t="s">
        <v>2926</v>
      </c>
      <c r="G1336" s="195"/>
      <c r="H1336" s="199">
        <v>15.68</v>
      </c>
      <c r="I1336" s="200"/>
      <c r="J1336" s="195"/>
      <c r="K1336" s="195"/>
      <c r="L1336" s="201"/>
      <c r="M1336" s="202"/>
      <c r="N1336" s="203"/>
      <c r="O1336" s="203"/>
      <c r="P1336" s="203"/>
      <c r="Q1336" s="203"/>
      <c r="R1336" s="203"/>
      <c r="S1336" s="203"/>
      <c r="T1336" s="204"/>
      <c r="AT1336" s="205" t="s">
        <v>209</v>
      </c>
      <c r="AU1336" s="205" t="s">
        <v>89</v>
      </c>
      <c r="AV1336" s="12" t="s">
        <v>89</v>
      </c>
      <c r="AW1336" s="12" t="s">
        <v>36</v>
      </c>
      <c r="AX1336" s="12" t="s">
        <v>80</v>
      </c>
      <c r="AY1336" s="205" t="s">
        <v>203</v>
      </c>
    </row>
    <row r="1337" spans="2:51" s="12" customFormat="1" ht="12">
      <c r="B1337" s="194"/>
      <c r="C1337" s="195"/>
      <c r="D1337" s="196" t="s">
        <v>209</v>
      </c>
      <c r="E1337" s="197" t="s">
        <v>1</v>
      </c>
      <c r="F1337" s="198" t="s">
        <v>2927</v>
      </c>
      <c r="G1337" s="195"/>
      <c r="H1337" s="199">
        <v>176.4</v>
      </c>
      <c r="I1337" s="200"/>
      <c r="J1337" s="195"/>
      <c r="K1337" s="195"/>
      <c r="L1337" s="201"/>
      <c r="M1337" s="202"/>
      <c r="N1337" s="203"/>
      <c r="O1337" s="203"/>
      <c r="P1337" s="203"/>
      <c r="Q1337" s="203"/>
      <c r="R1337" s="203"/>
      <c r="S1337" s="203"/>
      <c r="T1337" s="204"/>
      <c r="AT1337" s="205" t="s">
        <v>209</v>
      </c>
      <c r="AU1337" s="205" t="s">
        <v>89</v>
      </c>
      <c r="AV1337" s="12" t="s">
        <v>89</v>
      </c>
      <c r="AW1337" s="12" t="s">
        <v>36</v>
      </c>
      <c r="AX1337" s="12" t="s">
        <v>80</v>
      </c>
      <c r="AY1337" s="205" t="s">
        <v>203</v>
      </c>
    </row>
    <row r="1338" spans="2:51" s="12" customFormat="1" ht="12">
      <c r="B1338" s="194"/>
      <c r="C1338" s="195"/>
      <c r="D1338" s="196" t="s">
        <v>209</v>
      </c>
      <c r="E1338" s="197" t="s">
        <v>1</v>
      </c>
      <c r="F1338" s="198" t="s">
        <v>2928</v>
      </c>
      <c r="G1338" s="195"/>
      <c r="H1338" s="199">
        <v>1058.4</v>
      </c>
      <c r="I1338" s="200"/>
      <c r="J1338" s="195"/>
      <c r="K1338" s="195"/>
      <c r="L1338" s="201"/>
      <c r="M1338" s="202"/>
      <c r="N1338" s="203"/>
      <c r="O1338" s="203"/>
      <c r="P1338" s="203"/>
      <c r="Q1338" s="203"/>
      <c r="R1338" s="203"/>
      <c r="S1338" s="203"/>
      <c r="T1338" s="204"/>
      <c r="AT1338" s="205" t="s">
        <v>209</v>
      </c>
      <c r="AU1338" s="205" t="s">
        <v>89</v>
      </c>
      <c r="AV1338" s="12" t="s">
        <v>89</v>
      </c>
      <c r="AW1338" s="12" t="s">
        <v>36</v>
      </c>
      <c r="AX1338" s="12" t="s">
        <v>80</v>
      </c>
      <c r="AY1338" s="205" t="s">
        <v>203</v>
      </c>
    </row>
    <row r="1339" spans="2:51" s="12" customFormat="1" ht="12">
      <c r="B1339" s="194"/>
      <c r="C1339" s="195"/>
      <c r="D1339" s="196" t="s">
        <v>209</v>
      </c>
      <c r="E1339" s="197" t="s">
        <v>1</v>
      </c>
      <c r="F1339" s="198" t="s">
        <v>1164</v>
      </c>
      <c r="G1339" s="195"/>
      <c r="H1339" s="199">
        <v>23.5</v>
      </c>
      <c r="I1339" s="200"/>
      <c r="J1339" s="195"/>
      <c r="K1339" s="195"/>
      <c r="L1339" s="201"/>
      <c r="M1339" s="202"/>
      <c r="N1339" s="203"/>
      <c r="O1339" s="203"/>
      <c r="P1339" s="203"/>
      <c r="Q1339" s="203"/>
      <c r="R1339" s="203"/>
      <c r="S1339" s="203"/>
      <c r="T1339" s="204"/>
      <c r="AT1339" s="205" t="s">
        <v>209</v>
      </c>
      <c r="AU1339" s="205" t="s">
        <v>89</v>
      </c>
      <c r="AV1339" s="12" t="s">
        <v>89</v>
      </c>
      <c r="AW1339" s="12" t="s">
        <v>36</v>
      </c>
      <c r="AX1339" s="12" t="s">
        <v>80</v>
      </c>
      <c r="AY1339" s="205" t="s">
        <v>203</v>
      </c>
    </row>
    <row r="1340" spans="2:51" s="12" customFormat="1" ht="12">
      <c r="B1340" s="194"/>
      <c r="C1340" s="195"/>
      <c r="D1340" s="196" t="s">
        <v>209</v>
      </c>
      <c r="E1340" s="197" t="s">
        <v>1</v>
      </c>
      <c r="F1340" s="198" t="s">
        <v>2934</v>
      </c>
      <c r="G1340" s="195"/>
      <c r="H1340" s="199">
        <v>124</v>
      </c>
      <c r="I1340" s="200"/>
      <c r="J1340" s="195"/>
      <c r="K1340" s="195"/>
      <c r="L1340" s="201"/>
      <c r="M1340" s="202"/>
      <c r="N1340" s="203"/>
      <c r="O1340" s="203"/>
      <c r="P1340" s="203"/>
      <c r="Q1340" s="203"/>
      <c r="R1340" s="203"/>
      <c r="S1340" s="203"/>
      <c r="T1340" s="204"/>
      <c r="AT1340" s="205" t="s">
        <v>209</v>
      </c>
      <c r="AU1340" s="205" t="s">
        <v>89</v>
      </c>
      <c r="AV1340" s="12" t="s">
        <v>89</v>
      </c>
      <c r="AW1340" s="12" t="s">
        <v>36</v>
      </c>
      <c r="AX1340" s="12" t="s">
        <v>80</v>
      </c>
      <c r="AY1340" s="205" t="s">
        <v>203</v>
      </c>
    </row>
    <row r="1341" spans="2:51" s="13" customFormat="1" ht="12">
      <c r="B1341" s="206"/>
      <c r="C1341" s="207"/>
      <c r="D1341" s="196" t="s">
        <v>209</v>
      </c>
      <c r="E1341" s="208" t="s">
        <v>1</v>
      </c>
      <c r="F1341" s="209" t="s">
        <v>211</v>
      </c>
      <c r="G1341" s="207"/>
      <c r="H1341" s="210">
        <v>1397.98</v>
      </c>
      <c r="I1341" s="211"/>
      <c r="J1341" s="207"/>
      <c r="K1341" s="207"/>
      <c r="L1341" s="212"/>
      <c r="M1341" s="213"/>
      <c r="N1341" s="214"/>
      <c r="O1341" s="214"/>
      <c r="P1341" s="214"/>
      <c r="Q1341" s="214"/>
      <c r="R1341" s="214"/>
      <c r="S1341" s="214"/>
      <c r="T1341" s="215"/>
      <c r="AT1341" s="216" t="s">
        <v>209</v>
      </c>
      <c r="AU1341" s="216" t="s">
        <v>89</v>
      </c>
      <c r="AV1341" s="13" t="s">
        <v>98</v>
      </c>
      <c r="AW1341" s="13" t="s">
        <v>36</v>
      </c>
      <c r="AX1341" s="13" t="s">
        <v>85</v>
      </c>
      <c r="AY1341" s="216" t="s">
        <v>203</v>
      </c>
    </row>
    <row r="1342" spans="1:65" s="2" customFormat="1" ht="24.2" customHeight="1">
      <c r="A1342" s="35"/>
      <c r="B1342" s="36"/>
      <c r="C1342" s="180" t="s">
        <v>2941</v>
      </c>
      <c r="D1342" s="180" t="s">
        <v>204</v>
      </c>
      <c r="E1342" s="181" t="s">
        <v>2942</v>
      </c>
      <c r="F1342" s="182" t="s">
        <v>2943</v>
      </c>
      <c r="G1342" s="183" t="s">
        <v>207</v>
      </c>
      <c r="H1342" s="184">
        <v>12</v>
      </c>
      <c r="I1342" s="185"/>
      <c r="J1342" s="186">
        <f>ROUND(I1342*H1342,2)</f>
        <v>0</v>
      </c>
      <c r="K1342" s="187"/>
      <c r="L1342" s="40"/>
      <c r="M1342" s="188" t="s">
        <v>1</v>
      </c>
      <c r="N1342" s="189" t="s">
        <v>45</v>
      </c>
      <c r="O1342" s="72"/>
      <c r="P1342" s="190">
        <f>O1342*H1342</f>
        <v>0</v>
      </c>
      <c r="Q1342" s="190">
        <v>0</v>
      </c>
      <c r="R1342" s="190">
        <f>Q1342*H1342</f>
        <v>0</v>
      </c>
      <c r="S1342" s="190">
        <v>0</v>
      </c>
      <c r="T1342" s="191">
        <f>S1342*H1342</f>
        <v>0</v>
      </c>
      <c r="U1342" s="35"/>
      <c r="V1342" s="35"/>
      <c r="W1342" s="35"/>
      <c r="X1342" s="35"/>
      <c r="Y1342" s="35"/>
      <c r="Z1342" s="35"/>
      <c r="AA1342" s="35"/>
      <c r="AB1342" s="35"/>
      <c r="AC1342" s="35"/>
      <c r="AD1342" s="35"/>
      <c r="AE1342" s="35"/>
      <c r="AR1342" s="192" t="s">
        <v>317</v>
      </c>
      <c r="AT1342" s="192" t="s">
        <v>204</v>
      </c>
      <c r="AU1342" s="192" t="s">
        <v>89</v>
      </c>
      <c r="AY1342" s="18" t="s">
        <v>203</v>
      </c>
      <c r="BE1342" s="193">
        <f>IF(N1342="základní",J1342,0)</f>
        <v>0</v>
      </c>
      <c r="BF1342" s="193">
        <f>IF(N1342="snížená",J1342,0)</f>
        <v>0</v>
      </c>
      <c r="BG1342" s="193">
        <f>IF(N1342="zákl. přenesená",J1342,0)</f>
        <v>0</v>
      </c>
      <c r="BH1342" s="193">
        <f>IF(N1342="sníž. přenesená",J1342,0)</f>
        <v>0</v>
      </c>
      <c r="BI1342" s="193">
        <f>IF(N1342="nulová",J1342,0)</f>
        <v>0</v>
      </c>
      <c r="BJ1342" s="18" t="s">
        <v>85</v>
      </c>
      <c r="BK1342" s="193">
        <f>ROUND(I1342*H1342,2)</f>
        <v>0</v>
      </c>
      <c r="BL1342" s="18" t="s">
        <v>317</v>
      </c>
      <c r="BM1342" s="192" t="s">
        <v>2944</v>
      </c>
    </row>
    <row r="1343" spans="2:51" s="12" customFormat="1" ht="12">
      <c r="B1343" s="194"/>
      <c r="C1343" s="195"/>
      <c r="D1343" s="196" t="s">
        <v>209</v>
      </c>
      <c r="E1343" s="197" t="s">
        <v>1</v>
      </c>
      <c r="F1343" s="198" t="s">
        <v>2945</v>
      </c>
      <c r="G1343" s="195"/>
      <c r="H1343" s="199">
        <v>12</v>
      </c>
      <c r="I1343" s="200"/>
      <c r="J1343" s="195"/>
      <c r="K1343" s="195"/>
      <c r="L1343" s="201"/>
      <c r="M1343" s="202"/>
      <c r="N1343" s="203"/>
      <c r="O1343" s="203"/>
      <c r="P1343" s="203"/>
      <c r="Q1343" s="203"/>
      <c r="R1343" s="203"/>
      <c r="S1343" s="203"/>
      <c r="T1343" s="204"/>
      <c r="AT1343" s="205" t="s">
        <v>209</v>
      </c>
      <c r="AU1343" s="205" t="s">
        <v>89</v>
      </c>
      <c r="AV1343" s="12" t="s">
        <v>89</v>
      </c>
      <c r="AW1343" s="12" t="s">
        <v>36</v>
      </c>
      <c r="AX1343" s="12" t="s">
        <v>80</v>
      </c>
      <c r="AY1343" s="205" t="s">
        <v>203</v>
      </c>
    </row>
    <row r="1344" spans="2:51" s="13" customFormat="1" ht="12">
      <c r="B1344" s="206"/>
      <c r="C1344" s="207"/>
      <c r="D1344" s="196" t="s">
        <v>209</v>
      </c>
      <c r="E1344" s="208" t="s">
        <v>1</v>
      </c>
      <c r="F1344" s="209" t="s">
        <v>211</v>
      </c>
      <c r="G1344" s="207"/>
      <c r="H1344" s="210">
        <v>12</v>
      </c>
      <c r="I1344" s="211"/>
      <c r="J1344" s="207"/>
      <c r="K1344" s="207"/>
      <c r="L1344" s="212"/>
      <c r="M1344" s="213"/>
      <c r="N1344" s="214"/>
      <c r="O1344" s="214"/>
      <c r="P1344" s="214"/>
      <c r="Q1344" s="214"/>
      <c r="R1344" s="214"/>
      <c r="S1344" s="214"/>
      <c r="T1344" s="215"/>
      <c r="AT1344" s="216" t="s">
        <v>209</v>
      </c>
      <c r="AU1344" s="216" t="s">
        <v>89</v>
      </c>
      <c r="AV1344" s="13" t="s">
        <v>98</v>
      </c>
      <c r="AW1344" s="13" t="s">
        <v>36</v>
      </c>
      <c r="AX1344" s="13" t="s">
        <v>85</v>
      </c>
      <c r="AY1344" s="216" t="s">
        <v>203</v>
      </c>
    </row>
    <row r="1345" spans="1:65" s="2" customFormat="1" ht="24.2" customHeight="1">
      <c r="A1345" s="35"/>
      <c r="B1345" s="36"/>
      <c r="C1345" s="180" t="s">
        <v>2946</v>
      </c>
      <c r="D1345" s="180" t="s">
        <v>204</v>
      </c>
      <c r="E1345" s="181" t="s">
        <v>2947</v>
      </c>
      <c r="F1345" s="182" t="s">
        <v>2948</v>
      </c>
      <c r="G1345" s="183" t="s">
        <v>207</v>
      </c>
      <c r="H1345" s="184">
        <v>12</v>
      </c>
      <c r="I1345" s="185"/>
      <c r="J1345" s="186">
        <f>ROUND(I1345*H1345,2)</f>
        <v>0</v>
      </c>
      <c r="K1345" s="187"/>
      <c r="L1345" s="40"/>
      <c r="M1345" s="188" t="s">
        <v>1</v>
      </c>
      <c r="N1345" s="189" t="s">
        <v>45</v>
      </c>
      <c r="O1345" s="72"/>
      <c r="P1345" s="190">
        <f>O1345*H1345</f>
        <v>0</v>
      </c>
      <c r="Q1345" s="190">
        <v>0</v>
      </c>
      <c r="R1345" s="190">
        <f>Q1345*H1345</f>
        <v>0</v>
      </c>
      <c r="S1345" s="190">
        <v>0</v>
      </c>
      <c r="T1345" s="191">
        <f>S1345*H1345</f>
        <v>0</v>
      </c>
      <c r="U1345" s="35"/>
      <c r="V1345" s="35"/>
      <c r="W1345" s="35"/>
      <c r="X1345" s="35"/>
      <c r="Y1345" s="35"/>
      <c r="Z1345" s="35"/>
      <c r="AA1345" s="35"/>
      <c r="AB1345" s="35"/>
      <c r="AC1345" s="35"/>
      <c r="AD1345" s="35"/>
      <c r="AE1345" s="35"/>
      <c r="AR1345" s="192" t="s">
        <v>317</v>
      </c>
      <c r="AT1345" s="192" t="s">
        <v>204</v>
      </c>
      <c r="AU1345" s="192" t="s">
        <v>89</v>
      </c>
      <c r="AY1345" s="18" t="s">
        <v>203</v>
      </c>
      <c r="BE1345" s="193">
        <f>IF(N1345="základní",J1345,0)</f>
        <v>0</v>
      </c>
      <c r="BF1345" s="193">
        <f>IF(N1345="snížená",J1345,0)</f>
        <v>0</v>
      </c>
      <c r="BG1345" s="193">
        <f>IF(N1345="zákl. přenesená",J1345,0)</f>
        <v>0</v>
      </c>
      <c r="BH1345" s="193">
        <f>IF(N1345="sníž. přenesená",J1345,0)</f>
        <v>0</v>
      </c>
      <c r="BI1345" s="193">
        <f>IF(N1345="nulová",J1345,0)</f>
        <v>0</v>
      </c>
      <c r="BJ1345" s="18" t="s">
        <v>85</v>
      </c>
      <c r="BK1345" s="193">
        <f>ROUND(I1345*H1345,2)</f>
        <v>0</v>
      </c>
      <c r="BL1345" s="18" t="s">
        <v>317</v>
      </c>
      <c r="BM1345" s="192" t="s">
        <v>2949</v>
      </c>
    </row>
    <row r="1346" spans="2:51" s="12" customFormat="1" ht="12">
      <c r="B1346" s="194"/>
      <c r="C1346" s="195"/>
      <c r="D1346" s="196" t="s">
        <v>209</v>
      </c>
      <c r="E1346" s="197" t="s">
        <v>1</v>
      </c>
      <c r="F1346" s="198" t="s">
        <v>2950</v>
      </c>
      <c r="G1346" s="195"/>
      <c r="H1346" s="199">
        <v>12</v>
      </c>
      <c r="I1346" s="200"/>
      <c r="J1346" s="195"/>
      <c r="K1346" s="195"/>
      <c r="L1346" s="201"/>
      <c r="M1346" s="202"/>
      <c r="N1346" s="203"/>
      <c r="O1346" s="203"/>
      <c r="P1346" s="203"/>
      <c r="Q1346" s="203"/>
      <c r="R1346" s="203"/>
      <c r="S1346" s="203"/>
      <c r="T1346" s="204"/>
      <c r="AT1346" s="205" t="s">
        <v>209</v>
      </c>
      <c r="AU1346" s="205" t="s">
        <v>89</v>
      </c>
      <c r="AV1346" s="12" t="s">
        <v>89</v>
      </c>
      <c r="AW1346" s="12" t="s">
        <v>36</v>
      </c>
      <c r="AX1346" s="12" t="s">
        <v>80</v>
      </c>
      <c r="AY1346" s="205" t="s">
        <v>203</v>
      </c>
    </row>
    <row r="1347" spans="2:51" s="13" customFormat="1" ht="12">
      <c r="B1347" s="206"/>
      <c r="C1347" s="207"/>
      <c r="D1347" s="196" t="s">
        <v>209</v>
      </c>
      <c r="E1347" s="208" t="s">
        <v>1</v>
      </c>
      <c r="F1347" s="209" t="s">
        <v>211</v>
      </c>
      <c r="G1347" s="207"/>
      <c r="H1347" s="210">
        <v>12</v>
      </c>
      <c r="I1347" s="211"/>
      <c r="J1347" s="207"/>
      <c r="K1347" s="207"/>
      <c r="L1347" s="212"/>
      <c r="M1347" s="213"/>
      <c r="N1347" s="214"/>
      <c r="O1347" s="214"/>
      <c r="P1347" s="214"/>
      <c r="Q1347" s="214"/>
      <c r="R1347" s="214"/>
      <c r="S1347" s="214"/>
      <c r="T1347" s="215"/>
      <c r="AT1347" s="216" t="s">
        <v>209</v>
      </c>
      <c r="AU1347" s="216" t="s">
        <v>89</v>
      </c>
      <c r="AV1347" s="13" t="s">
        <v>98</v>
      </c>
      <c r="AW1347" s="13" t="s">
        <v>36</v>
      </c>
      <c r="AX1347" s="13" t="s">
        <v>85</v>
      </c>
      <c r="AY1347" s="216" t="s">
        <v>203</v>
      </c>
    </row>
    <row r="1348" spans="1:65" s="2" customFormat="1" ht="37.9" customHeight="1">
      <c r="A1348" s="35"/>
      <c r="B1348" s="36"/>
      <c r="C1348" s="180" t="s">
        <v>2951</v>
      </c>
      <c r="D1348" s="180" t="s">
        <v>204</v>
      </c>
      <c r="E1348" s="181" t="s">
        <v>2952</v>
      </c>
      <c r="F1348" s="182" t="s">
        <v>2953</v>
      </c>
      <c r="G1348" s="183" t="s">
        <v>207</v>
      </c>
      <c r="H1348" s="184">
        <v>34.92</v>
      </c>
      <c r="I1348" s="185"/>
      <c r="J1348" s="186">
        <f>ROUND(I1348*H1348,2)</f>
        <v>0</v>
      </c>
      <c r="K1348" s="187"/>
      <c r="L1348" s="40"/>
      <c r="M1348" s="188" t="s">
        <v>1</v>
      </c>
      <c r="N1348" s="189" t="s">
        <v>45</v>
      </c>
      <c r="O1348" s="72"/>
      <c r="P1348" s="190">
        <f>O1348*H1348</f>
        <v>0</v>
      </c>
      <c r="Q1348" s="190">
        <v>0</v>
      </c>
      <c r="R1348" s="190">
        <f>Q1348*H1348</f>
        <v>0</v>
      </c>
      <c r="S1348" s="190">
        <v>0</v>
      </c>
      <c r="T1348" s="191">
        <f>S1348*H1348</f>
        <v>0</v>
      </c>
      <c r="U1348" s="35"/>
      <c r="V1348" s="35"/>
      <c r="W1348" s="35"/>
      <c r="X1348" s="35"/>
      <c r="Y1348" s="35"/>
      <c r="Z1348" s="35"/>
      <c r="AA1348" s="35"/>
      <c r="AB1348" s="35"/>
      <c r="AC1348" s="35"/>
      <c r="AD1348" s="35"/>
      <c r="AE1348" s="35"/>
      <c r="AR1348" s="192" t="s">
        <v>317</v>
      </c>
      <c r="AT1348" s="192" t="s">
        <v>204</v>
      </c>
      <c r="AU1348" s="192" t="s">
        <v>89</v>
      </c>
      <c r="AY1348" s="18" t="s">
        <v>203</v>
      </c>
      <c r="BE1348" s="193">
        <f>IF(N1348="základní",J1348,0)</f>
        <v>0</v>
      </c>
      <c r="BF1348" s="193">
        <f>IF(N1348="snížená",J1348,0)</f>
        <v>0</v>
      </c>
      <c r="BG1348" s="193">
        <f>IF(N1348="zákl. přenesená",J1348,0)</f>
        <v>0</v>
      </c>
      <c r="BH1348" s="193">
        <f>IF(N1348="sníž. přenesená",J1348,0)</f>
        <v>0</v>
      </c>
      <c r="BI1348" s="193">
        <f>IF(N1348="nulová",J1348,0)</f>
        <v>0</v>
      </c>
      <c r="BJ1348" s="18" t="s">
        <v>85</v>
      </c>
      <c r="BK1348" s="193">
        <f>ROUND(I1348*H1348,2)</f>
        <v>0</v>
      </c>
      <c r="BL1348" s="18" t="s">
        <v>317</v>
      </c>
      <c r="BM1348" s="192" t="s">
        <v>2954</v>
      </c>
    </row>
    <row r="1349" spans="2:51" s="12" customFormat="1" ht="12">
      <c r="B1349" s="194"/>
      <c r="C1349" s="195"/>
      <c r="D1349" s="196" t="s">
        <v>209</v>
      </c>
      <c r="E1349" s="197" t="s">
        <v>1</v>
      </c>
      <c r="F1349" s="198" t="s">
        <v>2955</v>
      </c>
      <c r="G1349" s="195"/>
      <c r="H1349" s="199">
        <v>34.92</v>
      </c>
      <c r="I1349" s="200"/>
      <c r="J1349" s="195"/>
      <c r="K1349" s="195"/>
      <c r="L1349" s="201"/>
      <c r="M1349" s="202"/>
      <c r="N1349" s="203"/>
      <c r="O1349" s="203"/>
      <c r="P1349" s="203"/>
      <c r="Q1349" s="203"/>
      <c r="R1349" s="203"/>
      <c r="S1349" s="203"/>
      <c r="T1349" s="204"/>
      <c r="AT1349" s="205" t="s">
        <v>209</v>
      </c>
      <c r="AU1349" s="205" t="s">
        <v>89</v>
      </c>
      <c r="AV1349" s="12" t="s">
        <v>89</v>
      </c>
      <c r="AW1349" s="12" t="s">
        <v>36</v>
      </c>
      <c r="AX1349" s="12" t="s">
        <v>80</v>
      </c>
      <c r="AY1349" s="205" t="s">
        <v>203</v>
      </c>
    </row>
    <row r="1350" spans="2:51" s="13" customFormat="1" ht="12">
      <c r="B1350" s="206"/>
      <c r="C1350" s="207"/>
      <c r="D1350" s="196" t="s">
        <v>209</v>
      </c>
      <c r="E1350" s="208" t="s">
        <v>1</v>
      </c>
      <c r="F1350" s="209" t="s">
        <v>211</v>
      </c>
      <c r="G1350" s="207"/>
      <c r="H1350" s="210">
        <v>34.92</v>
      </c>
      <c r="I1350" s="211"/>
      <c r="J1350" s="207"/>
      <c r="K1350" s="207"/>
      <c r="L1350" s="212"/>
      <c r="M1350" s="213"/>
      <c r="N1350" s="214"/>
      <c r="O1350" s="214"/>
      <c r="P1350" s="214"/>
      <c r="Q1350" s="214"/>
      <c r="R1350" s="214"/>
      <c r="S1350" s="214"/>
      <c r="T1350" s="215"/>
      <c r="AT1350" s="216" t="s">
        <v>209</v>
      </c>
      <c r="AU1350" s="216" t="s">
        <v>89</v>
      </c>
      <c r="AV1350" s="13" t="s">
        <v>98</v>
      </c>
      <c r="AW1350" s="13" t="s">
        <v>36</v>
      </c>
      <c r="AX1350" s="13" t="s">
        <v>85</v>
      </c>
      <c r="AY1350" s="216" t="s">
        <v>203</v>
      </c>
    </row>
    <row r="1351" spans="1:65" s="2" customFormat="1" ht="33" customHeight="1">
      <c r="A1351" s="35"/>
      <c r="B1351" s="36"/>
      <c r="C1351" s="180" t="s">
        <v>2956</v>
      </c>
      <c r="D1351" s="180" t="s">
        <v>204</v>
      </c>
      <c r="E1351" s="181" t="s">
        <v>2957</v>
      </c>
      <c r="F1351" s="182" t="s">
        <v>2958</v>
      </c>
      <c r="G1351" s="183" t="s">
        <v>207</v>
      </c>
      <c r="H1351" s="184">
        <v>34.92</v>
      </c>
      <c r="I1351" s="185"/>
      <c r="J1351" s="186">
        <f>ROUND(I1351*H1351,2)</f>
        <v>0</v>
      </c>
      <c r="K1351" s="187"/>
      <c r="L1351" s="40"/>
      <c r="M1351" s="188" t="s">
        <v>1</v>
      </c>
      <c r="N1351" s="189" t="s">
        <v>45</v>
      </c>
      <c r="O1351" s="72"/>
      <c r="P1351" s="190">
        <f>O1351*H1351</f>
        <v>0</v>
      </c>
      <c r="Q1351" s="190">
        <v>0</v>
      </c>
      <c r="R1351" s="190">
        <f>Q1351*H1351</f>
        <v>0</v>
      </c>
      <c r="S1351" s="190">
        <v>0</v>
      </c>
      <c r="T1351" s="191">
        <f>S1351*H1351</f>
        <v>0</v>
      </c>
      <c r="U1351" s="35"/>
      <c r="V1351" s="35"/>
      <c r="W1351" s="35"/>
      <c r="X1351" s="35"/>
      <c r="Y1351" s="35"/>
      <c r="Z1351" s="35"/>
      <c r="AA1351" s="35"/>
      <c r="AB1351" s="35"/>
      <c r="AC1351" s="35"/>
      <c r="AD1351" s="35"/>
      <c r="AE1351" s="35"/>
      <c r="AR1351" s="192" t="s">
        <v>317</v>
      </c>
      <c r="AT1351" s="192" t="s">
        <v>204</v>
      </c>
      <c r="AU1351" s="192" t="s">
        <v>89</v>
      </c>
      <c r="AY1351" s="18" t="s">
        <v>203</v>
      </c>
      <c r="BE1351" s="193">
        <f>IF(N1351="základní",J1351,0)</f>
        <v>0</v>
      </c>
      <c r="BF1351" s="193">
        <f>IF(N1351="snížená",J1351,0)</f>
        <v>0</v>
      </c>
      <c r="BG1351" s="193">
        <f>IF(N1351="zákl. přenesená",J1351,0)</f>
        <v>0</v>
      </c>
      <c r="BH1351" s="193">
        <f>IF(N1351="sníž. přenesená",J1351,0)</f>
        <v>0</v>
      </c>
      <c r="BI1351" s="193">
        <f>IF(N1351="nulová",J1351,0)</f>
        <v>0</v>
      </c>
      <c r="BJ1351" s="18" t="s">
        <v>85</v>
      </c>
      <c r="BK1351" s="193">
        <f>ROUND(I1351*H1351,2)</f>
        <v>0</v>
      </c>
      <c r="BL1351" s="18" t="s">
        <v>317</v>
      </c>
      <c r="BM1351" s="192" t="s">
        <v>2959</v>
      </c>
    </row>
    <row r="1352" spans="2:51" s="12" customFormat="1" ht="12">
      <c r="B1352" s="194"/>
      <c r="C1352" s="195"/>
      <c r="D1352" s="196" t="s">
        <v>209</v>
      </c>
      <c r="E1352" s="197" t="s">
        <v>1</v>
      </c>
      <c r="F1352" s="198" t="s">
        <v>2955</v>
      </c>
      <c r="G1352" s="195"/>
      <c r="H1352" s="199">
        <v>34.92</v>
      </c>
      <c r="I1352" s="200"/>
      <c r="J1352" s="195"/>
      <c r="K1352" s="195"/>
      <c r="L1352" s="201"/>
      <c r="M1352" s="202"/>
      <c r="N1352" s="203"/>
      <c r="O1352" s="203"/>
      <c r="P1352" s="203"/>
      <c r="Q1352" s="203"/>
      <c r="R1352" s="203"/>
      <c r="S1352" s="203"/>
      <c r="T1352" s="204"/>
      <c r="AT1352" s="205" t="s">
        <v>209</v>
      </c>
      <c r="AU1352" s="205" t="s">
        <v>89</v>
      </c>
      <c r="AV1352" s="12" t="s">
        <v>89</v>
      </c>
      <c r="AW1352" s="12" t="s">
        <v>36</v>
      </c>
      <c r="AX1352" s="12" t="s">
        <v>80</v>
      </c>
      <c r="AY1352" s="205" t="s">
        <v>203</v>
      </c>
    </row>
    <row r="1353" spans="2:51" s="13" customFormat="1" ht="12">
      <c r="B1353" s="206"/>
      <c r="C1353" s="207"/>
      <c r="D1353" s="196" t="s">
        <v>209</v>
      </c>
      <c r="E1353" s="208" t="s">
        <v>1</v>
      </c>
      <c r="F1353" s="209" t="s">
        <v>211</v>
      </c>
      <c r="G1353" s="207"/>
      <c r="H1353" s="210">
        <v>34.92</v>
      </c>
      <c r="I1353" s="211"/>
      <c r="J1353" s="207"/>
      <c r="K1353" s="207"/>
      <c r="L1353" s="212"/>
      <c r="M1353" s="213"/>
      <c r="N1353" s="214"/>
      <c r="O1353" s="214"/>
      <c r="P1353" s="214"/>
      <c r="Q1353" s="214"/>
      <c r="R1353" s="214"/>
      <c r="S1353" s="214"/>
      <c r="T1353" s="215"/>
      <c r="AT1353" s="216" t="s">
        <v>209</v>
      </c>
      <c r="AU1353" s="216" t="s">
        <v>89</v>
      </c>
      <c r="AV1353" s="13" t="s">
        <v>98</v>
      </c>
      <c r="AW1353" s="13" t="s">
        <v>36</v>
      </c>
      <c r="AX1353" s="13" t="s">
        <v>85</v>
      </c>
      <c r="AY1353" s="216" t="s">
        <v>203</v>
      </c>
    </row>
    <row r="1354" spans="1:65" s="2" customFormat="1" ht="16.5" customHeight="1">
      <c r="A1354" s="35"/>
      <c r="B1354" s="36"/>
      <c r="C1354" s="180" t="s">
        <v>2960</v>
      </c>
      <c r="D1354" s="180" t="s">
        <v>204</v>
      </c>
      <c r="E1354" s="181" t="s">
        <v>2961</v>
      </c>
      <c r="F1354" s="182" t="s">
        <v>2962</v>
      </c>
      <c r="G1354" s="183" t="s">
        <v>207</v>
      </c>
      <c r="H1354" s="184">
        <v>34.92</v>
      </c>
      <c r="I1354" s="185"/>
      <c r="J1354" s="186">
        <f>ROUND(I1354*H1354,2)</f>
        <v>0</v>
      </c>
      <c r="K1354" s="187"/>
      <c r="L1354" s="40"/>
      <c r="M1354" s="188" t="s">
        <v>1</v>
      </c>
      <c r="N1354" s="189" t="s">
        <v>45</v>
      </c>
      <c r="O1354" s="72"/>
      <c r="P1354" s="190">
        <f>O1354*H1354</f>
        <v>0</v>
      </c>
      <c r="Q1354" s="190">
        <v>0</v>
      </c>
      <c r="R1354" s="190">
        <f>Q1354*H1354</f>
        <v>0</v>
      </c>
      <c r="S1354" s="190">
        <v>0</v>
      </c>
      <c r="T1354" s="191">
        <f>S1354*H1354</f>
        <v>0</v>
      </c>
      <c r="U1354" s="35"/>
      <c r="V1354" s="35"/>
      <c r="W1354" s="35"/>
      <c r="X1354" s="35"/>
      <c r="Y1354" s="35"/>
      <c r="Z1354" s="35"/>
      <c r="AA1354" s="35"/>
      <c r="AB1354" s="35"/>
      <c r="AC1354" s="35"/>
      <c r="AD1354" s="35"/>
      <c r="AE1354" s="35"/>
      <c r="AR1354" s="192" t="s">
        <v>317</v>
      </c>
      <c r="AT1354" s="192" t="s">
        <v>204</v>
      </c>
      <c r="AU1354" s="192" t="s">
        <v>89</v>
      </c>
      <c r="AY1354" s="18" t="s">
        <v>203</v>
      </c>
      <c r="BE1354" s="193">
        <f>IF(N1354="základní",J1354,0)</f>
        <v>0</v>
      </c>
      <c r="BF1354" s="193">
        <f>IF(N1354="snížená",J1354,0)</f>
        <v>0</v>
      </c>
      <c r="BG1354" s="193">
        <f>IF(N1354="zákl. přenesená",J1354,0)</f>
        <v>0</v>
      </c>
      <c r="BH1354" s="193">
        <f>IF(N1354="sníž. přenesená",J1354,0)</f>
        <v>0</v>
      </c>
      <c r="BI1354" s="193">
        <f>IF(N1354="nulová",J1354,0)</f>
        <v>0</v>
      </c>
      <c r="BJ1354" s="18" t="s">
        <v>85</v>
      </c>
      <c r="BK1354" s="193">
        <f>ROUND(I1354*H1354,2)</f>
        <v>0</v>
      </c>
      <c r="BL1354" s="18" t="s">
        <v>317</v>
      </c>
      <c r="BM1354" s="192" t="s">
        <v>2963</v>
      </c>
    </row>
    <row r="1355" spans="2:51" s="12" customFormat="1" ht="12">
      <c r="B1355" s="194"/>
      <c r="C1355" s="195"/>
      <c r="D1355" s="196" t="s">
        <v>209</v>
      </c>
      <c r="E1355" s="197" t="s">
        <v>1</v>
      </c>
      <c r="F1355" s="198" t="s">
        <v>2955</v>
      </c>
      <c r="G1355" s="195"/>
      <c r="H1355" s="199">
        <v>34.92</v>
      </c>
      <c r="I1355" s="200"/>
      <c r="J1355" s="195"/>
      <c r="K1355" s="195"/>
      <c r="L1355" s="201"/>
      <c r="M1355" s="202"/>
      <c r="N1355" s="203"/>
      <c r="O1355" s="203"/>
      <c r="P1355" s="203"/>
      <c r="Q1355" s="203"/>
      <c r="R1355" s="203"/>
      <c r="S1355" s="203"/>
      <c r="T1355" s="204"/>
      <c r="AT1355" s="205" t="s">
        <v>209</v>
      </c>
      <c r="AU1355" s="205" t="s">
        <v>89</v>
      </c>
      <c r="AV1355" s="12" t="s">
        <v>89</v>
      </c>
      <c r="AW1355" s="12" t="s">
        <v>36</v>
      </c>
      <c r="AX1355" s="12" t="s">
        <v>80</v>
      </c>
      <c r="AY1355" s="205" t="s">
        <v>203</v>
      </c>
    </row>
    <row r="1356" spans="2:51" s="13" customFormat="1" ht="12">
      <c r="B1356" s="206"/>
      <c r="C1356" s="207"/>
      <c r="D1356" s="196" t="s">
        <v>209</v>
      </c>
      <c r="E1356" s="208" t="s">
        <v>1</v>
      </c>
      <c r="F1356" s="209" t="s">
        <v>211</v>
      </c>
      <c r="G1356" s="207"/>
      <c r="H1356" s="210">
        <v>34.92</v>
      </c>
      <c r="I1356" s="211"/>
      <c r="J1356" s="207"/>
      <c r="K1356" s="207"/>
      <c r="L1356" s="212"/>
      <c r="M1356" s="213"/>
      <c r="N1356" s="214"/>
      <c r="O1356" s="214"/>
      <c r="P1356" s="214"/>
      <c r="Q1356" s="214"/>
      <c r="R1356" s="214"/>
      <c r="S1356" s="214"/>
      <c r="T1356" s="215"/>
      <c r="AT1356" s="216" t="s">
        <v>209</v>
      </c>
      <c r="AU1356" s="216" t="s">
        <v>89</v>
      </c>
      <c r="AV1356" s="13" t="s">
        <v>98</v>
      </c>
      <c r="AW1356" s="13" t="s">
        <v>36</v>
      </c>
      <c r="AX1356" s="13" t="s">
        <v>85</v>
      </c>
      <c r="AY1356" s="216" t="s">
        <v>203</v>
      </c>
    </row>
    <row r="1357" spans="2:63" s="11" customFormat="1" ht="22.9" customHeight="1">
      <c r="B1357" s="166"/>
      <c r="C1357" s="167"/>
      <c r="D1357" s="168" t="s">
        <v>79</v>
      </c>
      <c r="E1357" s="226" t="s">
        <v>1171</v>
      </c>
      <c r="F1357" s="226" t="s">
        <v>1172</v>
      </c>
      <c r="G1357" s="167"/>
      <c r="H1357" s="167"/>
      <c r="I1357" s="170"/>
      <c r="J1357" s="227">
        <f>BK1357</f>
        <v>0</v>
      </c>
      <c r="K1357" s="167"/>
      <c r="L1357" s="172"/>
      <c r="M1357" s="173"/>
      <c r="N1357" s="174"/>
      <c r="O1357" s="174"/>
      <c r="P1357" s="175">
        <f>SUM(P1358:P1399)</f>
        <v>0</v>
      </c>
      <c r="Q1357" s="174"/>
      <c r="R1357" s="175">
        <f>SUM(R1358:R1399)</f>
        <v>0</v>
      </c>
      <c r="S1357" s="174"/>
      <c r="T1357" s="176">
        <f>SUM(T1358:T1399)</f>
        <v>0</v>
      </c>
      <c r="AR1357" s="177" t="s">
        <v>89</v>
      </c>
      <c r="AT1357" s="178" t="s">
        <v>79</v>
      </c>
      <c r="AU1357" s="178" t="s">
        <v>85</v>
      </c>
      <c r="AY1357" s="177" t="s">
        <v>203</v>
      </c>
      <c r="BK1357" s="179">
        <f>SUM(BK1358:BK1399)</f>
        <v>0</v>
      </c>
    </row>
    <row r="1358" spans="1:65" s="2" customFormat="1" ht="37.9" customHeight="1">
      <c r="A1358" s="35"/>
      <c r="B1358" s="36"/>
      <c r="C1358" s="180" t="s">
        <v>2964</v>
      </c>
      <c r="D1358" s="180" t="s">
        <v>204</v>
      </c>
      <c r="E1358" s="181" t="s">
        <v>2965</v>
      </c>
      <c r="F1358" s="182" t="s">
        <v>2966</v>
      </c>
      <c r="G1358" s="183" t="s">
        <v>207</v>
      </c>
      <c r="H1358" s="184">
        <v>577.1</v>
      </c>
      <c r="I1358" s="185"/>
      <c r="J1358" s="186">
        <f>ROUND(I1358*H1358,2)</f>
        <v>0</v>
      </c>
      <c r="K1358" s="187"/>
      <c r="L1358" s="40"/>
      <c r="M1358" s="188" t="s">
        <v>1</v>
      </c>
      <c r="N1358" s="189" t="s">
        <v>45</v>
      </c>
      <c r="O1358" s="72"/>
      <c r="P1358" s="190">
        <f>O1358*H1358</f>
        <v>0</v>
      </c>
      <c r="Q1358" s="190">
        <v>0</v>
      </c>
      <c r="R1358" s="190">
        <f>Q1358*H1358</f>
        <v>0</v>
      </c>
      <c r="S1358" s="190">
        <v>0</v>
      </c>
      <c r="T1358" s="191">
        <f>S1358*H1358</f>
        <v>0</v>
      </c>
      <c r="U1358" s="35"/>
      <c r="V1358" s="35"/>
      <c r="W1358" s="35"/>
      <c r="X1358" s="35"/>
      <c r="Y1358" s="35"/>
      <c r="Z1358" s="35"/>
      <c r="AA1358" s="35"/>
      <c r="AB1358" s="35"/>
      <c r="AC1358" s="35"/>
      <c r="AD1358" s="35"/>
      <c r="AE1358" s="35"/>
      <c r="AR1358" s="192" t="s">
        <v>317</v>
      </c>
      <c r="AT1358" s="192" t="s">
        <v>204</v>
      </c>
      <c r="AU1358" s="192" t="s">
        <v>89</v>
      </c>
      <c r="AY1358" s="18" t="s">
        <v>203</v>
      </c>
      <c r="BE1358" s="193">
        <f>IF(N1358="základní",J1358,0)</f>
        <v>0</v>
      </c>
      <c r="BF1358" s="193">
        <f>IF(N1358="snížená",J1358,0)</f>
        <v>0</v>
      </c>
      <c r="BG1358" s="193">
        <f>IF(N1358="zákl. přenesená",J1358,0)</f>
        <v>0</v>
      </c>
      <c r="BH1358" s="193">
        <f>IF(N1358="sníž. přenesená",J1358,0)</f>
        <v>0</v>
      </c>
      <c r="BI1358" s="193">
        <f>IF(N1358="nulová",J1358,0)</f>
        <v>0</v>
      </c>
      <c r="BJ1358" s="18" t="s">
        <v>85</v>
      </c>
      <c r="BK1358" s="193">
        <f>ROUND(I1358*H1358,2)</f>
        <v>0</v>
      </c>
      <c r="BL1358" s="18" t="s">
        <v>317</v>
      </c>
      <c r="BM1358" s="192" t="s">
        <v>2967</v>
      </c>
    </row>
    <row r="1359" spans="2:51" s="12" customFormat="1" ht="12">
      <c r="B1359" s="194"/>
      <c r="C1359" s="195"/>
      <c r="D1359" s="196" t="s">
        <v>209</v>
      </c>
      <c r="E1359" s="197" t="s">
        <v>1</v>
      </c>
      <c r="F1359" s="198" t="s">
        <v>2968</v>
      </c>
      <c r="G1359" s="195"/>
      <c r="H1359" s="199">
        <v>577.1</v>
      </c>
      <c r="I1359" s="200"/>
      <c r="J1359" s="195"/>
      <c r="K1359" s="195"/>
      <c r="L1359" s="201"/>
      <c r="M1359" s="202"/>
      <c r="N1359" s="203"/>
      <c r="O1359" s="203"/>
      <c r="P1359" s="203"/>
      <c r="Q1359" s="203"/>
      <c r="R1359" s="203"/>
      <c r="S1359" s="203"/>
      <c r="T1359" s="204"/>
      <c r="AT1359" s="205" t="s">
        <v>209</v>
      </c>
      <c r="AU1359" s="205" t="s">
        <v>89</v>
      </c>
      <c r="AV1359" s="12" t="s">
        <v>89</v>
      </c>
      <c r="AW1359" s="12" t="s">
        <v>36</v>
      </c>
      <c r="AX1359" s="12" t="s">
        <v>80</v>
      </c>
      <c r="AY1359" s="205" t="s">
        <v>203</v>
      </c>
    </row>
    <row r="1360" spans="2:51" s="13" customFormat="1" ht="12">
      <c r="B1360" s="206"/>
      <c r="C1360" s="207"/>
      <c r="D1360" s="196" t="s">
        <v>209</v>
      </c>
      <c r="E1360" s="208" t="s">
        <v>1</v>
      </c>
      <c r="F1360" s="209" t="s">
        <v>211</v>
      </c>
      <c r="G1360" s="207"/>
      <c r="H1360" s="210">
        <v>577.1</v>
      </c>
      <c r="I1360" s="211"/>
      <c r="J1360" s="207"/>
      <c r="K1360" s="207"/>
      <c r="L1360" s="212"/>
      <c r="M1360" s="213"/>
      <c r="N1360" s="214"/>
      <c r="O1360" s="214"/>
      <c r="P1360" s="214"/>
      <c r="Q1360" s="214"/>
      <c r="R1360" s="214"/>
      <c r="S1360" s="214"/>
      <c r="T1360" s="215"/>
      <c r="AT1360" s="216" t="s">
        <v>209</v>
      </c>
      <c r="AU1360" s="216" t="s">
        <v>89</v>
      </c>
      <c r="AV1360" s="13" t="s">
        <v>98</v>
      </c>
      <c r="AW1360" s="13" t="s">
        <v>36</v>
      </c>
      <c r="AX1360" s="13" t="s">
        <v>85</v>
      </c>
      <c r="AY1360" s="216" t="s">
        <v>203</v>
      </c>
    </row>
    <row r="1361" spans="1:65" s="2" customFormat="1" ht="37.9" customHeight="1">
      <c r="A1361" s="35"/>
      <c r="B1361" s="36"/>
      <c r="C1361" s="180" t="s">
        <v>2969</v>
      </c>
      <c r="D1361" s="180" t="s">
        <v>204</v>
      </c>
      <c r="E1361" s="181" t="s">
        <v>2970</v>
      </c>
      <c r="F1361" s="182" t="s">
        <v>2971</v>
      </c>
      <c r="G1361" s="183" t="s">
        <v>207</v>
      </c>
      <c r="H1361" s="184">
        <v>907.69</v>
      </c>
      <c r="I1361" s="185"/>
      <c r="J1361" s="186">
        <f>ROUND(I1361*H1361,2)</f>
        <v>0</v>
      </c>
      <c r="K1361" s="187"/>
      <c r="L1361" s="40"/>
      <c r="M1361" s="188" t="s">
        <v>1</v>
      </c>
      <c r="N1361" s="189" t="s">
        <v>45</v>
      </c>
      <c r="O1361" s="72"/>
      <c r="P1361" s="190">
        <f>O1361*H1361</f>
        <v>0</v>
      </c>
      <c r="Q1361" s="190">
        <v>0</v>
      </c>
      <c r="R1361" s="190">
        <f>Q1361*H1361</f>
        <v>0</v>
      </c>
      <c r="S1361" s="190">
        <v>0</v>
      </c>
      <c r="T1361" s="191">
        <f>S1361*H1361</f>
        <v>0</v>
      </c>
      <c r="U1361" s="35"/>
      <c r="V1361" s="35"/>
      <c r="W1361" s="35"/>
      <c r="X1361" s="35"/>
      <c r="Y1361" s="35"/>
      <c r="Z1361" s="35"/>
      <c r="AA1361" s="35"/>
      <c r="AB1361" s="35"/>
      <c r="AC1361" s="35"/>
      <c r="AD1361" s="35"/>
      <c r="AE1361" s="35"/>
      <c r="AR1361" s="192" t="s">
        <v>317</v>
      </c>
      <c r="AT1361" s="192" t="s">
        <v>204</v>
      </c>
      <c r="AU1361" s="192" t="s">
        <v>89</v>
      </c>
      <c r="AY1361" s="18" t="s">
        <v>203</v>
      </c>
      <c r="BE1361" s="193">
        <f>IF(N1361="základní",J1361,0)</f>
        <v>0</v>
      </c>
      <c r="BF1361" s="193">
        <f>IF(N1361="snížená",J1361,0)</f>
        <v>0</v>
      </c>
      <c r="BG1361" s="193">
        <f>IF(N1361="zákl. přenesená",J1361,0)</f>
        <v>0</v>
      </c>
      <c r="BH1361" s="193">
        <f>IF(N1361="sníž. přenesená",J1361,0)</f>
        <v>0</v>
      </c>
      <c r="BI1361" s="193">
        <f>IF(N1361="nulová",J1361,0)</f>
        <v>0</v>
      </c>
      <c r="BJ1361" s="18" t="s">
        <v>85</v>
      </c>
      <c r="BK1361" s="193">
        <f>ROUND(I1361*H1361,2)</f>
        <v>0</v>
      </c>
      <c r="BL1361" s="18" t="s">
        <v>317</v>
      </c>
      <c r="BM1361" s="192" t="s">
        <v>2972</v>
      </c>
    </row>
    <row r="1362" spans="2:51" s="12" customFormat="1" ht="12">
      <c r="B1362" s="194"/>
      <c r="C1362" s="195"/>
      <c r="D1362" s="196" t="s">
        <v>209</v>
      </c>
      <c r="E1362" s="197" t="s">
        <v>1</v>
      </c>
      <c r="F1362" s="198" t="s">
        <v>2973</v>
      </c>
      <c r="G1362" s="195"/>
      <c r="H1362" s="199">
        <v>70</v>
      </c>
      <c r="I1362" s="200"/>
      <c r="J1362" s="195"/>
      <c r="K1362" s="195"/>
      <c r="L1362" s="201"/>
      <c r="M1362" s="202"/>
      <c r="N1362" s="203"/>
      <c r="O1362" s="203"/>
      <c r="P1362" s="203"/>
      <c r="Q1362" s="203"/>
      <c r="R1362" s="203"/>
      <c r="S1362" s="203"/>
      <c r="T1362" s="204"/>
      <c r="AT1362" s="205" t="s">
        <v>209</v>
      </c>
      <c r="AU1362" s="205" t="s">
        <v>89</v>
      </c>
      <c r="AV1362" s="12" t="s">
        <v>89</v>
      </c>
      <c r="AW1362" s="12" t="s">
        <v>36</v>
      </c>
      <c r="AX1362" s="12" t="s">
        <v>80</v>
      </c>
      <c r="AY1362" s="205" t="s">
        <v>203</v>
      </c>
    </row>
    <row r="1363" spans="2:51" s="12" customFormat="1" ht="12">
      <c r="B1363" s="194"/>
      <c r="C1363" s="195"/>
      <c r="D1363" s="196" t="s">
        <v>209</v>
      </c>
      <c r="E1363" s="197" t="s">
        <v>1</v>
      </c>
      <c r="F1363" s="198" t="s">
        <v>2974</v>
      </c>
      <c r="G1363" s="195"/>
      <c r="H1363" s="199">
        <v>119.67</v>
      </c>
      <c r="I1363" s="200"/>
      <c r="J1363" s="195"/>
      <c r="K1363" s="195"/>
      <c r="L1363" s="201"/>
      <c r="M1363" s="202"/>
      <c r="N1363" s="203"/>
      <c r="O1363" s="203"/>
      <c r="P1363" s="203"/>
      <c r="Q1363" s="203"/>
      <c r="R1363" s="203"/>
      <c r="S1363" s="203"/>
      <c r="T1363" s="204"/>
      <c r="AT1363" s="205" t="s">
        <v>209</v>
      </c>
      <c r="AU1363" s="205" t="s">
        <v>89</v>
      </c>
      <c r="AV1363" s="12" t="s">
        <v>89</v>
      </c>
      <c r="AW1363" s="12" t="s">
        <v>36</v>
      </c>
      <c r="AX1363" s="12" t="s">
        <v>80</v>
      </c>
      <c r="AY1363" s="205" t="s">
        <v>203</v>
      </c>
    </row>
    <row r="1364" spans="2:51" s="12" customFormat="1" ht="12">
      <c r="B1364" s="194"/>
      <c r="C1364" s="195"/>
      <c r="D1364" s="196" t="s">
        <v>209</v>
      </c>
      <c r="E1364" s="197" t="s">
        <v>1</v>
      </c>
      <c r="F1364" s="198" t="s">
        <v>2975</v>
      </c>
      <c r="G1364" s="195"/>
      <c r="H1364" s="199">
        <v>718.02</v>
      </c>
      <c r="I1364" s="200"/>
      <c r="J1364" s="195"/>
      <c r="K1364" s="195"/>
      <c r="L1364" s="201"/>
      <c r="M1364" s="202"/>
      <c r="N1364" s="203"/>
      <c r="O1364" s="203"/>
      <c r="P1364" s="203"/>
      <c r="Q1364" s="203"/>
      <c r="R1364" s="203"/>
      <c r="S1364" s="203"/>
      <c r="T1364" s="204"/>
      <c r="AT1364" s="205" t="s">
        <v>209</v>
      </c>
      <c r="AU1364" s="205" t="s">
        <v>89</v>
      </c>
      <c r="AV1364" s="12" t="s">
        <v>89</v>
      </c>
      <c r="AW1364" s="12" t="s">
        <v>36</v>
      </c>
      <c r="AX1364" s="12" t="s">
        <v>80</v>
      </c>
      <c r="AY1364" s="205" t="s">
        <v>203</v>
      </c>
    </row>
    <row r="1365" spans="2:51" s="13" customFormat="1" ht="12">
      <c r="B1365" s="206"/>
      <c r="C1365" s="207"/>
      <c r="D1365" s="196" t="s">
        <v>209</v>
      </c>
      <c r="E1365" s="208" t="s">
        <v>1</v>
      </c>
      <c r="F1365" s="209" t="s">
        <v>211</v>
      </c>
      <c r="G1365" s="207"/>
      <c r="H1365" s="210">
        <v>907.69</v>
      </c>
      <c r="I1365" s="211"/>
      <c r="J1365" s="207"/>
      <c r="K1365" s="207"/>
      <c r="L1365" s="212"/>
      <c r="M1365" s="213"/>
      <c r="N1365" s="214"/>
      <c r="O1365" s="214"/>
      <c r="P1365" s="214"/>
      <c r="Q1365" s="214"/>
      <c r="R1365" s="214"/>
      <c r="S1365" s="214"/>
      <c r="T1365" s="215"/>
      <c r="AT1365" s="216" t="s">
        <v>209</v>
      </c>
      <c r="AU1365" s="216" t="s">
        <v>89</v>
      </c>
      <c r="AV1365" s="13" t="s">
        <v>98</v>
      </c>
      <c r="AW1365" s="13" t="s">
        <v>36</v>
      </c>
      <c r="AX1365" s="13" t="s">
        <v>85</v>
      </c>
      <c r="AY1365" s="216" t="s">
        <v>203</v>
      </c>
    </row>
    <row r="1366" spans="1:65" s="2" customFormat="1" ht="33" customHeight="1">
      <c r="A1366" s="35"/>
      <c r="B1366" s="36"/>
      <c r="C1366" s="180" t="s">
        <v>2976</v>
      </c>
      <c r="D1366" s="180" t="s">
        <v>204</v>
      </c>
      <c r="E1366" s="181" t="s">
        <v>2977</v>
      </c>
      <c r="F1366" s="182" t="s">
        <v>2978</v>
      </c>
      <c r="G1366" s="183" t="s">
        <v>207</v>
      </c>
      <c r="H1366" s="184">
        <v>19897.22</v>
      </c>
      <c r="I1366" s="185"/>
      <c r="J1366" s="186">
        <f>ROUND(I1366*H1366,2)</f>
        <v>0</v>
      </c>
      <c r="K1366" s="187"/>
      <c r="L1366" s="40"/>
      <c r="M1366" s="188" t="s">
        <v>1</v>
      </c>
      <c r="N1366" s="189" t="s">
        <v>45</v>
      </c>
      <c r="O1366" s="72"/>
      <c r="P1366" s="190">
        <f>O1366*H1366</f>
        <v>0</v>
      </c>
      <c r="Q1366" s="190">
        <v>0</v>
      </c>
      <c r="R1366" s="190">
        <f>Q1366*H1366</f>
        <v>0</v>
      </c>
      <c r="S1366" s="190">
        <v>0</v>
      </c>
      <c r="T1366" s="191">
        <f>S1366*H1366</f>
        <v>0</v>
      </c>
      <c r="U1366" s="35"/>
      <c r="V1366" s="35"/>
      <c r="W1366" s="35"/>
      <c r="X1366" s="35"/>
      <c r="Y1366" s="35"/>
      <c r="Z1366" s="35"/>
      <c r="AA1366" s="35"/>
      <c r="AB1366" s="35"/>
      <c r="AC1366" s="35"/>
      <c r="AD1366" s="35"/>
      <c r="AE1366" s="35"/>
      <c r="AR1366" s="192" t="s">
        <v>317</v>
      </c>
      <c r="AT1366" s="192" t="s">
        <v>204</v>
      </c>
      <c r="AU1366" s="192" t="s">
        <v>89</v>
      </c>
      <c r="AY1366" s="18" t="s">
        <v>203</v>
      </c>
      <c r="BE1366" s="193">
        <f>IF(N1366="základní",J1366,0)</f>
        <v>0</v>
      </c>
      <c r="BF1366" s="193">
        <f>IF(N1366="snížená",J1366,0)</f>
        <v>0</v>
      </c>
      <c r="BG1366" s="193">
        <f>IF(N1366="zákl. přenesená",J1366,0)</f>
        <v>0</v>
      </c>
      <c r="BH1366" s="193">
        <f>IF(N1366="sníž. přenesená",J1366,0)</f>
        <v>0</v>
      </c>
      <c r="BI1366" s="193">
        <f>IF(N1366="nulová",J1366,0)</f>
        <v>0</v>
      </c>
      <c r="BJ1366" s="18" t="s">
        <v>85</v>
      </c>
      <c r="BK1366" s="193">
        <f>ROUND(I1366*H1366,2)</f>
        <v>0</v>
      </c>
      <c r="BL1366" s="18" t="s">
        <v>317</v>
      </c>
      <c r="BM1366" s="192" t="s">
        <v>2979</v>
      </c>
    </row>
    <row r="1367" spans="2:51" s="12" customFormat="1" ht="12">
      <c r="B1367" s="194"/>
      <c r="C1367" s="195"/>
      <c r="D1367" s="196" t="s">
        <v>209</v>
      </c>
      <c r="E1367" s="197" t="s">
        <v>1</v>
      </c>
      <c r="F1367" s="198" t="s">
        <v>2980</v>
      </c>
      <c r="G1367" s="195"/>
      <c r="H1367" s="199">
        <v>15300</v>
      </c>
      <c r="I1367" s="200"/>
      <c r="J1367" s="195"/>
      <c r="K1367" s="195"/>
      <c r="L1367" s="201"/>
      <c r="M1367" s="202"/>
      <c r="N1367" s="203"/>
      <c r="O1367" s="203"/>
      <c r="P1367" s="203"/>
      <c r="Q1367" s="203"/>
      <c r="R1367" s="203"/>
      <c r="S1367" s="203"/>
      <c r="T1367" s="204"/>
      <c r="AT1367" s="205" t="s">
        <v>209</v>
      </c>
      <c r="AU1367" s="205" t="s">
        <v>89</v>
      </c>
      <c r="AV1367" s="12" t="s">
        <v>89</v>
      </c>
      <c r="AW1367" s="12" t="s">
        <v>36</v>
      </c>
      <c r="AX1367" s="12" t="s">
        <v>80</v>
      </c>
      <c r="AY1367" s="205" t="s">
        <v>203</v>
      </c>
    </row>
    <row r="1368" spans="2:51" s="12" customFormat="1" ht="12">
      <c r="B1368" s="194"/>
      <c r="C1368" s="195"/>
      <c r="D1368" s="196" t="s">
        <v>209</v>
      </c>
      <c r="E1368" s="197" t="s">
        <v>1</v>
      </c>
      <c r="F1368" s="198" t="s">
        <v>2981</v>
      </c>
      <c r="G1368" s="195"/>
      <c r="H1368" s="199">
        <v>4597.22</v>
      </c>
      <c r="I1368" s="200"/>
      <c r="J1368" s="195"/>
      <c r="K1368" s="195"/>
      <c r="L1368" s="201"/>
      <c r="M1368" s="202"/>
      <c r="N1368" s="203"/>
      <c r="O1368" s="203"/>
      <c r="P1368" s="203"/>
      <c r="Q1368" s="203"/>
      <c r="R1368" s="203"/>
      <c r="S1368" s="203"/>
      <c r="T1368" s="204"/>
      <c r="AT1368" s="205" t="s">
        <v>209</v>
      </c>
      <c r="AU1368" s="205" t="s">
        <v>89</v>
      </c>
      <c r="AV1368" s="12" t="s">
        <v>89</v>
      </c>
      <c r="AW1368" s="12" t="s">
        <v>36</v>
      </c>
      <c r="AX1368" s="12" t="s">
        <v>80</v>
      </c>
      <c r="AY1368" s="205" t="s">
        <v>203</v>
      </c>
    </row>
    <row r="1369" spans="2:51" s="13" customFormat="1" ht="12">
      <c r="B1369" s="206"/>
      <c r="C1369" s="207"/>
      <c r="D1369" s="196" t="s">
        <v>209</v>
      </c>
      <c r="E1369" s="208" t="s">
        <v>1</v>
      </c>
      <c r="F1369" s="209" t="s">
        <v>211</v>
      </c>
      <c r="G1369" s="207"/>
      <c r="H1369" s="210">
        <v>19897.22</v>
      </c>
      <c r="I1369" s="211"/>
      <c r="J1369" s="207"/>
      <c r="K1369" s="207"/>
      <c r="L1369" s="212"/>
      <c r="M1369" s="213"/>
      <c r="N1369" s="214"/>
      <c r="O1369" s="214"/>
      <c r="P1369" s="214"/>
      <c r="Q1369" s="214"/>
      <c r="R1369" s="214"/>
      <c r="S1369" s="214"/>
      <c r="T1369" s="215"/>
      <c r="AT1369" s="216" t="s">
        <v>209</v>
      </c>
      <c r="AU1369" s="216" t="s">
        <v>89</v>
      </c>
      <c r="AV1369" s="13" t="s">
        <v>98</v>
      </c>
      <c r="AW1369" s="13" t="s">
        <v>36</v>
      </c>
      <c r="AX1369" s="13" t="s">
        <v>85</v>
      </c>
      <c r="AY1369" s="216" t="s">
        <v>203</v>
      </c>
    </row>
    <row r="1370" spans="1:65" s="2" customFormat="1" ht="37.9" customHeight="1">
      <c r="A1370" s="35"/>
      <c r="B1370" s="36"/>
      <c r="C1370" s="180" t="s">
        <v>2982</v>
      </c>
      <c r="D1370" s="180" t="s">
        <v>204</v>
      </c>
      <c r="E1370" s="181" t="s">
        <v>2983</v>
      </c>
      <c r="F1370" s="182" t="s">
        <v>2984</v>
      </c>
      <c r="G1370" s="183" t="s">
        <v>207</v>
      </c>
      <c r="H1370" s="184">
        <v>21382.01</v>
      </c>
      <c r="I1370" s="185"/>
      <c r="J1370" s="186">
        <f>ROUND(I1370*H1370,2)</f>
        <v>0</v>
      </c>
      <c r="K1370" s="187"/>
      <c r="L1370" s="40"/>
      <c r="M1370" s="188" t="s">
        <v>1</v>
      </c>
      <c r="N1370" s="189" t="s">
        <v>45</v>
      </c>
      <c r="O1370" s="72"/>
      <c r="P1370" s="190">
        <f>O1370*H1370</f>
        <v>0</v>
      </c>
      <c r="Q1370" s="190">
        <v>0</v>
      </c>
      <c r="R1370" s="190">
        <f>Q1370*H1370</f>
        <v>0</v>
      </c>
      <c r="S1370" s="190">
        <v>0</v>
      </c>
      <c r="T1370" s="191">
        <f>S1370*H1370</f>
        <v>0</v>
      </c>
      <c r="U1370" s="35"/>
      <c r="V1370" s="35"/>
      <c r="W1370" s="35"/>
      <c r="X1370" s="35"/>
      <c r="Y1370" s="35"/>
      <c r="Z1370" s="35"/>
      <c r="AA1370" s="35"/>
      <c r="AB1370" s="35"/>
      <c r="AC1370" s="35"/>
      <c r="AD1370" s="35"/>
      <c r="AE1370" s="35"/>
      <c r="AR1370" s="192" t="s">
        <v>317</v>
      </c>
      <c r="AT1370" s="192" t="s">
        <v>204</v>
      </c>
      <c r="AU1370" s="192" t="s">
        <v>89</v>
      </c>
      <c r="AY1370" s="18" t="s">
        <v>203</v>
      </c>
      <c r="BE1370" s="193">
        <f>IF(N1370="základní",J1370,0)</f>
        <v>0</v>
      </c>
      <c r="BF1370" s="193">
        <f>IF(N1370="snížená",J1370,0)</f>
        <v>0</v>
      </c>
      <c r="BG1370" s="193">
        <f>IF(N1370="zákl. přenesená",J1370,0)</f>
        <v>0</v>
      </c>
      <c r="BH1370" s="193">
        <f>IF(N1370="sníž. přenesená",J1370,0)</f>
        <v>0</v>
      </c>
      <c r="BI1370" s="193">
        <f>IF(N1370="nulová",J1370,0)</f>
        <v>0</v>
      </c>
      <c r="BJ1370" s="18" t="s">
        <v>85</v>
      </c>
      <c r="BK1370" s="193">
        <f>ROUND(I1370*H1370,2)</f>
        <v>0</v>
      </c>
      <c r="BL1370" s="18" t="s">
        <v>317</v>
      </c>
      <c r="BM1370" s="192" t="s">
        <v>2985</v>
      </c>
    </row>
    <row r="1371" spans="1:65" s="2" customFormat="1" ht="37.9" customHeight="1">
      <c r="A1371" s="35"/>
      <c r="B1371" s="36"/>
      <c r="C1371" s="180" t="s">
        <v>2986</v>
      </c>
      <c r="D1371" s="180" t="s">
        <v>204</v>
      </c>
      <c r="E1371" s="181" t="s">
        <v>2987</v>
      </c>
      <c r="F1371" s="182" t="s">
        <v>2988</v>
      </c>
      <c r="G1371" s="183" t="s">
        <v>207</v>
      </c>
      <c r="H1371" s="184">
        <v>2492.91</v>
      </c>
      <c r="I1371" s="185"/>
      <c r="J1371" s="186">
        <f>ROUND(I1371*H1371,2)</f>
        <v>0</v>
      </c>
      <c r="K1371" s="187"/>
      <c r="L1371" s="40"/>
      <c r="M1371" s="188" t="s">
        <v>1</v>
      </c>
      <c r="N1371" s="189" t="s">
        <v>45</v>
      </c>
      <c r="O1371" s="72"/>
      <c r="P1371" s="190">
        <f>O1371*H1371</f>
        <v>0</v>
      </c>
      <c r="Q1371" s="190">
        <v>0</v>
      </c>
      <c r="R1371" s="190">
        <f>Q1371*H1371</f>
        <v>0</v>
      </c>
      <c r="S1371" s="190">
        <v>0</v>
      </c>
      <c r="T1371" s="191">
        <f>S1371*H1371</f>
        <v>0</v>
      </c>
      <c r="U1371" s="35"/>
      <c r="V1371" s="35"/>
      <c r="W1371" s="35"/>
      <c r="X1371" s="35"/>
      <c r="Y1371" s="35"/>
      <c r="Z1371" s="35"/>
      <c r="AA1371" s="35"/>
      <c r="AB1371" s="35"/>
      <c r="AC1371" s="35"/>
      <c r="AD1371" s="35"/>
      <c r="AE1371" s="35"/>
      <c r="AR1371" s="192" t="s">
        <v>317</v>
      </c>
      <c r="AT1371" s="192" t="s">
        <v>204</v>
      </c>
      <c r="AU1371" s="192" t="s">
        <v>89</v>
      </c>
      <c r="AY1371" s="18" t="s">
        <v>203</v>
      </c>
      <c r="BE1371" s="193">
        <f>IF(N1371="základní",J1371,0)</f>
        <v>0</v>
      </c>
      <c r="BF1371" s="193">
        <f>IF(N1371="snížená",J1371,0)</f>
        <v>0</v>
      </c>
      <c r="BG1371" s="193">
        <f>IF(N1371="zákl. přenesená",J1371,0)</f>
        <v>0</v>
      </c>
      <c r="BH1371" s="193">
        <f>IF(N1371="sníž. přenesená",J1371,0)</f>
        <v>0</v>
      </c>
      <c r="BI1371" s="193">
        <f>IF(N1371="nulová",J1371,0)</f>
        <v>0</v>
      </c>
      <c r="BJ1371" s="18" t="s">
        <v>85</v>
      </c>
      <c r="BK1371" s="193">
        <f>ROUND(I1371*H1371,2)</f>
        <v>0</v>
      </c>
      <c r="BL1371" s="18" t="s">
        <v>317</v>
      </c>
      <c r="BM1371" s="192" t="s">
        <v>2989</v>
      </c>
    </row>
    <row r="1372" spans="2:51" s="12" customFormat="1" ht="22.5">
      <c r="B1372" s="194"/>
      <c r="C1372" s="195"/>
      <c r="D1372" s="196" t="s">
        <v>209</v>
      </c>
      <c r="E1372" s="197" t="s">
        <v>1</v>
      </c>
      <c r="F1372" s="198" t="s">
        <v>2990</v>
      </c>
      <c r="G1372" s="195"/>
      <c r="H1372" s="199">
        <v>289.574</v>
      </c>
      <c r="I1372" s="200"/>
      <c r="J1372" s="195"/>
      <c r="K1372" s="195"/>
      <c r="L1372" s="201"/>
      <c r="M1372" s="202"/>
      <c r="N1372" s="203"/>
      <c r="O1372" s="203"/>
      <c r="P1372" s="203"/>
      <c r="Q1372" s="203"/>
      <c r="R1372" s="203"/>
      <c r="S1372" s="203"/>
      <c r="T1372" s="204"/>
      <c r="AT1372" s="205" t="s">
        <v>209</v>
      </c>
      <c r="AU1372" s="205" t="s">
        <v>89</v>
      </c>
      <c r="AV1372" s="12" t="s">
        <v>89</v>
      </c>
      <c r="AW1372" s="12" t="s">
        <v>36</v>
      </c>
      <c r="AX1372" s="12" t="s">
        <v>80</v>
      </c>
      <c r="AY1372" s="205" t="s">
        <v>203</v>
      </c>
    </row>
    <row r="1373" spans="2:51" s="12" customFormat="1" ht="12">
      <c r="B1373" s="194"/>
      <c r="C1373" s="195"/>
      <c r="D1373" s="196" t="s">
        <v>209</v>
      </c>
      <c r="E1373" s="197" t="s">
        <v>1</v>
      </c>
      <c r="F1373" s="198" t="s">
        <v>1499</v>
      </c>
      <c r="G1373" s="195"/>
      <c r="H1373" s="199">
        <v>29.44</v>
      </c>
      <c r="I1373" s="200"/>
      <c r="J1373" s="195"/>
      <c r="K1373" s="195"/>
      <c r="L1373" s="201"/>
      <c r="M1373" s="202"/>
      <c r="N1373" s="203"/>
      <c r="O1373" s="203"/>
      <c r="P1373" s="203"/>
      <c r="Q1373" s="203"/>
      <c r="R1373" s="203"/>
      <c r="S1373" s="203"/>
      <c r="T1373" s="204"/>
      <c r="AT1373" s="205" t="s">
        <v>209</v>
      </c>
      <c r="AU1373" s="205" t="s">
        <v>89</v>
      </c>
      <c r="AV1373" s="12" t="s">
        <v>89</v>
      </c>
      <c r="AW1373" s="12" t="s">
        <v>36</v>
      </c>
      <c r="AX1373" s="12" t="s">
        <v>80</v>
      </c>
      <c r="AY1373" s="205" t="s">
        <v>203</v>
      </c>
    </row>
    <row r="1374" spans="2:51" s="12" customFormat="1" ht="12">
      <c r="B1374" s="194"/>
      <c r="C1374" s="195"/>
      <c r="D1374" s="196" t="s">
        <v>209</v>
      </c>
      <c r="E1374" s="197" t="s">
        <v>1</v>
      </c>
      <c r="F1374" s="198" t="s">
        <v>1498</v>
      </c>
      <c r="G1374" s="195"/>
      <c r="H1374" s="199">
        <v>37.116</v>
      </c>
      <c r="I1374" s="200"/>
      <c r="J1374" s="195"/>
      <c r="K1374" s="195"/>
      <c r="L1374" s="201"/>
      <c r="M1374" s="202"/>
      <c r="N1374" s="203"/>
      <c r="O1374" s="203"/>
      <c r="P1374" s="203"/>
      <c r="Q1374" s="203"/>
      <c r="R1374" s="203"/>
      <c r="S1374" s="203"/>
      <c r="T1374" s="204"/>
      <c r="AT1374" s="205" t="s">
        <v>209</v>
      </c>
      <c r="AU1374" s="205" t="s">
        <v>89</v>
      </c>
      <c r="AV1374" s="12" t="s">
        <v>89</v>
      </c>
      <c r="AW1374" s="12" t="s">
        <v>36</v>
      </c>
      <c r="AX1374" s="12" t="s">
        <v>80</v>
      </c>
      <c r="AY1374" s="205" t="s">
        <v>203</v>
      </c>
    </row>
    <row r="1375" spans="2:51" s="16" customFormat="1" ht="12">
      <c r="B1375" s="249"/>
      <c r="C1375" s="250"/>
      <c r="D1375" s="196" t="s">
        <v>209</v>
      </c>
      <c r="E1375" s="251" t="s">
        <v>1</v>
      </c>
      <c r="F1375" s="252" t="s">
        <v>1501</v>
      </c>
      <c r="G1375" s="250"/>
      <c r="H1375" s="253">
        <v>356.13</v>
      </c>
      <c r="I1375" s="254"/>
      <c r="J1375" s="250"/>
      <c r="K1375" s="250"/>
      <c r="L1375" s="255"/>
      <c r="M1375" s="256"/>
      <c r="N1375" s="257"/>
      <c r="O1375" s="257"/>
      <c r="P1375" s="257"/>
      <c r="Q1375" s="257"/>
      <c r="R1375" s="257"/>
      <c r="S1375" s="257"/>
      <c r="T1375" s="258"/>
      <c r="AT1375" s="259" t="s">
        <v>209</v>
      </c>
      <c r="AU1375" s="259" t="s">
        <v>89</v>
      </c>
      <c r="AV1375" s="16" t="s">
        <v>95</v>
      </c>
      <c r="AW1375" s="16" t="s">
        <v>36</v>
      </c>
      <c r="AX1375" s="16" t="s">
        <v>80</v>
      </c>
      <c r="AY1375" s="259" t="s">
        <v>203</v>
      </c>
    </row>
    <row r="1376" spans="2:51" s="12" customFormat="1" ht="12">
      <c r="B1376" s="194"/>
      <c r="C1376" s="195"/>
      <c r="D1376" s="196" t="s">
        <v>209</v>
      </c>
      <c r="E1376" s="197" t="s">
        <v>1</v>
      </c>
      <c r="F1376" s="198" t="s">
        <v>2991</v>
      </c>
      <c r="G1376" s="195"/>
      <c r="H1376" s="199">
        <v>2136.78</v>
      </c>
      <c r="I1376" s="200"/>
      <c r="J1376" s="195"/>
      <c r="K1376" s="195"/>
      <c r="L1376" s="201"/>
      <c r="M1376" s="202"/>
      <c r="N1376" s="203"/>
      <c r="O1376" s="203"/>
      <c r="P1376" s="203"/>
      <c r="Q1376" s="203"/>
      <c r="R1376" s="203"/>
      <c r="S1376" s="203"/>
      <c r="T1376" s="204"/>
      <c r="AT1376" s="205" t="s">
        <v>209</v>
      </c>
      <c r="AU1376" s="205" t="s">
        <v>89</v>
      </c>
      <c r="AV1376" s="12" t="s">
        <v>89</v>
      </c>
      <c r="AW1376" s="12" t="s">
        <v>36</v>
      </c>
      <c r="AX1376" s="12" t="s">
        <v>80</v>
      </c>
      <c r="AY1376" s="205" t="s">
        <v>203</v>
      </c>
    </row>
    <row r="1377" spans="2:51" s="13" customFormat="1" ht="12">
      <c r="B1377" s="206"/>
      <c r="C1377" s="207"/>
      <c r="D1377" s="196" t="s">
        <v>209</v>
      </c>
      <c r="E1377" s="208" t="s">
        <v>1</v>
      </c>
      <c r="F1377" s="209" t="s">
        <v>211</v>
      </c>
      <c r="G1377" s="207"/>
      <c r="H1377" s="210">
        <v>2492.9100000000003</v>
      </c>
      <c r="I1377" s="211"/>
      <c r="J1377" s="207"/>
      <c r="K1377" s="207"/>
      <c r="L1377" s="212"/>
      <c r="M1377" s="213"/>
      <c r="N1377" s="214"/>
      <c r="O1377" s="214"/>
      <c r="P1377" s="214"/>
      <c r="Q1377" s="214"/>
      <c r="R1377" s="214"/>
      <c r="S1377" s="214"/>
      <c r="T1377" s="215"/>
      <c r="AT1377" s="216" t="s">
        <v>209</v>
      </c>
      <c r="AU1377" s="216" t="s">
        <v>89</v>
      </c>
      <c r="AV1377" s="13" t="s">
        <v>98</v>
      </c>
      <c r="AW1377" s="13" t="s">
        <v>36</v>
      </c>
      <c r="AX1377" s="13" t="s">
        <v>85</v>
      </c>
      <c r="AY1377" s="216" t="s">
        <v>203</v>
      </c>
    </row>
    <row r="1378" spans="1:65" s="2" customFormat="1" ht="37.9" customHeight="1">
      <c r="A1378" s="35"/>
      <c r="B1378" s="36"/>
      <c r="C1378" s="180" t="s">
        <v>2992</v>
      </c>
      <c r="D1378" s="180" t="s">
        <v>204</v>
      </c>
      <c r="E1378" s="181" t="s">
        <v>2993</v>
      </c>
      <c r="F1378" s="182" t="s">
        <v>2994</v>
      </c>
      <c r="G1378" s="183" t="s">
        <v>207</v>
      </c>
      <c r="H1378" s="184">
        <v>1061.62</v>
      </c>
      <c r="I1378" s="185"/>
      <c r="J1378" s="186">
        <f>ROUND(I1378*H1378,2)</f>
        <v>0</v>
      </c>
      <c r="K1378" s="187"/>
      <c r="L1378" s="40"/>
      <c r="M1378" s="188" t="s">
        <v>1</v>
      </c>
      <c r="N1378" s="189" t="s">
        <v>45</v>
      </c>
      <c r="O1378" s="72"/>
      <c r="P1378" s="190">
        <f>O1378*H1378</f>
        <v>0</v>
      </c>
      <c r="Q1378" s="190">
        <v>0</v>
      </c>
      <c r="R1378" s="190">
        <f>Q1378*H1378</f>
        <v>0</v>
      </c>
      <c r="S1378" s="190">
        <v>0</v>
      </c>
      <c r="T1378" s="191">
        <f>S1378*H1378</f>
        <v>0</v>
      </c>
      <c r="U1378" s="35"/>
      <c r="V1378" s="35"/>
      <c r="W1378" s="35"/>
      <c r="X1378" s="35"/>
      <c r="Y1378" s="35"/>
      <c r="Z1378" s="35"/>
      <c r="AA1378" s="35"/>
      <c r="AB1378" s="35"/>
      <c r="AC1378" s="35"/>
      <c r="AD1378" s="35"/>
      <c r="AE1378" s="35"/>
      <c r="AR1378" s="192" t="s">
        <v>317</v>
      </c>
      <c r="AT1378" s="192" t="s">
        <v>204</v>
      </c>
      <c r="AU1378" s="192" t="s">
        <v>89</v>
      </c>
      <c r="AY1378" s="18" t="s">
        <v>203</v>
      </c>
      <c r="BE1378" s="193">
        <f>IF(N1378="základní",J1378,0)</f>
        <v>0</v>
      </c>
      <c r="BF1378" s="193">
        <f>IF(N1378="snížená",J1378,0)</f>
        <v>0</v>
      </c>
      <c r="BG1378" s="193">
        <f>IF(N1378="zákl. přenesená",J1378,0)</f>
        <v>0</v>
      </c>
      <c r="BH1378" s="193">
        <f>IF(N1378="sníž. přenesená",J1378,0)</f>
        <v>0</v>
      </c>
      <c r="BI1378" s="193">
        <f>IF(N1378="nulová",J1378,0)</f>
        <v>0</v>
      </c>
      <c r="BJ1378" s="18" t="s">
        <v>85</v>
      </c>
      <c r="BK1378" s="193">
        <f>ROUND(I1378*H1378,2)</f>
        <v>0</v>
      </c>
      <c r="BL1378" s="18" t="s">
        <v>317</v>
      </c>
      <c r="BM1378" s="192" t="s">
        <v>2995</v>
      </c>
    </row>
    <row r="1379" spans="2:51" s="12" customFormat="1" ht="22.5">
      <c r="B1379" s="194"/>
      <c r="C1379" s="195"/>
      <c r="D1379" s="196" t="s">
        <v>209</v>
      </c>
      <c r="E1379" s="197" t="s">
        <v>1</v>
      </c>
      <c r="F1379" s="198" t="s">
        <v>1660</v>
      </c>
      <c r="G1379" s="195"/>
      <c r="H1379" s="199">
        <v>944.094</v>
      </c>
      <c r="I1379" s="200"/>
      <c r="J1379" s="195"/>
      <c r="K1379" s="195"/>
      <c r="L1379" s="201"/>
      <c r="M1379" s="202"/>
      <c r="N1379" s="203"/>
      <c r="O1379" s="203"/>
      <c r="P1379" s="203"/>
      <c r="Q1379" s="203"/>
      <c r="R1379" s="203"/>
      <c r="S1379" s="203"/>
      <c r="T1379" s="204"/>
      <c r="AT1379" s="205" t="s">
        <v>209</v>
      </c>
      <c r="AU1379" s="205" t="s">
        <v>89</v>
      </c>
      <c r="AV1379" s="12" t="s">
        <v>89</v>
      </c>
      <c r="AW1379" s="12" t="s">
        <v>36</v>
      </c>
      <c r="AX1379" s="12" t="s">
        <v>80</v>
      </c>
      <c r="AY1379" s="205" t="s">
        <v>203</v>
      </c>
    </row>
    <row r="1380" spans="2:51" s="12" customFormat="1" ht="22.5">
      <c r="B1380" s="194"/>
      <c r="C1380" s="195"/>
      <c r="D1380" s="196" t="s">
        <v>209</v>
      </c>
      <c r="E1380" s="197" t="s">
        <v>1</v>
      </c>
      <c r="F1380" s="198" t="s">
        <v>1661</v>
      </c>
      <c r="G1380" s="195"/>
      <c r="H1380" s="199">
        <v>26.646</v>
      </c>
      <c r="I1380" s="200"/>
      <c r="J1380" s="195"/>
      <c r="K1380" s="195"/>
      <c r="L1380" s="201"/>
      <c r="M1380" s="202"/>
      <c r="N1380" s="203"/>
      <c r="O1380" s="203"/>
      <c r="P1380" s="203"/>
      <c r="Q1380" s="203"/>
      <c r="R1380" s="203"/>
      <c r="S1380" s="203"/>
      <c r="T1380" s="204"/>
      <c r="AT1380" s="205" t="s">
        <v>209</v>
      </c>
      <c r="AU1380" s="205" t="s">
        <v>89</v>
      </c>
      <c r="AV1380" s="12" t="s">
        <v>89</v>
      </c>
      <c r="AW1380" s="12" t="s">
        <v>36</v>
      </c>
      <c r="AX1380" s="12" t="s">
        <v>80</v>
      </c>
      <c r="AY1380" s="205" t="s">
        <v>203</v>
      </c>
    </row>
    <row r="1381" spans="2:51" s="12" customFormat="1" ht="22.5">
      <c r="B1381" s="194"/>
      <c r="C1381" s="195"/>
      <c r="D1381" s="196" t="s">
        <v>209</v>
      </c>
      <c r="E1381" s="197" t="s">
        <v>1</v>
      </c>
      <c r="F1381" s="198" t="s">
        <v>2996</v>
      </c>
      <c r="G1381" s="195"/>
      <c r="H1381" s="199">
        <v>71.28</v>
      </c>
      <c r="I1381" s="200"/>
      <c r="J1381" s="195"/>
      <c r="K1381" s="195"/>
      <c r="L1381" s="201"/>
      <c r="M1381" s="202"/>
      <c r="N1381" s="203"/>
      <c r="O1381" s="203"/>
      <c r="P1381" s="203"/>
      <c r="Q1381" s="203"/>
      <c r="R1381" s="203"/>
      <c r="S1381" s="203"/>
      <c r="T1381" s="204"/>
      <c r="AT1381" s="205" t="s">
        <v>209</v>
      </c>
      <c r="AU1381" s="205" t="s">
        <v>89</v>
      </c>
      <c r="AV1381" s="12" t="s">
        <v>89</v>
      </c>
      <c r="AW1381" s="12" t="s">
        <v>36</v>
      </c>
      <c r="AX1381" s="12" t="s">
        <v>80</v>
      </c>
      <c r="AY1381" s="205" t="s">
        <v>203</v>
      </c>
    </row>
    <row r="1382" spans="2:51" s="12" customFormat="1" ht="12">
      <c r="B1382" s="194"/>
      <c r="C1382" s="195"/>
      <c r="D1382" s="196" t="s">
        <v>209</v>
      </c>
      <c r="E1382" s="197" t="s">
        <v>1</v>
      </c>
      <c r="F1382" s="198" t="s">
        <v>2997</v>
      </c>
      <c r="G1382" s="195"/>
      <c r="H1382" s="199">
        <v>19.6</v>
      </c>
      <c r="I1382" s="200"/>
      <c r="J1382" s="195"/>
      <c r="K1382" s="195"/>
      <c r="L1382" s="201"/>
      <c r="M1382" s="202"/>
      <c r="N1382" s="203"/>
      <c r="O1382" s="203"/>
      <c r="P1382" s="203"/>
      <c r="Q1382" s="203"/>
      <c r="R1382" s="203"/>
      <c r="S1382" s="203"/>
      <c r="T1382" s="204"/>
      <c r="AT1382" s="205" t="s">
        <v>209</v>
      </c>
      <c r="AU1382" s="205" t="s">
        <v>89</v>
      </c>
      <c r="AV1382" s="12" t="s">
        <v>89</v>
      </c>
      <c r="AW1382" s="12" t="s">
        <v>36</v>
      </c>
      <c r="AX1382" s="12" t="s">
        <v>80</v>
      </c>
      <c r="AY1382" s="205" t="s">
        <v>203</v>
      </c>
    </row>
    <row r="1383" spans="2:51" s="13" customFormat="1" ht="12">
      <c r="B1383" s="206"/>
      <c r="C1383" s="207"/>
      <c r="D1383" s="196" t="s">
        <v>209</v>
      </c>
      <c r="E1383" s="208" t="s">
        <v>1</v>
      </c>
      <c r="F1383" s="209" t="s">
        <v>211</v>
      </c>
      <c r="G1383" s="207"/>
      <c r="H1383" s="210">
        <v>1061.62</v>
      </c>
      <c r="I1383" s="211"/>
      <c r="J1383" s="207"/>
      <c r="K1383" s="207"/>
      <c r="L1383" s="212"/>
      <c r="M1383" s="213"/>
      <c r="N1383" s="214"/>
      <c r="O1383" s="214"/>
      <c r="P1383" s="214"/>
      <c r="Q1383" s="214"/>
      <c r="R1383" s="214"/>
      <c r="S1383" s="214"/>
      <c r="T1383" s="215"/>
      <c r="AT1383" s="216" t="s">
        <v>209</v>
      </c>
      <c r="AU1383" s="216" t="s">
        <v>89</v>
      </c>
      <c r="AV1383" s="13" t="s">
        <v>98</v>
      </c>
      <c r="AW1383" s="13" t="s">
        <v>36</v>
      </c>
      <c r="AX1383" s="13" t="s">
        <v>85</v>
      </c>
      <c r="AY1383" s="216" t="s">
        <v>203</v>
      </c>
    </row>
    <row r="1384" spans="1:65" s="2" customFormat="1" ht="24.2" customHeight="1">
      <c r="A1384" s="35"/>
      <c r="B1384" s="36"/>
      <c r="C1384" s="180" t="s">
        <v>2998</v>
      </c>
      <c r="D1384" s="180" t="s">
        <v>204</v>
      </c>
      <c r="E1384" s="181" t="s">
        <v>2999</v>
      </c>
      <c r="F1384" s="182" t="s">
        <v>3000</v>
      </c>
      <c r="G1384" s="183" t="s">
        <v>207</v>
      </c>
      <c r="H1384" s="184">
        <v>2000.56</v>
      </c>
      <c r="I1384" s="185"/>
      <c r="J1384" s="186">
        <f>ROUND(I1384*H1384,2)</f>
        <v>0</v>
      </c>
      <c r="K1384" s="187"/>
      <c r="L1384" s="40"/>
      <c r="M1384" s="188" t="s">
        <v>1</v>
      </c>
      <c r="N1384" s="189" t="s">
        <v>45</v>
      </c>
      <c r="O1384" s="72"/>
      <c r="P1384" s="190">
        <f>O1384*H1384</f>
        <v>0</v>
      </c>
      <c r="Q1384" s="190">
        <v>0</v>
      </c>
      <c r="R1384" s="190">
        <f>Q1384*H1384</f>
        <v>0</v>
      </c>
      <c r="S1384" s="190">
        <v>0</v>
      </c>
      <c r="T1384" s="191">
        <f>S1384*H1384</f>
        <v>0</v>
      </c>
      <c r="U1384" s="35"/>
      <c r="V1384" s="35"/>
      <c r="W1384" s="35"/>
      <c r="X1384" s="35"/>
      <c r="Y1384" s="35"/>
      <c r="Z1384" s="35"/>
      <c r="AA1384" s="35"/>
      <c r="AB1384" s="35"/>
      <c r="AC1384" s="35"/>
      <c r="AD1384" s="35"/>
      <c r="AE1384" s="35"/>
      <c r="AR1384" s="192" t="s">
        <v>317</v>
      </c>
      <c r="AT1384" s="192" t="s">
        <v>204</v>
      </c>
      <c r="AU1384" s="192" t="s">
        <v>89</v>
      </c>
      <c r="AY1384" s="18" t="s">
        <v>203</v>
      </c>
      <c r="BE1384" s="193">
        <f>IF(N1384="základní",J1384,0)</f>
        <v>0</v>
      </c>
      <c r="BF1384" s="193">
        <f>IF(N1384="snížená",J1384,0)</f>
        <v>0</v>
      </c>
      <c r="BG1384" s="193">
        <f>IF(N1384="zákl. přenesená",J1384,0)</f>
        <v>0</v>
      </c>
      <c r="BH1384" s="193">
        <f>IF(N1384="sníž. přenesená",J1384,0)</f>
        <v>0</v>
      </c>
      <c r="BI1384" s="193">
        <f>IF(N1384="nulová",J1384,0)</f>
        <v>0</v>
      </c>
      <c r="BJ1384" s="18" t="s">
        <v>85</v>
      </c>
      <c r="BK1384" s="193">
        <f>ROUND(I1384*H1384,2)</f>
        <v>0</v>
      </c>
      <c r="BL1384" s="18" t="s">
        <v>317</v>
      </c>
      <c r="BM1384" s="192" t="s">
        <v>3001</v>
      </c>
    </row>
    <row r="1385" spans="2:51" s="12" customFormat="1" ht="12">
      <c r="B1385" s="194"/>
      <c r="C1385" s="195"/>
      <c r="D1385" s="196" t="s">
        <v>209</v>
      </c>
      <c r="E1385" s="197" t="s">
        <v>1</v>
      </c>
      <c r="F1385" s="198" t="s">
        <v>3002</v>
      </c>
      <c r="G1385" s="195"/>
      <c r="H1385" s="199">
        <v>1446.4</v>
      </c>
      <c r="I1385" s="200"/>
      <c r="J1385" s="195"/>
      <c r="K1385" s="195"/>
      <c r="L1385" s="201"/>
      <c r="M1385" s="202"/>
      <c r="N1385" s="203"/>
      <c r="O1385" s="203"/>
      <c r="P1385" s="203"/>
      <c r="Q1385" s="203"/>
      <c r="R1385" s="203"/>
      <c r="S1385" s="203"/>
      <c r="T1385" s="204"/>
      <c r="AT1385" s="205" t="s">
        <v>209</v>
      </c>
      <c r="AU1385" s="205" t="s">
        <v>89</v>
      </c>
      <c r="AV1385" s="12" t="s">
        <v>89</v>
      </c>
      <c r="AW1385" s="12" t="s">
        <v>36</v>
      </c>
      <c r="AX1385" s="12" t="s">
        <v>80</v>
      </c>
      <c r="AY1385" s="205" t="s">
        <v>203</v>
      </c>
    </row>
    <row r="1386" spans="2:51" s="12" customFormat="1" ht="12">
      <c r="B1386" s="194"/>
      <c r="C1386" s="195"/>
      <c r="D1386" s="196" t="s">
        <v>209</v>
      </c>
      <c r="E1386" s="197" t="s">
        <v>1</v>
      </c>
      <c r="F1386" s="198" t="s">
        <v>3003</v>
      </c>
      <c r="G1386" s="195"/>
      <c r="H1386" s="199">
        <v>546</v>
      </c>
      <c r="I1386" s="200"/>
      <c r="J1386" s="195"/>
      <c r="K1386" s="195"/>
      <c r="L1386" s="201"/>
      <c r="M1386" s="202"/>
      <c r="N1386" s="203"/>
      <c r="O1386" s="203"/>
      <c r="P1386" s="203"/>
      <c r="Q1386" s="203"/>
      <c r="R1386" s="203"/>
      <c r="S1386" s="203"/>
      <c r="T1386" s="204"/>
      <c r="AT1386" s="205" t="s">
        <v>209</v>
      </c>
      <c r="AU1386" s="205" t="s">
        <v>89</v>
      </c>
      <c r="AV1386" s="12" t="s">
        <v>89</v>
      </c>
      <c r="AW1386" s="12" t="s">
        <v>36</v>
      </c>
      <c r="AX1386" s="12" t="s">
        <v>80</v>
      </c>
      <c r="AY1386" s="205" t="s">
        <v>203</v>
      </c>
    </row>
    <row r="1387" spans="2:51" s="12" customFormat="1" ht="12">
      <c r="B1387" s="194"/>
      <c r="C1387" s="195"/>
      <c r="D1387" s="196" t="s">
        <v>209</v>
      </c>
      <c r="E1387" s="197" t="s">
        <v>1</v>
      </c>
      <c r="F1387" s="198" t="s">
        <v>3004</v>
      </c>
      <c r="G1387" s="195"/>
      <c r="H1387" s="199">
        <v>2.4</v>
      </c>
      <c r="I1387" s="200"/>
      <c r="J1387" s="195"/>
      <c r="K1387" s="195"/>
      <c r="L1387" s="201"/>
      <c r="M1387" s="202"/>
      <c r="N1387" s="203"/>
      <c r="O1387" s="203"/>
      <c r="P1387" s="203"/>
      <c r="Q1387" s="203"/>
      <c r="R1387" s="203"/>
      <c r="S1387" s="203"/>
      <c r="T1387" s="204"/>
      <c r="AT1387" s="205" t="s">
        <v>209</v>
      </c>
      <c r="AU1387" s="205" t="s">
        <v>89</v>
      </c>
      <c r="AV1387" s="12" t="s">
        <v>89</v>
      </c>
      <c r="AW1387" s="12" t="s">
        <v>36</v>
      </c>
      <c r="AX1387" s="12" t="s">
        <v>80</v>
      </c>
      <c r="AY1387" s="205" t="s">
        <v>203</v>
      </c>
    </row>
    <row r="1388" spans="2:51" s="12" customFormat="1" ht="12">
      <c r="B1388" s="194"/>
      <c r="C1388" s="195"/>
      <c r="D1388" s="196" t="s">
        <v>209</v>
      </c>
      <c r="E1388" s="197" t="s">
        <v>1</v>
      </c>
      <c r="F1388" s="198" t="s">
        <v>3005</v>
      </c>
      <c r="G1388" s="195"/>
      <c r="H1388" s="199">
        <v>5.76</v>
      </c>
      <c r="I1388" s="200"/>
      <c r="J1388" s="195"/>
      <c r="K1388" s="195"/>
      <c r="L1388" s="201"/>
      <c r="M1388" s="202"/>
      <c r="N1388" s="203"/>
      <c r="O1388" s="203"/>
      <c r="P1388" s="203"/>
      <c r="Q1388" s="203"/>
      <c r="R1388" s="203"/>
      <c r="S1388" s="203"/>
      <c r="T1388" s="204"/>
      <c r="AT1388" s="205" t="s">
        <v>209</v>
      </c>
      <c r="AU1388" s="205" t="s">
        <v>89</v>
      </c>
      <c r="AV1388" s="12" t="s">
        <v>89</v>
      </c>
      <c r="AW1388" s="12" t="s">
        <v>36</v>
      </c>
      <c r="AX1388" s="12" t="s">
        <v>80</v>
      </c>
      <c r="AY1388" s="205" t="s">
        <v>203</v>
      </c>
    </row>
    <row r="1389" spans="2:51" s="13" customFormat="1" ht="12">
      <c r="B1389" s="206"/>
      <c r="C1389" s="207"/>
      <c r="D1389" s="196" t="s">
        <v>209</v>
      </c>
      <c r="E1389" s="208" t="s">
        <v>1</v>
      </c>
      <c r="F1389" s="209" t="s">
        <v>211</v>
      </c>
      <c r="G1389" s="207"/>
      <c r="H1389" s="210">
        <v>2000.5600000000002</v>
      </c>
      <c r="I1389" s="211"/>
      <c r="J1389" s="207"/>
      <c r="K1389" s="207"/>
      <c r="L1389" s="212"/>
      <c r="M1389" s="213"/>
      <c r="N1389" s="214"/>
      <c r="O1389" s="214"/>
      <c r="P1389" s="214"/>
      <c r="Q1389" s="214"/>
      <c r="R1389" s="214"/>
      <c r="S1389" s="214"/>
      <c r="T1389" s="215"/>
      <c r="AT1389" s="216" t="s">
        <v>209</v>
      </c>
      <c r="AU1389" s="216" t="s">
        <v>89</v>
      </c>
      <c r="AV1389" s="13" t="s">
        <v>98</v>
      </c>
      <c r="AW1389" s="13" t="s">
        <v>36</v>
      </c>
      <c r="AX1389" s="13" t="s">
        <v>85</v>
      </c>
      <c r="AY1389" s="216" t="s">
        <v>203</v>
      </c>
    </row>
    <row r="1390" spans="1:65" s="2" customFormat="1" ht="24.2" customHeight="1">
      <c r="A1390" s="35"/>
      <c r="B1390" s="36"/>
      <c r="C1390" s="180" t="s">
        <v>3006</v>
      </c>
      <c r="D1390" s="180" t="s">
        <v>204</v>
      </c>
      <c r="E1390" s="181" t="s">
        <v>3007</v>
      </c>
      <c r="F1390" s="182" t="s">
        <v>3008</v>
      </c>
      <c r="G1390" s="183" t="s">
        <v>207</v>
      </c>
      <c r="H1390" s="184">
        <v>5504.764</v>
      </c>
      <c r="I1390" s="185"/>
      <c r="J1390" s="186">
        <f>ROUND(I1390*H1390,2)</f>
        <v>0</v>
      </c>
      <c r="K1390" s="187"/>
      <c r="L1390" s="40"/>
      <c r="M1390" s="188" t="s">
        <v>1</v>
      </c>
      <c r="N1390" s="189" t="s">
        <v>45</v>
      </c>
      <c r="O1390" s="72"/>
      <c r="P1390" s="190">
        <f>O1390*H1390</f>
        <v>0</v>
      </c>
      <c r="Q1390" s="190">
        <v>0</v>
      </c>
      <c r="R1390" s="190">
        <f>Q1390*H1390</f>
        <v>0</v>
      </c>
      <c r="S1390" s="190">
        <v>0</v>
      </c>
      <c r="T1390" s="191">
        <f>S1390*H1390</f>
        <v>0</v>
      </c>
      <c r="U1390" s="35"/>
      <c r="V1390" s="35"/>
      <c r="W1390" s="35"/>
      <c r="X1390" s="35"/>
      <c r="Y1390" s="35"/>
      <c r="Z1390" s="35"/>
      <c r="AA1390" s="35"/>
      <c r="AB1390" s="35"/>
      <c r="AC1390" s="35"/>
      <c r="AD1390" s="35"/>
      <c r="AE1390" s="35"/>
      <c r="AR1390" s="192" t="s">
        <v>317</v>
      </c>
      <c r="AT1390" s="192" t="s">
        <v>204</v>
      </c>
      <c r="AU1390" s="192" t="s">
        <v>89</v>
      </c>
      <c r="AY1390" s="18" t="s">
        <v>203</v>
      </c>
      <c r="BE1390" s="193">
        <f>IF(N1390="základní",J1390,0)</f>
        <v>0</v>
      </c>
      <c r="BF1390" s="193">
        <f>IF(N1390="snížená",J1390,0)</f>
        <v>0</v>
      </c>
      <c r="BG1390" s="193">
        <f>IF(N1390="zákl. přenesená",J1390,0)</f>
        <v>0</v>
      </c>
      <c r="BH1390" s="193">
        <f>IF(N1390="sníž. přenesená",J1390,0)</f>
        <v>0</v>
      </c>
      <c r="BI1390" s="193">
        <f>IF(N1390="nulová",J1390,0)</f>
        <v>0</v>
      </c>
      <c r="BJ1390" s="18" t="s">
        <v>85</v>
      </c>
      <c r="BK1390" s="193">
        <f>ROUND(I1390*H1390,2)</f>
        <v>0</v>
      </c>
      <c r="BL1390" s="18" t="s">
        <v>317</v>
      </c>
      <c r="BM1390" s="192" t="s">
        <v>3009</v>
      </c>
    </row>
    <row r="1391" spans="2:51" s="12" customFormat="1" ht="12">
      <c r="B1391" s="194"/>
      <c r="C1391" s="195"/>
      <c r="D1391" s="196" t="s">
        <v>209</v>
      </c>
      <c r="E1391" s="197" t="s">
        <v>1</v>
      </c>
      <c r="F1391" s="198" t="s">
        <v>3010</v>
      </c>
      <c r="G1391" s="195"/>
      <c r="H1391" s="199">
        <v>2047.344</v>
      </c>
      <c r="I1391" s="200"/>
      <c r="J1391" s="195"/>
      <c r="K1391" s="195"/>
      <c r="L1391" s="201"/>
      <c r="M1391" s="202"/>
      <c r="N1391" s="203"/>
      <c r="O1391" s="203"/>
      <c r="P1391" s="203"/>
      <c r="Q1391" s="203"/>
      <c r="R1391" s="203"/>
      <c r="S1391" s="203"/>
      <c r="T1391" s="204"/>
      <c r="AT1391" s="205" t="s">
        <v>209</v>
      </c>
      <c r="AU1391" s="205" t="s">
        <v>89</v>
      </c>
      <c r="AV1391" s="12" t="s">
        <v>89</v>
      </c>
      <c r="AW1391" s="12" t="s">
        <v>36</v>
      </c>
      <c r="AX1391" s="12" t="s">
        <v>80</v>
      </c>
      <c r="AY1391" s="205" t="s">
        <v>203</v>
      </c>
    </row>
    <row r="1392" spans="2:51" s="12" customFormat="1" ht="12">
      <c r="B1392" s="194"/>
      <c r="C1392" s="195"/>
      <c r="D1392" s="196" t="s">
        <v>209</v>
      </c>
      <c r="E1392" s="197" t="s">
        <v>1</v>
      </c>
      <c r="F1392" s="198" t="s">
        <v>3011</v>
      </c>
      <c r="G1392" s="195"/>
      <c r="H1392" s="199">
        <v>3457.42</v>
      </c>
      <c r="I1392" s="200"/>
      <c r="J1392" s="195"/>
      <c r="K1392" s="195"/>
      <c r="L1392" s="201"/>
      <c r="M1392" s="202"/>
      <c r="N1392" s="203"/>
      <c r="O1392" s="203"/>
      <c r="P1392" s="203"/>
      <c r="Q1392" s="203"/>
      <c r="R1392" s="203"/>
      <c r="S1392" s="203"/>
      <c r="T1392" s="204"/>
      <c r="AT1392" s="205" t="s">
        <v>209</v>
      </c>
      <c r="AU1392" s="205" t="s">
        <v>89</v>
      </c>
      <c r="AV1392" s="12" t="s">
        <v>89</v>
      </c>
      <c r="AW1392" s="12" t="s">
        <v>36</v>
      </c>
      <c r="AX1392" s="12" t="s">
        <v>80</v>
      </c>
      <c r="AY1392" s="205" t="s">
        <v>203</v>
      </c>
    </row>
    <row r="1393" spans="2:51" s="13" customFormat="1" ht="12">
      <c r="B1393" s="206"/>
      <c r="C1393" s="207"/>
      <c r="D1393" s="196" t="s">
        <v>209</v>
      </c>
      <c r="E1393" s="208" t="s">
        <v>1</v>
      </c>
      <c r="F1393" s="209" t="s">
        <v>211</v>
      </c>
      <c r="G1393" s="207"/>
      <c r="H1393" s="210">
        <v>5504.764</v>
      </c>
      <c r="I1393" s="211"/>
      <c r="J1393" s="207"/>
      <c r="K1393" s="207"/>
      <c r="L1393" s="212"/>
      <c r="M1393" s="213"/>
      <c r="N1393" s="214"/>
      <c r="O1393" s="214"/>
      <c r="P1393" s="214"/>
      <c r="Q1393" s="214"/>
      <c r="R1393" s="214"/>
      <c r="S1393" s="214"/>
      <c r="T1393" s="215"/>
      <c r="AT1393" s="216" t="s">
        <v>209</v>
      </c>
      <c r="AU1393" s="216" t="s">
        <v>89</v>
      </c>
      <c r="AV1393" s="13" t="s">
        <v>98</v>
      </c>
      <c r="AW1393" s="13" t="s">
        <v>36</v>
      </c>
      <c r="AX1393" s="13" t="s">
        <v>85</v>
      </c>
      <c r="AY1393" s="216" t="s">
        <v>203</v>
      </c>
    </row>
    <row r="1394" spans="1:65" s="2" customFormat="1" ht="24.2" customHeight="1">
      <c r="A1394" s="35"/>
      <c r="B1394" s="36"/>
      <c r="C1394" s="180" t="s">
        <v>3012</v>
      </c>
      <c r="D1394" s="180" t="s">
        <v>204</v>
      </c>
      <c r="E1394" s="181" t="s">
        <v>3013</v>
      </c>
      <c r="F1394" s="182" t="s">
        <v>3014</v>
      </c>
      <c r="G1394" s="183" t="s">
        <v>207</v>
      </c>
      <c r="H1394" s="184">
        <v>577.1</v>
      </c>
      <c r="I1394" s="185"/>
      <c r="J1394" s="186">
        <f>ROUND(I1394*H1394,2)</f>
        <v>0</v>
      </c>
      <c r="K1394" s="187"/>
      <c r="L1394" s="40"/>
      <c r="M1394" s="188" t="s">
        <v>1</v>
      </c>
      <c r="N1394" s="189" t="s">
        <v>45</v>
      </c>
      <c r="O1394" s="72"/>
      <c r="P1394" s="190">
        <f>O1394*H1394</f>
        <v>0</v>
      </c>
      <c r="Q1394" s="190">
        <v>0</v>
      </c>
      <c r="R1394" s="190">
        <f>Q1394*H1394</f>
        <v>0</v>
      </c>
      <c r="S1394" s="190">
        <v>0</v>
      </c>
      <c r="T1394" s="191">
        <f>S1394*H1394</f>
        <v>0</v>
      </c>
      <c r="U1394" s="35"/>
      <c r="V1394" s="35"/>
      <c r="W1394" s="35"/>
      <c r="X1394" s="35"/>
      <c r="Y1394" s="35"/>
      <c r="Z1394" s="35"/>
      <c r="AA1394" s="35"/>
      <c r="AB1394" s="35"/>
      <c r="AC1394" s="35"/>
      <c r="AD1394" s="35"/>
      <c r="AE1394" s="35"/>
      <c r="AR1394" s="192" t="s">
        <v>317</v>
      </c>
      <c r="AT1394" s="192" t="s">
        <v>204</v>
      </c>
      <c r="AU1394" s="192" t="s">
        <v>89</v>
      </c>
      <c r="AY1394" s="18" t="s">
        <v>203</v>
      </c>
      <c r="BE1394" s="193">
        <f>IF(N1394="základní",J1394,0)</f>
        <v>0</v>
      </c>
      <c r="BF1394" s="193">
        <f>IF(N1394="snížená",J1394,0)</f>
        <v>0</v>
      </c>
      <c r="BG1394" s="193">
        <f>IF(N1394="zákl. přenesená",J1394,0)</f>
        <v>0</v>
      </c>
      <c r="BH1394" s="193">
        <f>IF(N1394="sníž. přenesená",J1394,0)</f>
        <v>0</v>
      </c>
      <c r="BI1394" s="193">
        <f>IF(N1394="nulová",J1394,0)</f>
        <v>0</v>
      </c>
      <c r="BJ1394" s="18" t="s">
        <v>85</v>
      </c>
      <c r="BK1394" s="193">
        <f>ROUND(I1394*H1394,2)</f>
        <v>0</v>
      </c>
      <c r="BL1394" s="18" t="s">
        <v>317</v>
      </c>
      <c r="BM1394" s="192" t="s">
        <v>3015</v>
      </c>
    </row>
    <row r="1395" spans="2:51" s="12" customFormat="1" ht="12">
      <c r="B1395" s="194"/>
      <c r="C1395" s="195"/>
      <c r="D1395" s="196" t="s">
        <v>209</v>
      </c>
      <c r="E1395" s="197" t="s">
        <v>1</v>
      </c>
      <c r="F1395" s="198" t="s">
        <v>3016</v>
      </c>
      <c r="G1395" s="195"/>
      <c r="H1395" s="199">
        <v>577.1</v>
      </c>
      <c r="I1395" s="200"/>
      <c r="J1395" s="195"/>
      <c r="K1395" s="195"/>
      <c r="L1395" s="201"/>
      <c r="M1395" s="202"/>
      <c r="N1395" s="203"/>
      <c r="O1395" s="203"/>
      <c r="P1395" s="203"/>
      <c r="Q1395" s="203"/>
      <c r="R1395" s="203"/>
      <c r="S1395" s="203"/>
      <c r="T1395" s="204"/>
      <c r="AT1395" s="205" t="s">
        <v>209</v>
      </c>
      <c r="AU1395" s="205" t="s">
        <v>89</v>
      </c>
      <c r="AV1395" s="12" t="s">
        <v>89</v>
      </c>
      <c r="AW1395" s="12" t="s">
        <v>36</v>
      </c>
      <c r="AX1395" s="12" t="s">
        <v>80</v>
      </c>
      <c r="AY1395" s="205" t="s">
        <v>203</v>
      </c>
    </row>
    <row r="1396" spans="2:51" s="13" customFormat="1" ht="12">
      <c r="B1396" s="206"/>
      <c r="C1396" s="207"/>
      <c r="D1396" s="196" t="s">
        <v>209</v>
      </c>
      <c r="E1396" s="208" t="s">
        <v>1</v>
      </c>
      <c r="F1396" s="209" t="s">
        <v>211</v>
      </c>
      <c r="G1396" s="207"/>
      <c r="H1396" s="210">
        <v>577.1</v>
      </c>
      <c r="I1396" s="211"/>
      <c r="J1396" s="207"/>
      <c r="K1396" s="207"/>
      <c r="L1396" s="212"/>
      <c r="M1396" s="213"/>
      <c r="N1396" s="214"/>
      <c r="O1396" s="214"/>
      <c r="P1396" s="214"/>
      <c r="Q1396" s="214"/>
      <c r="R1396" s="214"/>
      <c r="S1396" s="214"/>
      <c r="T1396" s="215"/>
      <c r="AT1396" s="216" t="s">
        <v>209</v>
      </c>
      <c r="AU1396" s="216" t="s">
        <v>89</v>
      </c>
      <c r="AV1396" s="13" t="s">
        <v>98</v>
      </c>
      <c r="AW1396" s="13" t="s">
        <v>36</v>
      </c>
      <c r="AX1396" s="13" t="s">
        <v>85</v>
      </c>
      <c r="AY1396" s="216" t="s">
        <v>203</v>
      </c>
    </row>
    <row r="1397" spans="1:65" s="2" customFormat="1" ht="33" customHeight="1">
      <c r="A1397" s="35"/>
      <c r="B1397" s="36"/>
      <c r="C1397" s="180" t="s">
        <v>3017</v>
      </c>
      <c r="D1397" s="180" t="s">
        <v>204</v>
      </c>
      <c r="E1397" s="181" t="s">
        <v>3018</v>
      </c>
      <c r="F1397" s="182" t="s">
        <v>3019</v>
      </c>
      <c r="G1397" s="183" t="s">
        <v>221</v>
      </c>
      <c r="H1397" s="184">
        <v>64</v>
      </c>
      <c r="I1397" s="185"/>
      <c r="J1397" s="186">
        <f>ROUND(I1397*H1397,2)</f>
        <v>0</v>
      </c>
      <c r="K1397" s="187"/>
      <c r="L1397" s="40"/>
      <c r="M1397" s="188" t="s">
        <v>1</v>
      </c>
      <c r="N1397" s="189" t="s">
        <v>45</v>
      </c>
      <c r="O1397" s="72"/>
      <c r="P1397" s="190">
        <f>O1397*H1397</f>
        <v>0</v>
      </c>
      <c r="Q1397" s="190">
        <v>0</v>
      </c>
      <c r="R1397" s="190">
        <f>Q1397*H1397</f>
        <v>0</v>
      </c>
      <c r="S1397" s="190">
        <v>0</v>
      </c>
      <c r="T1397" s="191">
        <f>S1397*H1397</f>
        <v>0</v>
      </c>
      <c r="U1397" s="35"/>
      <c r="V1397" s="35"/>
      <c r="W1397" s="35"/>
      <c r="X1397" s="35"/>
      <c r="Y1397" s="35"/>
      <c r="Z1397" s="35"/>
      <c r="AA1397" s="35"/>
      <c r="AB1397" s="35"/>
      <c r="AC1397" s="35"/>
      <c r="AD1397" s="35"/>
      <c r="AE1397" s="35"/>
      <c r="AR1397" s="192" t="s">
        <v>317</v>
      </c>
      <c r="AT1397" s="192" t="s">
        <v>204</v>
      </c>
      <c r="AU1397" s="192" t="s">
        <v>89</v>
      </c>
      <c r="AY1397" s="18" t="s">
        <v>203</v>
      </c>
      <c r="BE1397" s="193">
        <f>IF(N1397="základní",J1397,0)</f>
        <v>0</v>
      </c>
      <c r="BF1397" s="193">
        <f>IF(N1397="snížená",J1397,0)</f>
        <v>0</v>
      </c>
      <c r="BG1397" s="193">
        <f>IF(N1397="zákl. přenesená",J1397,0)</f>
        <v>0</v>
      </c>
      <c r="BH1397" s="193">
        <f>IF(N1397="sníž. přenesená",J1397,0)</f>
        <v>0</v>
      </c>
      <c r="BI1397" s="193">
        <f>IF(N1397="nulová",J1397,0)</f>
        <v>0</v>
      </c>
      <c r="BJ1397" s="18" t="s">
        <v>85</v>
      </c>
      <c r="BK1397" s="193">
        <f>ROUND(I1397*H1397,2)</f>
        <v>0</v>
      </c>
      <c r="BL1397" s="18" t="s">
        <v>317</v>
      </c>
      <c r="BM1397" s="192" t="s">
        <v>3020</v>
      </c>
    </row>
    <row r="1398" spans="2:51" s="12" customFormat="1" ht="12">
      <c r="B1398" s="194"/>
      <c r="C1398" s="195"/>
      <c r="D1398" s="196" t="s">
        <v>209</v>
      </c>
      <c r="E1398" s="197" t="s">
        <v>1</v>
      </c>
      <c r="F1398" s="198" t="s">
        <v>3021</v>
      </c>
      <c r="G1398" s="195"/>
      <c r="H1398" s="199">
        <v>64</v>
      </c>
      <c r="I1398" s="200"/>
      <c r="J1398" s="195"/>
      <c r="K1398" s="195"/>
      <c r="L1398" s="201"/>
      <c r="M1398" s="202"/>
      <c r="N1398" s="203"/>
      <c r="O1398" s="203"/>
      <c r="P1398" s="203"/>
      <c r="Q1398" s="203"/>
      <c r="R1398" s="203"/>
      <c r="S1398" s="203"/>
      <c r="T1398" s="204"/>
      <c r="AT1398" s="205" t="s">
        <v>209</v>
      </c>
      <c r="AU1398" s="205" t="s">
        <v>89</v>
      </c>
      <c r="AV1398" s="12" t="s">
        <v>89</v>
      </c>
      <c r="AW1398" s="12" t="s">
        <v>36</v>
      </c>
      <c r="AX1398" s="12" t="s">
        <v>80</v>
      </c>
      <c r="AY1398" s="205" t="s">
        <v>203</v>
      </c>
    </row>
    <row r="1399" spans="2:51" s="13" customFormat="1" ht="12">
      <c r="B1399" s="206"/>
      <c r="C1399" s="207"/>
      <c r="D1399" s="196" t="s">
        <v>209</v>
      </c>
      <c r="E1399" s="208" t="s">
        <v>1</v>
      </c>
      <c r="F1399" s="209" t="s">
        <v>211</v>
      </c>
      <c r="G1399" s="207"/>
      <c r="H1399" s="210">
        <v>64</v>
      </c>
      <c r="I1399" s="211"/>
      <c r="J1399" s="207"/>
      <c r="K1399" s="207"/>
      <c r="L1399" s="212"/>
      <c r="M1399" s="217"/>
      <c r="N1399" s="218"/>
      <c r="O1399" s="218"/>
      <c r="P1399" s="218"/>
      <c r="Q1399" s="218"/>
      <c r="R1399" s="218"/>
      <c r="S1399" s="218"/>
      <c r="T1399" s="219"/>
      <c r="AT1399" s="216" t="s">
        <v>209</v>
      </c>
      <c r="AU1399" s="216" t="s">
        <v>89</v>
      </c>
      <c r="AV1399" s="13" t="s">
        <v>98</v>
      </c>
      <c r="AW1399" s="13" t="s">
        <v>36</v>
      </c>
      <c r="AX1399" s="13" t="s">
        <v>85</v>
      </c>
      <c r="AY1399" s="216" t="s">
        <v>203</v>
      </c>
    </row>
    <row r="1400" spans="1:31" s="2" customFormat="1" ht="6.95" customHeight="1">
      <c r="A1400" s="35"/>
      <c r="B1400" s="55"/>
      <c r="C1400" s="56"/>
      <c r="D1400" s="56"/>
      <c r="E1400" s="56"/>
      <c r="F1400" s="56"/>
      <c r="G1400" s="56"/>
      <c r="H1400" s="56"/>
      <c r="I1400" s="56"/>
      <c r="J1400" s="56"/>
      <c r="K1400" s="56"/>
      <c r="L1400" s="40"/>
      <c r="M1400" s="35"/>
      <c r="O1400" s="35"/>
      <c r="P1400" s="35"/>
      <c r="Q1400" s="35"/>
      <c r="R1400" s="35"/>
      <c r="S1400" s="35"/>
      <c r="T1400" s="35"/>
      <c r="U1400" s="35"/>
      <c r="V1400" s="35"/>
      <c r="W1400" s="35"/>
      <c r="X1400" s="35"/>
      <c r="Y1400" s="35"/>
      <c r="Z1400" s="35"/>
      <c r="AA1400" s="35"/>
      <c r="AB1400" s="35"/>
      <c r="AC1400" s="35"/>
      <c r="AD1400" s="35"/>
      <c r="AE1400" s="35"/>
    </row>
  </sheetData>
  <sheetProtection algorithmName="SHA-512" hashValue="tKM+cjNw+Faroamw/GqlopxttyYNA/8UAlpF89dyc8lWVN9dYJIdijdVAwAX3w5IeeHUZPfeGdOoTQ7hpwpHpA==" saltValue="nzOK03EOo9y4NzWPq1mx6JzogtrRNV2EfTEj/4KbDSPlzjijBc82coMque3DrTMc8pDXnzwXI3rXqhPwdNWcIg==" spinCount="100000" sheet="1" objects="1" scenarios="1" formatColumns="0" formatRows="0" autoFilter="0"/>
  <autoFilter ref="C150:K1399"/>
  <mergeCells count="9">
    <mergeCell ref="E87:H87"/>
    <mergeCell ref="E141:H141"/>
    <mergeCell ref="E143:H14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32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18" t="s">
        <v>94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154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155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3022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ROUND(J132,2)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ROUND((SUM(BE132:BE324)),2)</f>
        <v>0</v>
      </c>
      <c r="G33" s="35"/>
      <c r="H33" s="35"/>
      <c r="I33" s="125">
        <v>0.21</v>
      </c>
      <c r="J33" s="124">
        <f>ROUND(((SUM(BE132:BE324))*I33),2)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ROUND((SUM(BF132:BF324)),2)</f>
        <v>0</v>
      </c>
      <c r="G34" s="35"/>
      <c r="H34" s="35"/>
      <c r="I34" s="125">
        <v>0.15</v>
      </c>
      <c r="J34" s="124">
        <f>ROUND(((SUM(BF132:BF324))*I34),2)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ROUND((SUM(BG132:BG324)),2)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ROUND((SUM(BH132:BH324)),2)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ROUND((SUM(BI132:BI324)),2)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155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267" t="str">
        <f>E9</f>
        <v>20 - Úprava prostoru stáv...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158</v>
      </c>
      <c r="D94" s="145"/>
      <c r="E94" s="145"/>
      <c r="F94" s="145"/>
      <c r="G94" s="145"/>
      <c r="H94" s="145"/>
      <c r="I94" s="145"/>
      <c r="J94" s="146" t="s">
        <v>159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160</v>
      </c>
      <c r="D96" s="37"/>
      <c r="E96" s="37"/>
      <c r="F96" s="37"/>
      <c r="G96" s="37"/>
      <c r="H96" s="37"/>
      <c r="I96" s="37"/>
      <c r="J96" s="85">
        <f>J132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161</v>
      </c>
    </row>
    <row r="97" spans="2:12" s="9" customFormat="1" ht="24.95" customHeight="1" hidden="1">
      <c r="B97" s="148"/>
      <c r="C97" s="149"/>
      <c r="D97" s="150" t="s">
        <v>1193</v>
      </c>
      <c r="E97" s="151"/>
      <c r="F97" s="151"/>
      <c r="G97" s="151"/>
      <c r="H97" s="151"/>
      <c r="I97" s="151"/>
      <c r="J97" s="152">
        <f>J133</f>
        <v>0</v>
      </c>
      <c r="K97" s="149"/>
      <c r="L97" s="153"/>
    </row>
    <row r="98" spans="2:12" s="14" customFormat="1" ht="19.9" customHeight="1" hidden="1">
      <c r="B98" s="220"/>
      <c r="C98" s="221"/>
      <c r="D98" s="222" t="s">
        <v>1196</v>
      </c>
      <c r="E98" s="223"/>
      <c r="F98" s="223"/>
      <c r="G98" s="223"/>
      <c r="H98" s="223"/>
      <c r="I98" s="223"/>
      <c r="J98" s="224">
        <f>J134</f>
        <v>0</v>
      </c>
      <c r="K98" s="221"/>
      <c r="L98" s="225"/>
    </row>
    <row r="99" spans="2:12" s="14" customFormat="1" ht="19.9" customHeight="1" hidden="1">
      <c r="B99" s="220"/>
      <c r="C99" s="221"/>
      <c r="D99" s="222" t="s">
        <v>1200</v>
      </c>
      <c r="E99" s="223"/>
      <c r="F99" s="223"/>
      <c r="G99" s="223"/>
      <c r="H99" s="223"/>
      <c r="I99" s="223"/>
      <c r="J99" s="224">
        <f>J143</f>
        <v>0</v>
      </c>
      <c r="K99" s="221"/>
      <c r="L99" s="225"/>
    </row>
    <row r="100" spans="2:12" s="14" customFormat="1" ht="19.9" customHeight="1" hidden="1">
      <c r="B100" s="220"/>
      <c r="C100" s="221"/>
      <c r="D100" s="222" t="s">
        <v>1205</v>
      </c>
      <c r="E100" s="223"/>
      <c r="F100" s="223"/>
      <c r="G100" s="223"/>
      <c r="H100" s="223"/>
      <c r="I100" s="223"/>
      <c r="J100" s="224">
        <f>J165</f>
        <v>0</v>
      </c>
      <c r="K100" s="221"/>
      <c r="L100" s="225"/>
    </row>
    <row r="101" spans="2:12" s="14" customFormat="1" ht="19.9" customHeight="1" hidden="1">
      <c r="B101" s="220"/>
      <c r="C101" s="221"/>
      <c r="D101" s="222" t="s">
        <v>3023</v>
      </c>
      <c r="E101" s="223"/>
      <c r="F101" s="223"/>
      <c r="G101" s="223"/>
      <c r="H101" s="223"/>
      <c r="I101" s="223"/>
      <c r="J101" s="224">
        <f>J174</f>
        <v>0</v>
      </c>
      <c r="K101" s="221"/>
      <c r="L101" s="225"/>
    </row>
    <row r="102" spans="2:12" s="14" customFormat="1" ht="19.9" customHeight="1" hidden="1">
      <c r="B102" s="220"/>
      <c r="C102" s="221"/>
      <c r="D102" s="222" t="s">
        <v>1211</v>
      </c>
      <c r="E102" s="223"/>
      <c r="F102" s="223"/>
      <c r="G102" s="223"/>
      <c r="H102" s="223"/>
      <c r="I102" s="223"/>
      <c r="J102" s="224">
        <f>J187</f>
        <v>0</v>
      </c>
      <c r="K102" s="221"/>
      <c r="L102" s="225"/>
    </row>
    <row r="103" spans="2:12" s="9" customFormat="1" ht="24.95" customHeight="1" hidden="1">
      <c r="B103" s="148"/>
      <c r="C103" s="149"/>
      <c r="D103" s="150" t="s">
        <v>1212</v>
      </c>
      <c r="E103" s="151"/>
      <c r="F103" s="151"/>
      <c r="G103" s="151"/>
      <c r="H103" s="151"/>
      <c r="I103" s="151"/>
      <c r="J103" s="152">
        <f>J189</f>
        <v>0</v>
      </c>
      <c r="K103" s="149"/>
      <c r="L103" s="153"/>
    </row>
    <row r="104" spans="2:12" s="14" customFormat="1" ht="19.9" customHeight="1" hidden="1">
      <c r="B104" s="220"/>
      <c r="C104" s="221"/>
      <c r="D104" s="222" t="s">
        <v>1217</v>
      </c>
      <c r="E104" s="223"/>
      <c r="F104" s="223"/>
      <c r="G104" s="223"/>
      <c r="H104" s="223"/>
      <c r="I104" s="223"/>
      <c r="J104" s="224">
        <f>J190</f>
        <v>0</v>
      </c>
      <c r="K104" s="221"/>
      <c r="L104" s="225"/>
    </row>
    <row r="105" spans="2:12" s="14" customFormat="1" ht="19.9" customHeight="1" hidden="1">
      <c r="B105" s="220"/>
      <c r="C105" s="221"/>
      <c r="D105" s="222" t="s">
        <v>3024</v>
      </c>
      <c r="E105" s="223"/>
      <c r="F105" s="223"/>
      <c r="G105" s="223"/>
      <c r="H105" s="223"/>
      <c r="I105" s="223"/>
      <c r="J105" s="224">
        <f>J199</f>
        <v>0</v>
      </c>
      <c r="K105" s="221"/>
      <c r="L105" s="225"/>
    </row>
    <row r="106" spans="2:12" s="14" customFormat="1" ht="19.9" customHeight="1" hidden="1">
      <c r="B106" s="220"/>
      <c r="C106" s="221"/>
      <c r="D106" s="222" t="s">
        <v>1218</v>
      </c>
      <c r="E106" s="223"/>
      <c r="F106" s="223"/>
      <c r="G106" s="223"/>
      <c r="H106" s="223"/>
      <c r="I106" s="223"/>
      <c r="J106" s="224">
        <f>J206</f>
        <v>0</v>
      </c>
      <c r="K106" s="221"/>
      <c r="L106" s="225"/>
    </row>
    <row r="107" spans="2:12" s="14" customFormat="1" ht="19.9" customHeight="1" hidden="1">
      <c r="B107" s="220"/>
      <c r="C107" s="221"/>
      <c r="D107" s="222" t="s">
        <v>1219</v>
      </c>
      <c r="E107" s="223"/>
      <c r="F107" s="223"/>
      <c r="G107" s="223"/>
      <c r="H107" s="223"/>
      <c r="I107" s="223"/>
      <c r="J107" s="224">
        <f>J213</f>
        <v>0</v>
      </c>
      <c r="K107" s="221"/>
      <c r="L107" s="225"/>
    </row>
    <row r="108" spans="2:12" s="14" customFormat="1" ht="19.9" customHeight="1" hidden="1">
      <c r="B108" s="220"/>
      <c r="C108" s="221"/>
      <c r="D108" s="222" t="s">
        <v>1224</v>
      </c>
      <c r="E108" s="223"/>
      <c r="F108" s="223"/>
      <c r="G108" s="223"/>
      <c r="H108" s="223"/>
      <c r="I108" s="223"/>
      <c r="J108" s="224">
        <f>J243</f>
        <v>0</v>
      </c>
      <c r="K108" s="221"/>
      <c r="L108" s="225"/>
    </row>
    <row r="109" spans="2:12" s="14" customFormat="1" ht="19.9" customHeight="1" hidden="1">
      <c r="B109" s="220"/>
      <c r="C109" s="221"/>
      <c r="D109" s="222" t="s">
        <v>1225</v>
      </c>
      <c r="E109" s="223"/>
      <c r="F109" s="223"/>
      <c r="G109" s="223"/>
      <c r="H109" s="223"/>
      <c r="I109" s="223"/>
      <c r="J109" s="224">
        <f>J294</f>
        <v>0</v>
      </c>
      <c r="K109" s="221"/>
      <c r="L109" s="225"/>
    </row>
    <row r="110" spans="2:12" s="14" customFormat="1" ht="19.9" customHeight="1" hidden="1">
      <c r="B110" s="220"/>
      <c r="C110" s="221"/>
      <c r="D110" s="222" t="s">
        <v>1227</v>
      </c>
      <c r="E110" s="223"/>
      <c r="F110" s="223"/>
      <c r="G110" s="223"/>
      <c r="H110" s="223"/>
      <c r="I110" s="223"/>
      <c r="J110" s="224">
        <f>J311</f>
        <v>0</v>
      </c>
      <c r="K110" s="221"/>
      <c r="L110" s="225"/>
    </row>
    <row r="111" spans="2:12" s="9" customFormat="1" ht="24.95" customHeight="1" hidden="1">
      <c r="B111" s="148"/>
      <c r="C111" s="149"/>
      <c r="D111" s="150" t="s">
        <v>3025</v>
      </c>
      <c r="E111" s="151"/>
      <c r="F111" s="151"/>
      <c r="G111" s="151"/>
      <c r="H111" s="151"/>
      <c r="I111" s="151"/>
      <c r="J111" s="152">
        <f>J318</f>
        <v>0</v>
      </c>
      <c r="K111" s="149"/>
      <c r="L111" s="153"/>
    </row>
    <row r="112" spans="2:12" s="14" customFormat="1" ht="19.9" customHeight="1" hidden="1">
      <c r="B112" s="220"/>
      <c r="C112" s="221"/>
      <c r="D112" s="222" t="s">
        <v>3026</v>
      </c>
      <c r="E112" s="223"/>
      <c r="F112" s="223"/>
      <c r="G112" s="223"/>
      <c r="H112" s="223"/>
      <c r="I112" s="223"/>
      <c r="J112" s="224">
        <f>J319</f>
        <v>0</v>
      </c>
      <c r="K112" s="221"/>
      <c r="L112" s="225"/>
    </row>
    <row r="113" spans="1:31" s="2" customFormat="1" ht="21.75" customHeight="1" hidden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 hidden="1">
      <c r="A114" s="35"/>
      <c r="B114" s="55"/>
      <c r="C114" s="56"/>
      <c r="D114" s="56"/>
      <c r="E114" s="56"/>
      <c r="F114" s="56"/>
      <c r="G114" s="56"/>
      <c r="H114" s="56"/>
      <c r="I114" s="56"/>
      <c r="J114" s="56"/>
      <c r="K114" s="56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ht="12" hidden="1"/>
    <row r="116" ht="12" hidden="1"/>
    <row r="117" ht="12" hidden="1"/>
    <row r="118" spans="1:31" s="2" customFormat="1" ht="6.95" customHeight="1">
      <c r="A118" s="35"/>
      <c r="B118" s="57"/>
      <c r="C118" s="58"/>
      <c r="D118" s="58"/>
      <c r="E118" s="58"/>
      <c r="F118" s="58"/>
      <c r="G118" s="58"/>
      <c r="H118" s="58"/>
      <c r="I118" s="58"/>
      <c r="J118" s="58"/>
      <c r="K118" s="58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24.95" customHeight="1">
      <c r="A119" s="35"/>
      <c r="B119" s="36"/>
      <c r="C119" s="24" t="s">
        <v>189</v>
      </c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30" t="s">
        <v>16</v>
      </c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6.5" customHeight="1">
      <c r="A122" s="35"/>
      <c r="B122" s="36"/>
      <c r="C122" s="37"/>
      <c r="D122" s="37"/>
      <c r="E122" s="308" t="str">
        <f>E7</f>
        <v>Revitalizace objektu kolejí Baarova 36, Plzeň (1)</v>
      </c>
      <c r="F122" s="309"/>
      <c r="G122" s="309"/>
      <c r="H122" s="309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>
      <c r="A123" s="35"/>
      <c r="B123" s="36"/>
      <c r="C123" s="30" t="s">
        <v>155</v>
      </c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6.5" customHeight="1">
      <c r="A124" s="35"/>
      <c r="B124" s="36"/>
      <c r="C124" s="37"/>
      <c r="D124" s="37"/>
      <c r="E124" s="267" t="str">
        <f>E9</f>
        <v>20 - Úprava prostoru stáv...</v>
      </c>
      <c r="F124" s="307"/>
      <c r="G124" s="307"/>
      <c r="H124" s="30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5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2" customHeight="1">
      <c r="A126" s="35"/>
      <c r="B126" s="36"/>
      <c r="C126" s="30" t="s">
        <v>20</v>
      </c>
      <c r="D126" s="37"/>
      <c r="E126" s="37"/>
      <c r="F126" s="28" t="str">
        <f>F12</f>
        <v>Baarova 36, Plzeň</v>
      </c>
      <c r="G126" s="37"/>
      <c r="H126" s="37"/>
      <c r="I126" s="30" t="s">
        <v>22</v>
      </c>
      <c r="J126" s="67" t="str">
        <f>IF(J12="","",J12)</f>
        <v>21. 8. 2023</v>
      </c>
      <c r="K126" s="37"/>
      <c r="L126" s="52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6.95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52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5.2" customHeight="1">
      <c r="A128" s="35"/>
      <c r="B128" s="36"/>
      <c r="C128" s="30" t="s">
        <v>24</v>
      </c>
      <c r="D128" s="37"/>
      <c r="E128" s="37"/>
      <c r="F128" s="28" t="str">
        <f>E15</f>
        <v>Západočeská univerzita v Plzni, Univerzitní 8</v>
      </c>
      <c r="G128" s="37"/>
      <c r="H128" s="37"/>
      <c r="I128" s="30" t="s">
        <v>32</v>
      </c>
      <c r="J128" s="33" t="str">
        <f>E21</f>
        <v>AREA group s.r.o.</v>
      </c>
      <c r="K128" s="37"/>
      <c r="L128" s="52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5.2" customHeight="1">
      <c r="A129" s="35"/>
      <c r="B129" s="36"/>
      <c r="C129" s="30" t="s">
        <v>30</v>
      </c>
      <c r="D129" s="37"/>
      <c r="E129" s="37"/>
      <c r="F129" s="28" t="str">
        <f>IF(E18="","",E18)</f>
        <v>Vyplň údaj</v>
      </c>
      <c r="G129" s="37"/>
      <c r="H129" s="37"/>
      <c r="I129" s="30" t="s">
        <v>37</v>
      </c>
      <c r="J129" s="33" t="str">
        <f>E24</f>
        <v xml:space="preserve"> </v>
      </c>
      <c r="K129" s="37"/>
      <c r="L129" s="52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0.35" customHeight="1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52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10" customFormat="1" ht="29.25" customHeight="1">
      <c r="A131" s="154"/>
      <c r="B131" s="155"/>
      <c r="C131" s="156" t="s">
        <v>190</v>
      </c>
      <c r="D131" s="157" t="s">
        <v>65</v>
      </c>
      <c r="E131" s="157" t="s">
        <v>61</v>
      </c>
      <c r="F131" s="157" t="s">
        <v>62</v>
      </c>
      <c r="G131" s="157" t="s">
        <v>191</v>
      </c>
      <c r="H131" s="157" t="s">
        <v>192</v>
      </c>
      <c r="I131" s="157" t="s">
        <v>193</v>
      </c>
      <c r="J131" s="158" t="s">
        <v>159</v>
      </c>
      <c r="K131" s="159" t="s">
        <v>194</v>
      </c>
      <c r="L131" s="160"/>
      <c r="M131" s="76" t="s">
        <v>1</v>
      </c>
      <c r="N131" s="77" t="s">
        <v>44</v>
      </c>
      <c r="O131" s="77" t="s">
        <v>195</v>
      </c>
      <c r="P131" s="77" t="s">
        <v>196</v>
      </c>
      <c r="Q131" s="77" t="s">
        <v>197</v>
      </c>
      <c r="R131" s="77" t="s">
        <v>198</v>
      </c>
      <c r="S131" s="77" t="s">
        <v>199</v>
      </c>
      <c r="T131" s="78" t="s">
        <v>200</v>
      </c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</row>
    <row r="132" spans="1:63" s="2" customFormat="1" ht="22.9" customHeight="1">
      <c r="A132" s="35"/>
      <c r="B132" s="36"/>
      <c r="C132" s="83" t="s">
        <v>201</v>
      </c>
      <c r="D132" s="37"/>
      <c r="E132" s="37"/>
      <c r="F132" s="37"/>
      <c r="G132" s="37"/>
      <c r="H132" s="37"/>
      <c r="I132" s="37"/>
      <c r="J132" s="161">
        <f>BK132</f>
        <v>0</v>
      </c>
      <c r="K132" s="37"/>
      <c r="L132" s="40"/>
      <c r="M132" s="79"/>
      <c r="N132" s="162"/>
      <c r="O132" s="80"/>
      <c r="P132" s="163">
        <f>P133+P189+P318</f>
        <v>0</v>
      </c>
      <c r="Q132" s="80"/>
      <c r="R132" s="163">
        <f>R133+R189+R318</f>
        <v>0</v>
      </c>
      <c r="S132" s="80"/>
      <c r="T132" s="164">
        <f>T133+T189+T318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8" t="s">
        <v>79</v>
      </c>
      <c r="AU132" s="18" t="s">
        <v>161</v>
      </c>
      <c r="BK132" s="165">
        <f>BK133+BK189+BK318</f>
        <v>0</v>
      </c>
    </row>
    <row r="133" spans="2:63" s="11" customFormat="1" ht="25.9" customHeight="1">
      <c r="B133" s="166"/>
      <c r="C133" s="167"/>
      <c r="D133" s="168" t="s">
        <v>79</v>
      </c>
      <c r="E133" s="169" t="s">
        <v>1228</v>
      </c>
      <c r="F133" s="169" t="s">
        <v>1229</v>
      </c>
      <c r="G133" s="167"/>
      <c r="H133" s="167"/>
      <c r="I133" s="170"/>
      <c r="J133" s="171">
        <f>BK133</f>
        <v>0</v>
      </c>
      <c r="K133" s="167"/>
      <c r="L133" s="172"/>
      <c r="M133" s="173"/>
      <c r="N133" s="174"/>
      <c r="O133" s="174"/>
      <c r="P133" s="175">
        <f>P134+P143+P165+P174+P187</f>
        <v>0</v>
      </c>
      <c r="Q133" s="174"/>
      <c r="R133" s="175">
        <f>R134+R143+R165+R174+R187</f>
        <v>0</v>
      </c>
      <c r="S133" s="174"/>
      <c r="T133" s="176">
        <f>T134+T143+T165+T174+T187</f>
        <v>0</v>
      </c>
      <c r="AR133" s="177" t="s">
        <v>85</v>
      </c>
      <c r="AT133" s="178" t="s">
        <v>79</v>
      </c>
      <c r="AU133" s="178" t="s">
        <v>80</v>
      </c>
      <c r="AY133" s="177" t="s">
        <v>203</v>
      </c>
      <c r="BK133" s="179">
        <f>BK134+BK143+BK165+BK174+BK187</f>
        <v>0</v>
      </c>
    </row>
    <row r="134" spans="2:63" s="11" customFormat="1" ht="22.9" customHeight="1">
      <c r="B134" s="166"/>
      <c r="C134" s="167"/>
      <c r="D134" s="168" t="s">
        <v>79</v>
      </c>
      <c r="E134" s="226" t="s">
        <v>95</v>
      </c>
      <c r="F134" s="226" t="s">
        <v>224</v>
      </c>
      <c r="G134" s="167"/>
      <c r="H134" s="167"/>
      <c r="I134" s="170"/>
      <c r="J134" s="227">
        <f>BK134</f>
        <v>0</v>
      </c>
      <c r="K134" s="167"/>
      <c r="L134" s="172"/>
      <c r="M134" s="173"/>
      <c r="N134" s="174"/>
      <c r="O134" s="174"/>
      <c r="P134" s="175">
        <f>SUM(P135:P142)</f>
        <v>0</v>
      </c>
      <c r="Q134" s="174"/>
      <c r="R134" s="175">
        <f>SUM(R135:R142)</f>
        <v>0</v>
      </c>
      <c r="S134" s="174"/>
      <c r="T134" s="176">
        <f>SUM(T135:T142)</f>
        <v>0</v>
      </c>
      <c r="AR134" s="177" t="s">
        <v>85</v>
      </c>
      <c r="AT134" s="178" t="s">
        <v>79</v>
      </c>
      <c r="AU134" s="178" t="s">
        <v>85</v>
      </c>
      <c r="AY134" s="177" t="s">
        <v>203</v>
      </c>
      <c r="BK134" s="179">
        <f>SUM(BK135:BK142)</f>
        <v>0</v>
      </c>
    </row>
    <row r="135" spans="1:65" s="2" customFormat="1" ht="37.9" customHeight="1">
      <c r="A135" s="35"/>
      <c r="B135" s="36"/>
      <c r="C135" s="180" t="s">
        <v>85</v>
      </c>
      <c r="D135" s="180" t="s">
        <v>204</v>
      </c>
      <c r="E135" s="181" t="s">
        <v>1302</v>
      </c>
      <c r="F135" s="182" t="s">
        <v>1303</v>
      </c>
      <c r="G135" s="183" t="s">
        <v>207</v>
      </c>
      <c r="H135" s="184">
        <v>91.637</v>
      </c>
      <c r="I135" s="185"/>
      <c r="J135" s="186">
        <f>ROUND(I135*H135,2)</f>
        <v>0</v>
      </c>
      <c r="K135" s="187"/>
      <c r="L135" s="40"/>
      <c r="M135" s="188" t="s">
        <v>1</v>
      </c>
      <c r="N135" s="189" t="s">
        <v>45</v>
      </c>
      <c r="O135" s="72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2" t="s">
        <v>98</v>
      </c>
      <c r="AT135" s="192" t="s">
        <v>204</v>
      </c>
      <c r="AU135" s="192" t="s">
        <v>89</v>
      </c>
      <c r="AY135" s="18" t="s">
        <v>203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18" t="s">
        <v>85</v>
      </c>
      <c r="BK135" s="193">
        <f>ROUND(I135*H135,2)</f>
        <v>0</v>
      </c>
      <c r="BL135" s="18" t="s">
        <v>98</v>
      </c>
      <c r="BM135" s="192" t="s">
        <v>3027</v>
      </c>
    </row>
    <row r="136" spans="2:51" s="12" customFormat="1" ht="33.75">
      <c r="B136" s="194"/>
      <c r="C136" s="195"/>
      <c r="D136" s="196" t="s">
        <v>209</v>
      </c>
      <c r="E136" s="197" t="s">
        <v>1</v>
      </c>
      <c r="F136" s="198" t="s">
        <v>3028</v>
      </c>
      <c r="G136" s="195"/>
      <c r="H136" s="199">
        <v>33.982</v>
      </c>
      <c r="I136" s="200"/>
      <c r="J136" s="195"/>
      <c r="K136" s="195"/>
      <c r="L136" s="201"/>
      <c r="M136" s="202"/>
      <c r="N136" s="203"/>
      <c r="O136" s="203"/>
      <c r="P136" s="203"/>
      <c r="Q136" s="203"/>
      <c r="R136" s="203"/>
      <c r="S136" s="203"/>
      <c r="T136" s="204"/>
      <c r="AT136" s="205" t="s">
        <v>209</v>
      </c>
      <c r="AU136" s="205" t="s">
        <v>89</v>
      </c>
      <c r="AV136" s="12" t="s">
        <v>89</v>
      </c>
      <c r="AW136" s="12" t="s">
        <v>36</v>
      </c>
      <c r="AX136" s="12" t="s">
        <v>80</v>
      </c>
      <c r="AY136" s="205" t="s">
        <v>203</v>
      </c>
    </row>
    <row r="137" spans="2:51" s="12" customFormat="1" ht="33.75">
      <c r="B137" s="194"/>
      <c r="C137" s="195"/>
      <c r="D137" s="196" t="s">
        <v>209</v>
      </c>
      <c r="E137" s="197" t="s">
        <v>1</v>
      </c>
      <c r="F137" s="198" t="s">
        <v>3029</v>
      </c>
      <c r="G137" s="195"/>
      <c r="H137" s="199">
        <v>57.655</v>
      </c>
      <c r="I137" s="200"/>
      <c r="J137" s="195"/>
      <c r="K137" s="195"/>
      <c r="L137" s="201"/>
      <c r="M137" s="202"/>
      <c r="N137" s="203"/>
      <c r="O137" s="203"/>
      <c r="P137" s="203"/>
      <c r="Q137" s="203"/>
      <c r="R137" s="203"/>
      <c r="S137" s="203"/>
      <c r="T137" s="204"/>
      <c r="AT137" s="205" t="s">
        <v>209</v>
      </c>
      <c r="AU137" s="205" t="s">
        <v>89</v>
      </c>
      <c r="AV137" s="12" t="s">
        <v>89</v>
      </c>
      <c r="AW137" s="12" t="s">
        <v>36</v>
      </c>
      <c r="AX137" s="12" t="s">
        <v>80</v>
      </c>
      <c r="AY137" s="205" t="s">
        <v>203</v>
      </c>
    </row>
    <row r="138" spans="2:51" s="13" customFormat="1" ht="12">
      <c r="B138" s="206"/>
      <c r="C138" s="207"/>
      <c r="D138" s="196" t="s">
        <v>209</v>
      </c>
      <c r="E138" s="208" t="s">
        <v>1</v>
      </c>
      <c r="F138" s="209" t="s">
        <v>211</v>
      </c>
      <c r="G138" s="207"/>
      <c r="H138" s="210">
        <v>91.637</v>
      </c>
      <c r="I138" s="211"/>
      <c r="J138" s="207"/>
      <c r="K138" s="207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209</v>
      </c>
      <c r="AU138" s="216" t="s">
        <v>89</v>
      </c>
      <c r="AV138" s="13" t="s">
        <v>98</v>
      </c>
      <c r="AW138" s="13" t="s">
        <v>36</v>
      </c>
      <c r="AX138" s="13" t="s">
        <v>85</v>
      </c>
      <c r="AY138" s="216" t="s">
        <v>203</v>
      </c>
    </row>
    <row r="139" spans="1:65" s="2" customFormat="1" ht="24.2" customHeight="1">
      <c r="A139" s="35"/>
      <c r="B139" s="36"/>
      <c r="C139" s="180" t="s">
        <v>89</v>
      </c>
      <c r="D139" s="180" t="s">
        <v>204</v>
      </c>
      <c r="E139" s="181" t="s">
        <v>1321</v>
      </c>
      <c r="F139" s="182" t="s">
        <v>1322</v>
      </c>
      <c r="G139" s="183" t="s">
        <v>253</v>
      </c>
      <c r="H139" s="184">
        <v>35.245</v>
      </c>
      <c r="I139" s="185"/>
      <c r="J139" s="186">
        <f>ROUND(I139*H139,2)</f>
        <v>0</v>
      </c>
      <c r="K139" s="187"/>
      <c r="L139" s="40"/>
      <c r="M139" s="188" t="s">
        <v>1</v>
      </c>
      <c r="N139" s="189" t="s">
        <v>45</v>
      </c>
      <c r="O139" s="72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2" t="s">
        <v>98</v>
      </c>
      <c r="AT139" s="192" t="s">
        <v>204</v>
      </c>
      <c r="AU139" s="192" t="s">
        <v>89</v>
      </c>
      <c r="AY139" s="18" t="s">
        <v>203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18" t="s">
        <v>85</v>
      </c>
      <c r="BK139" s="193">
        <f>ROUND(I139*H139,2)</f>
        <v>0</v>
      </c>
      <c r="BL139" s="18" t="s">
        <v>98</v>
      </c>
      <c r="BM139" s="192" t="s">
        <v>3030</v>
      </c>
    </row>
    <row r="140" spans="2:51" s="12" customFormat="1" ht="22.5">
      <c r="B140" s="194"/>
      <c r="C140" s="195"/>
      <c r="D140" s="196" t="s">
        <v>209</v>
      </c>
      <c r="E140" s="197" t="s">
        <v>1</v>
      </c>
      <c r="F140" s="198" t="s">
        <v>1335</v>
      </c>
      <c r="G140" s="195"/>
      <c r="H140" s="199">
        <v>13.07</v>
      </c>
      <c r="I140" s="200"/>
      <c r="J140" s="195"/>
      <c r="K140" s="195"/>
      <c r="L140" s="201"/>
      <c r="M140" s="202"/>
      <c r="N140" s="203"/>
      <c r="O140" s="203"/>
      <c r="P140" s="203"/>
      <c r="Q140" s="203"/>
      <c r="R140" s="203"/>
      <c r="S140" s="203"/>
      <c r="T140" s="204"/>
      <c r="AT140" s="205" t="s">
        <v>209</v>
      </c>
      <c r="AU140" s="205" t="s">
        <v>89</v>
      </c>
      <c r="AV140" s="12" t="s">
        <v>89</v>
      </c>
      <c r="AW140" s="12" t="s">
        <v>36</v>
      </c>
      <c r="AX140" s="12" t="s">
        <v>80</v>
      </c>
      <c r="AY140" s="205" t="s">
        <v>203</v>
      </c>
    </row>
    <row r="141" spans="2:51" s="12" customFormat="1" ht="33.75">
      <c r="B141" s="194"/>
      <c r="C141" s="195"/>
      <c r="D141" s="196" t="s">
        <v>209</v>
      </c>
      <c r="E141" s="197" t="s">
        <v>1</v>
      </c>
      <c r="F141" s="198" t="s">
        <v>3031</v>
      </c>
      <c r="G141" s="195"/>
      <c r="H141" s="199">
        <v>22.175</v>
      </c>
      <c r="I141" s="200"/>
      <c r="J141" s="195"/>
      <c r="K141" s="195"/>
      <c r="L141" s="201"/>
      <c r="M141" s="202"/>
      <c r="N141" s="203"/>
      <c r="O141" s="203"/>
      <c r="P141" s="203"/>
      <c r="Q141" s="203"/>
      <c r="R141" s="203"/>
      <c r="S141" s="203"/>
      <c r="T141" s="204"/>
      <c r="AT141" s="205" t="s">
        <v>209</v>
      </c>
      <c r="AU141" s="205" t="s">
        <v>89</v>
      </c>
      <c r="AV141" s="12" t="s">
        <v>89</v>
      </c>
      <c r="AW141" s="12" t="s">
        <v>36</v>
      </c>
      <c r="AX141" s="12" t="s">
        <v>80</v>
      </c>
      <c r="AY141" s="205" t="s">
        <v>203</v>
      </c>
    </row>
    <row r="142" spans="2:51" s="13" customFormat="1" ht="12">
      <c r="B142" s="206"/>
      <c r="C142" s="207"/>
      <c r="D142" s="196" t="s">
        <v>209</v>
      </c>
      <c r="E142" s="208" t="s">
        <v>1</v>
      </c>
      <c r="F142" s="209" t="s">
        <v>211</v>
      </c>
      <c r="G142" s="207"/>
      <c r="H142" s="210">
        <v>35.245000000000005</v>
      </c>
      <c r="I142" s="211"/>
      <c r="J142" s="207"/>
      <c r="K142" s="207"/>
      <c r="L142" s="212"/>
      <c r="M142" s="213"/>
      <c r="N142" s="214"/>
      <c r="O142" s="214"/>
      <c r="P142" s="214"/>
      <c r="Q142" s="214"/>
      <c r="R142" s="214"/>
      <c r="S142" s="214"/>
      <c r="T142" s="215"/>
      <c r="AT142" s="216" t="s">
        <v>209</v>
      </c>
      <c r="AU142" s="216" t="s">
        <v>89</v>
      </c>
      <c r="AV142" s="13" t="s">
        <v>98</v>
      </c>
      <c r="AW142" s="13" t="s">
        <v>36</v>
      </c>
      <c r="AX142" s="13" t="s">
        <v>85</v>
      </c>
      <c r="AY142" s="216" t="s">
        <v>203</v>
      </c>
    </row>
    <row r="143" spans="2:63" s="11" customFormat="1" ht="22.9" customHeight="1">
      <c r="B143" s="166"/>
      <c r="C143" s="167"/>
      <c r="D143" s="168" t="s">
        <v>79</v>
      </c>
      <c r="E143" s="226" t="s">
        <v>104</v>
      </c>
      <c r="F143" s="226" t="s">
        <v>263</v>
      </c>
      <c r="G143" s="167"/>
      <c r="H143" s="167"/>
      <c r="I143" s="170"/>
      <c r="J143" s="227">
        <f>BK143</f>
        <v>0</v>
      </c>
      <c r="K143" s="167"/>
      <c r="L143" s="172"/>
      <c r="M143" s="173"/>
      <c r="N143" s="174"/>
      <c r="O143" s="174"/>
      <c r="P143" s="175">
        <f>SUM(P144:P164)</f>
        <v>0</v>
      </c>
      <c r="Q143" s="174"/>
      <c r="R143" s="175">
        <f>SUM(R144:R164)</f>
        <v>0</v>
      </c>
      <c r="S143" s="174"/>
      <c r="T143" s="176">
        <f>SUM(T144:T164)</f>
        <v>0</v>
      </c>
      <c r="AR143" s="177" t="s">
        <v>85</v>
      </c>
      <c r="AT143" s="178" t="s">
        <v>79</v>
      </c>
      <c r="AU143" s="178" t="s">
        <v>85</v>
      </c>
      <c r="AY143" s="177" t="s">
        <v>203</v>
      </c>
      <c r="BK143" s="179">
        <f>SUM(BK144:BK164)</f>
        <v>0</v>
      </c>
    </row>
    <row r="144" spans="1:65" s="2" customFormat="1" ht="24.2" customHeight="1">
      <c r="A144" s="35"/>
      <c r="B144" s="36"/>
      <c r="C144" s="180" t="s">
        <v>95</v>
      </c>
      <c r="D144" s="180" t="s">
        <v>204</v>
      </c>
      <c r="E144" s="181" t="s">
        <v>1485</v>
      </c>
      <c r="F144" s="182" t="s">
        <v>1486</v>
      </c>
      <c r="G144" s="183" t="s">
        <v>207</v>
      </c>
      <c r="H144" s="184">
        <v>98.982</v>
      </c>
      <c r="I144" s="185"/>
      <c r="J144" s="186">
        <f>ROUND(I144*H144,2)</f>
        <v>0</v>
      </c>
      <c r="K144" s="187"/>
      <c r="L144" s="40"/>
      <c r="M144" s="188" t="s">
        <v>1</v>
      </c>
      <c r="N144" s="189" t="s">
        <v>45</v>
      </c>
      <c r="O144" s="72"/>
      <c r="P144" s="190">
        <f>O144*H144</f>
        <v>0</v>
      </c>
      <c r="Q144" s="190">
        <v>0</v>
      </c>
      <c r="R144" s="190">
        <f>Q144*H144</f>
        <v>0</v>
      </c>
      <c r="S144" s="190">
        <v>0</v>
      </c>
      <c r="T144" s="191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2" t="s">
        <v>98</v>
      </c>
      <c r="AT144" s="192" t="s">
        <v>204</v>
      </c>
      <c r="AU144" s="192" t="s">
        <v>89</v>
      </c>
      <c r="AY144" s="18" t="s">
        <v>203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8" t="s">
        <v>85</v>
      </c>
      <c r="BK144" s="193">
        <f>ROUND(I144*H144,2)</f>
        <v>0</v>
      </c>
      <c r="BL144" s="18" t="s">
        <v>98</v>
      </c>
      <c r="BM144" s="192" t="s">
        <v>3032</v>
      </c>
    </row>
    <row r="145" spans="2:51" s="12" customFormat="1" ht="33.75">
      <c r="B145" s="194"/>
      <c r="C145" s="195"/>
      <c r="D145" s="196" t="s">
        <v>209</v>
      </c>
      <c r="E145" s="197" t="s">
        <v>1</v>
      </c>
      <c r="F145" s="198" t="s">
        <v>3033</v>
      </c>
      <c r="G145" s="195"/>
      <c r="H145" s="199">
        <v>37.492</v>
      </c>
      <c r="I145" s="200"/>
      <c r="J145" s="195"/>
      <c r="K145" s="195"/>
      <c r="L145" s="201"/>
      <c r="M145" s="202"/>
      <c r="N145" s="203"/>
      <c r="O145" s="203"/>
      <c r="P145" s="203"/>
      <c r="Q145" s="203"/>
      <c r="R145" s="203"/>
      <c r="S145" s="203"/>
      <c r="T145" s="204"/>
      <c r="AT145" s="205" t="s">
        <v>209</v>
      </c>
      <c r="AU145" s="205" t="s">
        <v>89</v>
      </c>
      <c r="AV145" s="12" t="s">
        <v>89</v>
      </c>
      <c r="AW145" s="12" t="s">
        <v>36</v>
      </c>
      <c r="AX145" s="12" t="s">
        <v>80</v>
      </c>
      <c r="AY145" s="205" t="s">
        <v>203</v>
      </c>
    </row>
    <row r="146" spans="2:51" s="12" customFormat="1" ht="22.5">
      <c r="B146" s="194"/>
      <c r="C146" s="195"/>
      <c r="D146" s="196" t="s">
        <v>209</v>
      </c>
      <c r="E146" s="197" t="s">
        <v>1</v>
      </c>
      <c r="F146" s="198" t="s">
        <v>3034</v>
      </c>
      <c r="G146" s="195"/>
      <c r="H146" s="199">
        <v>61.49</v>
      </c>
      <c r="I146" s="200"/>
      <c r="J146" s="195"/>
      <c r="K146" s="195"/>
      <c r="L146" s="201"/>
      <c r="M146" s="202"/>
      <c r="N146" s="203"/>
      <c r="O146" s="203"/>
      <c r="P146" s="203"/>
      <c r="Q146" s="203"/>
      <c r="R146" s="203"/>
      <c r="S146" s="203"/>
      <c r="T146" s="204"/>
      <c r="AT146" s="205" t="s">
        <v>209</v>
      </c>
      <c r="AU146" s="205" t="s">
        <v>89</v>
      </c>
      <c r="AV146" s="12" t="s">
        <v>89</v>
      </c>
      <c r="AW146" s="12" t="s">
        <v>36</v>
      </c>
      <c r="AX146" s="12" t="s">
        <v>80</v>
      </c>
      <c r="AY146" s="205" t="s">
        <v>203</v>
      </c>
    </row>
    <row r="147" spans="2:51" s="13" customFormat="1" ht="12">
      <c r="B147" s="206"/>
      <c r="C147" s="207"/>
      <c r="D147" s="196" t="s">
        <v>209</v>
      </c>
      <c r="E147" s="208" t="s">
        <v>1</v>
      </c>
      <c r="F147" s="209" t="s">
        <v>211</v>
      </c>
      <c r="G147" s="207"/>
      <c r="H147" s="210">
        <v>98.982</v>
      </c>
      <c r="I147" s="211"/>
      <c r="J147" s="207"/>
      <c r="K147" s="207"/>
      <c r="L147" s="212"/>
      <c r="M147" s="213"/>
      <c r="N147" s="214"/>
      <c r="O147" s="214"/>
      <c r="P147" s="214"/>
      <c r="Q147" s="214"/>
      <c r="R147" s="214"/>
      <c r="S147" s="214"/>
      <c r="T147" s="215"/>
      <c r="AT147" s="216" t="s">
        <v>209</v>
      </c>
      <c r="AU147" s="216" t="s">
        <v>89</v>
      </c>
      <c r="AV147" s="13" t="s">
        <v>98</v>
      </c>
      <c r="AW147" s="13" t="s">
        <v>36</v>
      </c>
      <c r="AX147" s="13" t="s">
        <v>85</v>
      </c>
      <c r="AY147" s="216" t="s">
        <v>203</v>
      </c>
    </row>
    <row r="148" spans="1:65" s="2" customFormat="1" ht="24.2" customHeight="1">
      <c r="A148" s="35"/>
      <c r="B148" s="36"/>
      <c r="C148" s="180" t="s">
        <v>98</v>
      </c>
      <c r="D148" s="180" t="s">
        <v>204</v>
      </c>
      <c r="E148" s="181" t="s">
        <v>1489</v>
      </c>
      <c r="F148" s="182" t="s">
        <v>1490</v>
      </c>
      <c r="G148" s="183" t="s">
        <v>207</v>
      </c>
      <c r="H148" s="184">
        <v>98.982</v>
      </c>
      <c r="I148" s="185"/>
      <c r="J148" s="186">
        <f>ROUND(I148*H148,2)</f>
        <v>0</v>
      </c>
      <c r="K148" s="187"/>
      <c r="L148" s="40"/>
      <c r="M148" s="188" t="s">
        <v>1</v>
      </c>
      <c r="N148" s="189" t="s">
        <v>45</v>
      </c>
      <c r="O148" s="72"/>
      <c r="P148" s="190">
        <f>O148*H148</f>
        <v>0</v>
      </c>
      <c r="Q148" s="190">
        <v>0</v>
      </c>
      <c r="R148" s="190">
        <f>Q148*H148</f>
        <v>0</v>
      </c>
      <c r="S148" s="190">
        <v>0</v>
      </c>
      <c r="T148" s="191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2" t="s">
        <v>98</v>
      </c>
      <c r="AT148" s="192" t="s">
        <v>204</v>
      </c>
      <c r="AU148" s="192" t="s">
        <v>89</v>
      </c>
      <c r="AY148" s="18" t="s">
        <v>203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8" t="s">
        <v>85</v>
      </c>
      <c r="BK148" s="193">
        <f>ROUND(I148*H148,2)</f>
        <v>0</v>
      </c>
      <c r="BL148" s="18" t="s">
        <v>98</v>
      </c>
      <c r="BM148" s="192" t="s">
        <v>3035</v>
      </c>
    </row>
    <row r="149" spans="2:51" s="12" customFormat="1" ht="33.75">
      <c r="B149" s="194"/>
      <c r="C149" s="195"/>
      <c r="D149" s="196" t="s">
        <v>209</v>
      </c>
      <c r="E149" s="197" t="s">
        <v>1</v>
      </c>
      <c r="F149" s="198" t="s">
        <v>3033</v>
      </c>
      <c r="G149" s="195"/>
      <c r="H149" s="199">
        <v>37.492</v>
      </c>
      <c r="I149" s="200"/>
      <c r="J149" s="195"/>
      <c r="K149" s="195"/>
      <c r="L149" s="201"/>
      <c r="M149" s="202"/>
      <c r="N149" s="203"/>
      <c r="O149" s="203"/>
      <c r="P149" s="203"/>
      <c r="Q149" s="203"/>
      <c r="R149" s="203"/>
      <c r="S149" s="203"/>
      <c r="T149" s="204"/>
      <c r="AT149" s="205" t="s">
        <v>209</v>
      </c>
      <c r="AU149" s="205" t="s">
        <v>89</v>
      </c>
      <c r="AV149" s="12" t="s">
        <v>89</v>
      </c>
      <c r="AW149" s="12" t="s">
        <v>36</v>
      </c>
      <c r="AX149" s="12" t="s">
        <v>80</v>
      </c>
      <c r="AY149" s="205" t="s">
        <v>203</v>
      </c>
    </row>
    <row r="150" spans="2:51" s="12" customFormat="1" ht="22.5">
      <c r="B150" s="194"/>
      <c r="C150" s="195"/>
      <c r="D150" s="196" t="s">
        <v>209</v>
      </c>
      <c r="E150" s="197" t="s">
        <v>1</v>
      </c>
      <c r="F150" s="198" t="s">
        <v>3034</v>
      </c>
      <c r="G150" s="195"/>
      <c r="H150" s="199">
        <v>61.49</v>
      </c>
      <c r="I150" s="200"/>
      <c r="J150" s="195"/>
      <c r="K150" s="195"/>
      <c r="L150" s="201"/>
      <c r="M150" s="202"/>
      <c r="N150" s="203"/>
      <c r="O150" s="203"/>
      <c r="P150" s="203"/>
      <c r="Q150" s="203"/>
      <c r="R150" s="203"/>
      <c r="S150" s="203"/>
      <c r="T150" s="204"/>
      <c r="AT150" s="205" t="s">
        <v>209</v>
      </c>
      <c r="AU150" s="205" t="s">
        <v>89</v>
      </c>
      <c r="AV150" s="12" t="s">
        <v>89</v>
      </c>
      <c r="AW150" s="12" t="s">
        <v>36</v>
      </c>
      <c r="AX150" s="12" t="s">
        <v>80</v>
      </c>
      <c r="AY150" s="205" t="s">
        <v>203</v>
      </c>
    </row>
    <row r="151" spans="2:51" s="13" customFormat="1" ht="12">
      <c r="B151" s="206"/>
      <c r="C151" s="207"/>
      <c r="D151" s="196" t="s">
        <v>209</v>
      </c>
      <c r="E151" s="208" t="s">
        <v>1</v>
      </c>
      <c r="F151" s="209" t="s">
        <v>211</v>
      </c>
      <c r="G151" s="207"/>
      <c r="H151" s="210">
        <v>98.982</v>
      </c>
      <c r="I151" s="211"/>
      <c r="J151" s="207"/>
      <c r="K151" s="207"/>
      <c r="L151" s="212"/>
      <c r="M151" s="213"/>
      <c r="N151" s="214"/>
      <c r="O151" s="214"/>
      <c r="P151" s="214"/>
      <c r="Q151" s="214"/>
      <c r="R151" s="214"/>
      <c r="S151" s="214"/>
      <c r="T151" s="215"/>
      <c r="AT151" s="216" t="s">
        <v>209</v>
      </c>
      <c r="AU151" s="216" t="s">
        <v>89</v>
      </c>
      <c r="AV151" s="13" t="s">
        <v>98</v>
      </c>
      <c r="AW151" s="13" t="s">
        <v>36</v>
      </c>
      <c r="AX151" s="13" t="s">
        <v>85</v>
      </c>
      <c r="AY151" s="216" t="s">
        <v>203</v>
      </c>
    </row>
    <row r="152" spans="1:65" s="2" customFormat="1" ht="37.9" customHeight="1">
      <c r="A152" s="35"/>
      <c r="B152" s="36"/>
      <c r="C152" s="180" t="s">
        <v>101</v>
      </c>
      <c r="D152" s="180" t="s">
        <v>204</v>
      </c>
      <c r="E152" s="181" t="s">
        <v>1511</v>
      </c>
      <c r="F152" s="182" t="s">
        <v>1512</v>
      </c>
      <c r="G152" s="183" t="s">
        <v>207</v>
      </c>
      <c r="H152" s="184">
        <v>98.982</v>
      </c>
      <c r="I152" s="185"/>
      <c r="J152" s="186">
        <f>ROUND(I152*H152,2)</f>
        <v>0</v>
      </c>
      <c r="K152" s="187"/>
      <c r="L152" s="40"/>
      <c r="M152" s="188" t="s">
        <v>1</v>
      </c>
      <c r="N152" s="189" t="s">
        <v>45</v>
      </c>
      <c r="O152" s="72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2" t="s">
        <v>98</v>
      </c>
      <c r="AT152" s="192" t="s">
        <v>204</v>
      </c>
      <c r="AU152" s="192" t="s">
        <v>89</v>
      </c>
      <c r="AY152" s="18" t="s">
        <v>203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8" t="s">
        <v>85</v>
      </c>
      <c r="BK152" s="193">
        <f>ROUND(I152*H152,2)</f>
        <v>0</v>
      </c>
      <c r="BL152" s="18" t="s">
        <v>98</v>
      </c>
      <c r="BM152" s="192" t="s">
        <v>3036</v>
      </c>
    </row>
    <row r="153" spans="2:51" s="12" customFormat="1" ht="33.75">
      <c r="B153" s="194"/>
      <c r="C153" s="195"/>
      <c r="D153" s="196" t="s">
        <v>209</v>
      </c>
      <c r="E153" s="197" t="s">
        <v>1</v>
      </c>
      <c r="F153" s="198" t="s">
        <v>3033</v>
      </c>
      <c r="G153" s="195"/>
      <c r="H153" s="199">
        <v>37.492</v>
      </c>
      <c r="I153" s="200"/>
      <c r="J153" s="195"/>
      <c r="K153" s="195"/>
      <c r="L153" s="201"/>
      <c r="M153" s="202"/>
      <c r="N153" s="203"/>
      <c r="O153" s="203"/>
      <c r="P153" s="203"/>
      <c r="Q153" s="203"/>
      <c r="R153" s="203"/>
      <c r="S153" s="203"/>
      <c r="T153" s="204"/>
      <c r="AT153" s="205" t="s">
        <v>209</v>
      </c>
      <c r="AU153" s="205" t="s">
        <v>89</v>
      </c>
      <c r="AV153" s="12" t="s">
        <v>89</v>
      </c>
      <c r="AW153" s="12" t="s">
        <v>36</v>
      </c>
      <c r="AX153" s="12" t="s">
        <v>80</v>
      </c>
      <c r="AY153" s="205" t="s">
        <v>203</v>
      </c>
    </row>
    <row r="154" spans="2:51" s="12" customFormat="1" ht="22.5">
      <c r="B154" s="194"/>
      <c r="C154" s="195"/>
      <c r="D154" s="196" t="s">
        <v>209</v>
      </c>
      <c r="E154" s="197" t="s">
        <v>1</v>
      </c>
      <c r="F154" s="198" t="s">
        <v>3034</v>
      </c>
      <c r="G154" s="195"/>
      <c r="H154" s="199">
        <v>61.49</v>
      </c>
      <c r="I154" s="200"/>
      <c r="J154" s="195"/>
      <c r="K154" s="195"/>
      <c r="L154" s="201"/>
      <c r="M154" s="202"/>
      <c r="N154" s="203"/>
      <c r="O154" s="203"/>
      <c r="P154" s="203"/>
      <c r="Q154" s="203"/>
      <c r="R154" s="203"/>
      <c r="S154" s="203"/>
      <c r="T154" s="204"/>
      <c r="AT154" s="205" t="s">
        <v>209</v>
      </c>
      <c r="AU154" s="205" t="s">
        <v>89</v>
      </c>
      <c r="AV154" s="12" t="s">
        <v>89</v>
      </c>
      <c r="AW154" s="12" t="s">
        <v>36</v>
      </c>
      <c r="AX154" s="12" t="s">
        <v>80</v>
      </c>
      <c r="AY154" s="205" t="s">
        <v>203</v>
      </c>
    </row>
    <row r="155" spans="2:51" s="13" customFormat="1" ht="12">
      <c r="B155" s="206"/>
      <c r="C155" s="207"/>
      <c r="D155" s="196" t="s">
        <v>209</v>
      </c>
      <c r="E155" s="208" t="s">
        <v>1</v>
      </c>
      <c r="F155" s="209" t="s">
        <v>211</v>
      </c>
      <c r="G155" s="207"/>
      <c r="H155" s="210">
        <v>98.982</v>
      </c>
      <c r="I155" s="211"/>
      <c r="J155" s="207"/>
      <c r="K155" s="207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209</v>
      </c>
      <c r="AU155" s="216" t="s">
        <v>89</v>
      </c>
      <c r="AV155" s="13" t="s">
        <v>98</v>
      </c>
      <c r="AW155" s="13" t="s">
        <v>36</v>
      </c>
      <c r="AX155" s="13" t="s">
        <v>85</v>
      </c>
      <c r="AY155" s="216" t="s">
        <v>203</v>
      </c>
    </row>
    <row r="156" spans="1:65" s="2" customFormat="1" ht="33" customHeight="1">
      <c r="A156" s="35"/>
      <c r="B156" s="36"/>
      <c r="C156" s="180" t="s">
        <v>104</v>
      </c>
      <c r="D156" s="180" t="s">
        <v>204</v>
      </c>
      <c r="E156" s="181" t="s">
        <v>3037</v>
      </c>
      <c r="F156" s="182" t="s">
        <v>3038</v>
      </c>
      <c r="G156" s="183" t="s">
        <v>207</v>
      </c>
      <c r="H156" s="184">
        <v>710.29</v>
      </c>
      <c r="I156" s="185"/>
      <c r="J156" s="186">
        <f>ROUND(I156*H156,2)</f>
        <v>0</v>
      </c>
      <c r="K156" s="187"/>
      <c r="L156" s="40"/>
      <c r="M156" s="188" t="s">
        <v>1</v>
      </c>
      <c r="N156" s="189" t="s">
        <v>45</v>
      </c>
      <c r="O156" s="72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2" t="s">
        <v>98</v>
      </c>
      <c r="AT156" s="192" t="s">
        <v>204</v>
      </c>
      <c r="AU156" s="192" t="s">
        <v>89</v>
      </c>
      <c r="AY156" s="18" t="s">
        <v>203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8" t="s">
        <v>85</v>
      </c>
      <c r="BK156" s="193">
        <f>ROUND(I156*H156,2)</f>
        <v>0</v>
      </c>
      <c r="BL156" s="18" t="s">
        <v>98</v>
      </c>
      <c r="BM156" s="192" t="s">
        <v>3039</v>
      </c>
    </row>
    <row r="157" spans="2:51" s="12" customFormat="1" ht="33.75">
      <c r="B157" s="194"/>
      <c r="C157" s="195"/>
      <c r="D157" s="196" t="s">
        <v>209</v>
      </c>
      <c r="E157" s="197" t="s">
        <v>1</v>
      </c>
      <c r="F157" s="198" t="s">
        <v>3040</v>
      </c>
      <c r="G157" s="195"/>
      <c r="H157" s="199">
        <v>402.31</v>
      </c>
      <c r="I157" s="200"/>
      <c r="J157" s="195"/>
      <c r="K157" s="195"/>
      <c r="L157" s="201"/>
      <c r="M157" s="202"/>
      <c r="N157" s="203"/>
      <c r="O157" s="203"/>
      <c r="P157" s="203"/>
      <c r="Q157" s="203"/>
      <c r="R157" s="203"/>
      <c r="S157" s="203"/>
      <c r="T157" s="204"/>
      <c r="AT157" s="205" t="s">
        <v>209</v>
      </c>
      <c r="AU157" s="205" t="s">
        <v>89</v>
      </c>
      <c r="AV157" s="12" t="s">
        <v>89</v>
      </c>
      <c r="AW157" s="12" t="s">
        <v>36</v>
      </c>
      <c r="AX157" s="12" t="s">
        <v>80</v>
      </c>
      <c r="AY157" s="205" t="s">
        <v>203</v>
      </c>
    </row>
    <row r="158" spans="2:51" s="12" customFormat="1" ht="33.75">
      <c r="B158" s="194"/>
      <c r="C158" s="195"/>
      <c r="D158" s="196" t="s">
        <v>209</v>
      </c>
      <c r="E158" s="197" t="s">
        <v>1</v>
      </c>
      <c r="F158" s="198" t="s">
        <v>3041</v>
      </c>
      <c r="G158" s="195"/>
      <c r="H158" s="199">
        <v>307.98</v>
      </c>
      <c r="I158" s="200"/>
      <c r="J158" s="195"/>
      <c r="K158" s="195"/>
      <c r="L158" s="201"/>
      <c r="M158" s="202"/>
      <c r="N158" s="203"/>
      <c r="O158" s="203"/>
      <c r="P158" s="203"/>
      <c r="Q158" s="203"/>
      <c r="R158" s="203"/>
      <c r="S158" s="203"/>
      <c r="T158" s="204"/>
      <c r="AT158" s="205" t="s">
        <v>209</v>
      </c>
      <c r="AU158" s="205" t="s">
        <v>89</v>
      </c>
      <c r="AV158" s="12" t="s">
        <v>89</v>
      </c>
      <c r="AW158" s="12" t="s">
        <v>36</v>
      </c>
      <c r="AX158" s="12" t="s">
        <v>80</v>
      </c>
      <c r="AY158" s="205" t="s">
        <v>203</v>
      </c>
    </row>
    <row r="159" spans="2:51" s="13" customFormat="1" ht="12">
      <c r="B159" s="206"/>
      <c r="C159" s="207"/>
      <c r="D159" s="196" t="s">
        <v>209</v>
      </c>
      <c r="E159" s="208" t="s">
        <v>1</v>
      </c>
      <c r="F159" s="209" t="s">
        <v>211</v>
      </c>
      <c r="G159" s="207"/>
      <c r="H159" s="210">
        <v>710.29</v>
      </c>
      <c r="I159" s="211"/>
      <c r="J159" s="207"/>
      <c r="K159" s="207"/>
      <c r="L159" s="212"/>
      <c r="M159" s="213"/>
      <c r="N159" s="214"/>
      <c r="O159" s="214"/>
      <c r="P159" s="214"/>
      <c r="Q159" s="214"/>
      <c r="R159" s="214"/>
      <c r="S159" s="214"/>
      <c r="T159" s="215"/>
      <c r="AT159" s="216" t="s">
        <v>209</v>
      </c>
      <c r="AU159" s="216" t="s">
        <v>89</v>
      </c>
      <c r="AV159" s="13" t="s">
        <v>98</v>
      </c>
      <c r="AW159" s="13" t="s">
        <v>36</v>
      </c>
      <c r="AX159" s="13" t="s">
        <v>85</v>
      </c>
      <c r="AY159" s="216" t="s">
        <v>203</v>
      </c>
    </row>
    <row r="160" spans="1:65" s="2" customFormat="1" ht="37.9" customHeight="1">
      <c r="A160" s="35"/>
      <c r="B160" s="36"/>
      <c r="C160" s="180" t="s">
        <v>110</v>
      </c>
      <c r="D160" s="180" t="s">
        <v>204</v>
      </c>
      <c r="E160" s="181" t="s">
        <v>3042</v>
      </c>
      <c r="F160" s="182" t="s">
        <v>3043</v>
      </c>
      <c r="G160" s="183" t="s">
        <v>207</v>
      </c>
      <c r="H160" s="184">
        <v>300</v>
      </c>
      <c r="I160" s="185"/>
      <c r="J160" s="186">
        <f>ROUND(I160*H160,2)</f>
        <v>0</v>
      </c>
      <c r="K160" s="187"/>
      <c r="L160" s="40"/>
      <c r="M160" s="188" t="s">
        <v>1</v>
      </c>
      <c r="N160" s="189" t="s">
        <v>45</v>
      </c>
      <c r="O160" s="72"/>
      <c r="P160" s="190">
        <f>O160*H160</f>
        <v>0</v>
      </c>
      <c r="Q160" s="190">
        <v>0</v>
      </c>
      <c r="R160" s="190">
        <f>Q160*H160</f>
        <v>0</v>
      </c>
      <c r="S160" s="190">
        <v>0</v>
      </c>
      <c r="T160" s="191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2" t="s">
        <v>98</v>
      </c>
      <c r="AT160" s="192" t="s">
        <v>204</v>
      </c>
      <c r="AU160" s="192" t="s">
        <v>89</v>
      </c>
      <c r="AY160" s="18" t="s">
        <v>203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18" t="s">
        <v>85</v>
      </c>
      <c r="BK160" s="193">
        <f>ROUND(I160*H160,2)</f>
        <v>0</v>
      </c>
      <c r="BL160" s="18" t="s">
        <v>98</v>
      </c>
      <c r="BM160" s="192" t="s">
        <v>3044</v>
      </c>
    </row>
    <row r="161" spans="2:51" s="12" customFormat="1" ht="12">
      <c r="B161" s="194"/>
      <c r="C161" s="195"/>
      <c r="D161" s="196" t="s">
        <v>209</v>
      </c>
      <c r="E161" s="197" t="s">
        <v>1</v>
      </c>
      <c r="F161" s="198" t="s">
        <v>3045</v>
      </c>
      <c r="G161" s="195"/>
      <c r="H161" s="199">
        <v>139.1</v>
      </c>
      <c r="I161" s="200"/>
      <c r="J161" s="195"/>
      <c r="K161" s="195"/>
      <c r="L161" s="201"/>
      <c r="M161" s="202"/>
      <c r="N161" s="203"/>
      <c r="O161" s="203"/>
      <c r="P161" s="203"/>
      <c r="Q161" s="203"/>
      <c r="R161" s="203"/>
      <c r="S161" s="203"/>
      <c r="T161" s="204"/>
      <c r="AT161" s="205" t="s">
        <v>209</v>
      </c>
      <c r="AU161" s="205" t="s">
        <v>89</v>
      </c>
      <c r="AV161" s="12" t="s">
        <v>89</v>
      </c>
      <c r="AW161" s="12" t="s">
        <v>36</v>
      </c>
      <c r="AX161" s="12" t="s">
        <v>80</v>
      </c>
      <c r="AY161" s="205" t="s">
        <v>203</v>
      </c>
    </row>
    <row r="162" spans="2:51" s="12" customFormat="1" ht="12">
      <c r="B162" s="194"/>
      <c r="C162" s="195"/>
      <c r="D162" s="196" t="s">
        <v>209</v>
      </c>
      <c r="E162" s="197" t="s">
        <v>1</v>
      </c>
      <c r="F162" s="198" t="s">
        <v>3046</v>
      </c>
      <c r="G162" s="195"/>
      <c r="H162" s="199">
        <v>160.9</v>
      </c>
      <c r="I162" s="200"/>
      <c r="J162" s="195"/>
      <c r="K162" s="195"/>
      <c r="L162" s="201"/>
      <c r="M162" s="202"/>
      <c r="N162" s="203"/>
      <c r="O162" s="203"/>
      <c r="P162" s="203"/>
      <c r="Q162" s="203"/>
      <c r="R162" s="203"/>
      <c r="S162" s="203"/>
      <c r="T162" s="204"/>
      <c r="AT162" s="205" t="s">
        <v>209</v>
      </c>
      <c r="AU162" s="205" t="s">
        <v>89</v>
      </c>
      <c r="AV162" s="12" t="s">
        <v>89</v>
      </c>
      <c r="AW162" s="12" t="s">
        <v>36</v>
      </c>
      <c r="AX162" s="12" t="s">
        <v>80</v>
      </c>
      <c r="AY162" s="205" t="s">
        <v>203</v>
      </c>
    </row>
    <row r="163" spans="2:51" s="13" customFormat="1" ht="12">
      <c r="B163" s="206"/>
      <c r="C163" s="207"/>
      <c r="D163" s="196" t="s">
        <v>209</v>
      </c>
      <c r="E163" s="208" t="s">
        <v>1</v>
      </c>
      <c r="F163" s="209" t="s">
        <v>211</v>
      </c>
      <c r="G163" s="207"/>
      <c r="H163" s="210">
        <v>300</v>
      </c>
      <c r="I163" s="211"/>
      <c r="J163" s="207"/>
      <c r="K163" s="207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209</v>
      </c>
      <c r="AU163" s="216" t="s">
        <v>89</v>
      </c>
      <c r="AV163" s="13" t="s">
        <v>98</v>
      </c>
      <c r="AW163" s="13" t="s">
        <v>36</v>
      </c>
      <c r="AX163" s="13" t="s">
        <v>85</v>
      </c>
      <c r="AY163" s="216" t="s">
        <v>203</v>
      </c>
    </row>
    <row r="164" spans="1:65" s="2" customFormat="1" ht="24.2" customHeight="1">
      <c r="A164" s="35"/>
      <c r="B164" s="36"/>
      <c r="C164" s="180" t="s">
        <v>122</v>
      </c>
      <c r="D164" s="180" t="s">
        <v>204</v>
      </c>
      <c r="E164" s="181" t="s">
        <v>3047</v>
      </c>
      <c r="F164" s="182" t="s">
        <v>3048</v>
      </c>
      <c r="G164" s="183" t="s">
        <v>207</v>
      </c>
      <c r="H164" s="184">
        <v>710.29</v>
      </c>
      <c r="I164" s="185"/>
      <c r="J164" s="186">
        <f>ROUND(I164*H164,2)</f>
        <v>0</v>
      </c>
      <c r="K164" s="187"/>
      <c r="L164" s="40"/>
      <c r="M164" s="188" t="s">
        <v>1</v>
      </c>
      <c r="N164" s="189" t="s">
        <v>45</v>
      </c>
      <c r="O164" s="72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2" t="s">
        <v>98</v>
      </c>
      <c r="AT164" s="192" t="s">
        <v>204</v>
      </c>
      <c r="AU164" s="192" t="s">
        <v>89</v>
      </c>
      <c r="AY164" s="18" t="s">
        <v>203</v>
      </c>
      <c r="BE164" s="193">
        <f>IF(N164="základní",J164,0)</f>
        <v>0</v>
      </c>
      <c r="BF164" s="193">
        <f>IF(N164="snížená",J164,0)</f>
        <v>0</v>
      </c>
      <c r="BG164" s="193">
        <f>IF(N164="zákl. přenesená",J164,0)</f>
        <v>0</v>
      </c>
      <c r="BH164" s="193">
        <f>IF(N164="sníž. přenesená",J164,0)</f>
        <v>0</v>
      </c>
      <c r="BI164" s="193">
        <f>IF(N164="nulová",J164,0)</f>
        <v>0</v>
      </c>
      <c r="BJ164" s="18" t="s">
        <v>85</v>
      </c>
      <c r="BK164" s="193">
        <f>ROUND(I164*H164,2)</f>
        <v>0</v>
      </c>
      <c r="BL164" s="18" t="s">
        <v>98</v>
      </c>
      <c r="BM164" s="192" t="s">
        <v>3049</v>
      </c>
    </row>
    <row r="165" spans="2:63" s="11" customFormat="1" ht="22.9" customHeight="1">
      <c r="B165" s="166"/>
      <c r="C165" s="167"/>
      <c r="D165" s="168" t="s">
        <v>79</v>
      </c>
      <c r="E165" s="226" t="s">
        <v>125</v>
      </c>
      <c r="F165" s="226" t="s">
        <v>316</v>
      </c>
      <c r="G165" s="167"/>
      <c r="H165" s="167"/>
      <c r="I165" s="170"/>
      <c r="J165" s="227">
        <f>BK165</f>
        <v>0</v>
      </c>
      <c r="K165" s="167"/>
      <c r="L165" s="172"/>
      <c r="M165" s="173"/>
      <c r="N165" s="174"/>
      <c r="O165" s="174"/>
      <c r="P165" s="175">
        <f>SUM(P166:P173)</f>
        <v>0</v>
      </c>
      <c r="Q165" s="174"/>
      <c r="R165" s="175">
        <f>SUM(R166:R173)</f>
        <v>0</v>
      </c>
      <c r="S165" s="174"/>
      <c r="T165" s="176">
        <f>SUM(T166:T173)</f>
        <v>0</v>
      </c>
      <c r="AR165" s="177" t="s">
        <v>85</v>
      </c>
      <c r="AT165" s="178" t="s">
        <v>79</v>
      </c>
      <c r="AU165" s="178" t="s">
        <v>85</v>
      </c>
      <c r="AY165" s="177" t="s">
        <v>203</v>
      </c>
      <c r="BK165" s="179">
        <f>SUM(BK166:BK173)</f>
        <v>0</v>
      </c>
    </row>
    <row r="166" spans="1:65" s="2" customFormat="1" ht="37.9" customHeight="1">
      <c r="A166" s="35"/>
      <c r="B166" s="36"/>
      <c r="C166" s="180" t="s">
        <v>125</v>
      </c>
      <c r="D166" s="180" t="s">
        <v>204</v>
      </c>
      <c r="E166" s="181" t="s">
        <v>318</v>
      </c>
      <c r="F166" s="182" t="s">
        <v>319</v>
      </c>
      <c r="G166" s="183" t="s">
        <v>207</v>
      </c>
      <c r="H166" s="184">
        <v>710.29</v>
      </c>
      <c r="I166" s="185"/>
      <c r="J166" s="186">
        <f>ROUND(I166*H166,2)</f>
        <v>0</v>
      </c>
      <c r="K166" s="187"/>
      <c r="L166" s="40"/>
      <c r="M166" s="188" t="s">
        <v>1</v>
      </c>
      <c r="N166" s="189" t="s">
        <v>45</v>
      </c>
      <c r="O166" s="72"/>
      <c r="P166" s="190">
        <f>O166*H166</f>
        <v>0</v>
      </c>
      <c r="Q166" s="190">
        <v>0</v>
      </c>
      <c r="R166" s="190">
        <f>Q166*H166</f>
        <v>0</v>
      </c>
      <c r="S166" s="190">
        <v>0</v>
      </c>
      <c r="T166" s="191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2" t="s">
        <v>98</v>
      </c>
      <c r="AT166" s="192" t="s">
        <v>204</v>
      </c>
      <c r="AU166" s="192" t="s">
        <v>89</v>
      </c>
      <c r="AY166" s="18" t="s">
        <v>203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18" t="s">
        <v>85</v>
      </c>
      <c r="BK166" s="193">
        <f>ROUND(I166*H166,2)</f>
        <v>0</v>
      </c>
      <c r="BL166" s="18" t="s">
        <v>98</v>
      </c>
      <c r="BM166" s="192" t="s">
        <v>3050</v>
      </c>
    </row>
    <row r="167" spans="2:51" s="12" customFormat="1" ht="33.75">
      <c r="B167" s="194"/>
      <c r="C167" s="195"/>
      <c r="D167" s="196" t="s">
        <v>209</v>
      </c>
      <c r="E167" s="197" t="s">
        <v>1</v>
      </c>
      <c r="F167" s="198" t="s">
        <v>3040</v>
      </c>
      <c r="G167" s="195"/>
      <c r="H167" s="199">
        <v>402.31</v>
      </c>
      <c r="I167" s="200"/>
      <c r="J167" s="195"/>
      <c r="K167" s="195"/>
      <c r="L167" s="201"/>
      <c r="M167" s="202"/>
      <c r="N167" s="203"/>
      <c r="O167" s="203"/>
      <c r="P167" s="203"/>
      <c r="Q167" s="203"/>
      <c r="R167" s="203"/>
      <c r="S167" s="203"/>
      <c r="T167" s="204"/>
      <c r="AT167" s="205" t="s">
        <v>209</v>
      </c>
      <c r="AU167" s="205" t="s">
        <v>89</v>
      </c>
      <c r="AV167" s="12" t="s">
        <v>89</v>
      </c>
      <c r="AW167" s="12" t="s">
        <v>36</v>
      </c>
      <c r="AX167" s="12" t="s">
        <v>80</v>
      </c>
      <c r="AY167" s="205" t="s">
        <v>203</v>
      </c>
    </row>
    <row r="168" spans="2:51" s="12" customFormat="1" ht="33.75">
      <c r="B168" s="194"/>
      <c r="C168" s="195"/>
      <c r="D168" s="196" t="s">
        <v>209</v>
      </c>
      <c r="E168" s="197" t="s">
        <v>1</v>
      </c>
      <c r="F168" s="198" t="s">
        <v>3041</v>
      </c>
      <c r="G168" s="195"/>
      <c r="H168" s="199">
        <v>307.98</v>
      </c>
      <c r="I168" s="200"/>
      <c r="J168" s="195"/>
      <c r="K168" s="195"/>
      <c r="L168" s="201"/>
      <c r="M168" s="202"/>
      <c r="N168" s="203"/>
      <c r="O168" s="203"/>
      <c r="P168" s="203"/>
      <c r="Q168" s="203"/>
      <c r="R168" s="203"/>
      <c r="S168" s="203"/>
      <c r="T168" s="204"/>
      <c r="AT168" s="205" t="s">
        <v>209</v>
      </c>
      <c r="AU168" s="205" t="s">
        <v>89</v>
      </c>
      <c r="AV168" s="12" t="s">
        <v>89</v>
      </c>
      <c r="AW168" s="12" t="s">
        <v>36</v>
      </c>
      <c r="AX168" s="12" t="s">
        <v>80</v>
      </c>
      <c r="AY168" s="205" t="s">
        <v>203</v>
      </c>
    </row>
    <row r="169" spans="2:51" s="13" customFormat="1" ht="12">
      <c r="B169" s="206"/>
      <c r="C169" s="207"/>
      <c r="D169" s="196" t="s">
        <v>209</v>
      </c>
      <c r="E169" s="208" t="s">
        <v>1</v>
      </c>
      <c r="F169" s="209" t="s">
        <v>211</v>
      </c>
      <c r="G169" s="207"/>
      <c r="H169" s="210">
        <v>710.29</v>
      </c>
      <c r="I169" s="211"/>
      <c r="J169" s="207"/>
      <c r="K169" s="207"/>
      <c r="L169" s="212"/>
      <c r="M169" s="213"/>
      <c r="N169" s="214"/>
      <c r="O169" s="214"/>
      <c r="P169" s="214"/>
      <c r="Q169" s="214"/>
      <c r="R169" s="214"/>
      <c r="S169" s="214"/>
      <c r="T169" s="215"/>
      <c r="AT169" s="216" t="s">
        <v>209</v>
      </c>
      <c r="AU169" s="216" t="s">
        <v>89</v>
      </c>
      <c r="AV169" s="13" t="s">
        <v>98</v>
      </c>
      <c r="AW169" s="13" t="s">
        <v>36</v>
      </c>
      <c r="AX169" s="13" t="s">
        <v>85</v>
      </c>
      <c r="AY169" s="216" t="s">
        <v>203</v>
      </c>
    </row>
    <row r="170" spans="1:65" s="2" customFormat="1" ht="37.9" customHeight="1">
      <c r="A170" s="35"/>
      <c r="B170" s="36"/>
      <c r="C170" s="180" t="s">
        <v>128</v>
      </c>
      <c r="D170" s="180" t="s">
        <v>204</v>
      </c>
      <c r="E170" s="181" t="s">
        <v>2152</v>
      </c>
      <c r="F170" s="182" t="s">
        <v>2153</v>
      </c>
      <c r="G170" s="183" t="s">
        <v>207</v>
      </c>
      <c r="H170" s="184">
        <v>710.29</v>
      </c>
      <c r="I170" s="185"/>
      <c r="J170" s="186">
        <f>ROUND(I170*H170,2)</f>
        <v>0</v>
      </c>
      <c r="K170" s="187"/>
      <c r="L170" s="40"/>
      <c r="M170" s="188" t="s">
        <v>1</v>
      </c>
      <c r="N170" s="189" t="s">
        <v>45</v>
      </c>
      <c r="O170" s="72"/>
      <c r="P170" s="190">
        <f>O170*H170</f>
        <v>0</v>
      </c>
      <c r="Q170" s="190">
        <v>0</v>
      </c>
      <c r="R170" s="190">
        <f>Q170*H170</f>
        <v>0</v>
      </c>
      <c r="S170" s="190">
        <v>0</v>
      </c>
      <c r="T170" s="191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2" t="s">
        <v>98</v>
      </c>
      <c r="AT170" s="192" t="s">
        <v>204</v>
      </c>
      <c r="AU170" s="192" t="s">
        <v>89</v>
      </c>
      <c r="AY170" s="18" t="s">
        <v>203</v>
      </c>
      <c r="BE170" s="193">
        <f>IF(N170="základní",J170,0)</f>
        <v>0</v>
      </c>
      <c r="BF170" s="193">
        <f>IF(N170="snížená",J170,0)</f>
        <v>0</v>
      </c>
      <c r="BG170" s="193">
        <f>IF(N170="zákl. přenesená",J170,0)</f>
        <v>0</v>
      </c>
      <c r="BH170" s="193">
        <f>IF(N170="sníž. přenesená",J170,0)</f>
        <v>0</v>
      </c>
      <c r="BI170" s="193">
        <f>IF(N170="nulová",J170,0)</f>
        <v>0</v>
      </c>
      <c r="BJ170" s="18" t="s">
        <v>85</v>
      </c>
      <c r="BK170" s="193">
        <f>ROUND(I170*H170,2)</f>
        <v>0</v>
      </c>
      <c r="BL170" s="18" t="s">
        <v>98</v>
      </c>
      <c r="BM170" s="192" t="s">
        <v>3051</v>
      </c>
    </row>
    <row r="171" spans="2:51" s="12" customFormat="1" ht="33.75">
      <c r="B171" s="194"/>
      <c r="C171" s="195"/>
      <c r="D171" s="196" t="s">
        <v>209</v>
      </c>
      <c r="E171" s="197" t="s">
        <v>1</v>
      </c>
      <c r="F171" s="198" t="s">
        <v>3040</v>
      </c>
      <c r="G171" s="195"/>
      <c r="H171" s="199">
        <v>402.31</v>
      </c>
      <c r="I171" s="200"/>
      <c r="J171" s="195"/>
      <c r="K171" s="195"/>
      <c r="L171" s="201"/>
      <c r="M171" s="202"/>
      <c r="N171" s="203"/>
      <c r="O171" s="203"/>
      <c r="P171" s="203"/>
      <c r="Q171" s="203"/>
      <c r="R171" s="203"/>
      <c r="S171" s="203"/>
      <c r="T171" s="204"/>
      <c r="AT171" s="205" t="s">
        <v>209</v>
      </c>
      <c r="AU171" s="205" t="s">
        <v>89</v>
      </c>
      <c r="AV171" s="12" t="s">
        <v>89</v>
      </c>
      <c r="AW171" s="12" t="s">
        <v>36</v>
      </c>
      <c r="AX171" s="12" t="s">
        <v>80</v>
      </c>
      <c r="AY171" s="205" t="s">
        <v>203</v>
      </c>
    </row>
    <row r="172" spans="2:51" s="12" customFormat="1" ht="33.75">
      <c r="B172" s="194"/>
      <c r="C172" s="195"/>
      <c r="D172" s="196" t="s">
        <v>209</v>
      </c>
      <c r="E172" s="197" t="s">
        <v>1</v>
      </c>
      <c r="F172" s="198" t="s">
        <v>3041</v>
      </c>
      <c r="G172" s="195"/>
      <c r="H172" s="199">
        <v>307.98</v>
      </c>
      <c r="I172" s="200"/>
      <c r="J172" s="195"/>
      <c r="K172" s="195"/>
      <c r="L172" s="201"/>
      <c r="M172" s="202"/>
      <c r="N172" s="203"/>
      <c r="O172" s="203"/>
      <c r="P172" s="203"/>
      <c r="Q172" s="203"/>
      <c r="R172" s="203"/>
      <c r="S172" s="203"/>
      <c r="T172" s="204"/>
      <c r="AT172" s="205" t="s">
        <v>209</v>
      </c>
      <c r="AU172" s="205" t="s">
        <v>89</v>
      </c>
      <c r="AV172" s="12" t="s">
        <v>89</v>
      </c>
      <c r="AW172" s="12" t="s">
        <v>36</v>
      </c>
      <c r="AX172" s="12" t="s">
        <v>80</v>
      </c>
      <c r="AY172" s="205" t="s">
        <v>203</v>
      </c>
    </row>
    <row r="173" spans="2:51" s="13" customFormat="1" ht="12">
      <c r="B173" s="206"/>
      <c r="C173" s="207"/>
      <c r="D173" s="196" t="s">
        <v>209</v>
      </c>
      <c r="E173" s="208" t="s">
        <v>1</v>
      </c>
      <c r="F173" s="209" t="s">
        <v>211</v>
      </c>
      <c r="G173" s="207"/>
      <c r="H173" s="210">
        <v>710.29</v>
      </c>
      <c r="I173" s="211"/>
      <c r="J173" s="207"/>
      <c r="K173" s="207"/>
      <c r="L173" s="212"/>
      <c r="M173" s="213"/>
      <c r="N173" s="214"/>
      <c r="O173" s="214"/>
      <c r="P173" s="214"/>
      <c r="Q173" s="214"/>
      <c r="R173" s="214"/>
      <c r="S173" s="214"/>
      <c r="T173" s="215"/>
      <c r="AT173" s="216" t="s">
        <v>209</v>
      </c>
      <c r="AU173" s="216" t="s">
        <v>89</v>
      </c>
      <c r="AV173" s="13" t="s">
        <v>98</v>
      </c>
      <c r="AW173" s="13" t="s">
        <v>36</v>
      </c>
      <c r="AX173" s="13" t="s">
        <v>85</v>
      </c>
      <c r="AY173" s="216" t="s">
        <v>203</v>
      </c>
    </row>
    <row r="174" spans="2:63" s="11" customFormat="1" ht="22.9" customHeight="1">
      <c r="B174" s="166"/>
      <c r="C174" s="167"/>
      <c r="D174" s="168" t="s">
        <v>79</v>
      </c>
      <c r="E174" s="226" t="s">
        <v>646</v>
      </c>
      <c r="F174" s="226" t="s">
        <v>647</v>
      </c>
      <c r="G174" s="167"/>
      <c r="H174" s="167"/>
      <c r="I174" s="170"/>
      <c r="J174" s="227">
        <f>BK174</f>
        <v>0</v>
      </c>
      <c r="K174" s="167"/>
      <c r="L174" s="172"/>
      <c r="M174" s="173"/>
      <c r="N174" s="174"/>
      <c r="O174" s="174"/>
      <c r="P174" s="175">
        <f>SUM(P175:P186)</f>
        <v>0</v>
      </c>
      <c r="Q174" s="174"/>
      <c r="R174" s="175">
        <f>SUM(R175:R186)</f>
        <v>0</v>
      </c>
      <c r="S174" s="174"/>
      <c r="T174" s="176">
        <f>SUM(T175:T186)</f>
        <v>0</v>
      </c>
      <c r="AR174" s="177" t="s">
        <v>85</v>
      </c>
      <c r="AT174" s="178" t="s">
        <v>79</v>
      </c>
      <c r="AU174" s="178" t="s">
        <v>85</v>
      </c>
      <c r="AY174" s="177" t="s">
        <v>203</v>
      </c>
      <c r="BK174" s="179">
        <f>SUM(BK175:BK186)</f>
        <v>0</v>
      </c>
    </row>
    <row r="175" spans="1:65" s="2" customFormat="1" ht="33" customHeight="1">
      <c r="A175" s="35"/>
      <c r="B175" s="36"/>
      <c r="C175" s="180" t="s">
        <v>264</v>
      </c>
      <c r="D175" s="180" t="s">
        <v>204</v>
      </c>
      <c r="E175" s="181" t="s">
        <v>663</v>
      </c>
      <c r="F175" s="182" t="s">
        <v>664</v>
      </c>
      <c r="G175" s="183" t="s">
        <v>651</v>
      </c>
      <c r="H175" s="184">
        <v>24.039</v>
      </c>
      <c r="I175" s="185"/>
      <c r="J175" s="186">
        <f>ROUND(I175*H175,2)</f>
        <v>0</v>
      </c>
      <c r="K175" s="187"/>
      <c r="L175" s="40"/>
      <c r="M175" s="188" t="s">
        <v>1</v>
      </c>
      <c r="N175" s="189" t="s">
        <v>45</v>
      </c>
      <c r="O175" s="72"/>
      <c r="P175" s="190">
        <f>O175*H175</f>
        <v>0</v>
      </c>
      <c r="Q175" s="190">
        <v>0</v>
      </c>
      <c r="R175" s="190">
        <f>Q175*H175</f>
        <v>0</v>
      </c>
      <c r="S175" s="190">
        <v>0</v>
      </c>
      <c r="T175" s="191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2" t="s">
        <v>98</v>
      </c>
      <c r="AT175" s="192" t="s">
        <v>204</v>
      </c>
      <c r="AU175" s="192" t="s">
        <v>89</v>
      </c>
      <c r="AY175" s="18" t="s">
        <v>203</v>
      </c>
      <c r="BE175" s="193">
        <f>IF(N175="základní",J175,0)</f>
        <v>0</v>
      </c>
      <c r="BF175" s="193">
        <f>IF(N175="snížená",J175,0)</f>
        <v>0</v>
      </c>
      <c r="BG175" s="193">
        <f>IF(N175="zákl. přenesená",J175,0)</f>
        <v>0</v>
      </c>
      <c r="BH175" s="193">
        <f>IF(N175="sníž. přenesená",J175,0)</f>
        <v>0</v>
      </c>
      <c r="BI175" s="193">
        <f>IF(N175="nulová",J175,0)</f>
        <v>0</v>
      </c>
      <c r="BJ175" s="18" t="s">
        <v>85</v>
      </c>
      <c r="BK175" s="193">
        <f>ROUND(I175*H175,2)</f>
        <v>0</v>
      </c>
      <c r="BL175" s="18" t="s">
        <v>98</v>
      </c>
      <c r="BM175" s="192" t="s">
        <v>3052</v>
      </c>
    </row>
    <row r="176" spans="1:65" s="2" customFormat="1" ht="44.25" customHeight="1">
      <c r="A176" s="35"/>
      <c r="B176" s="36"/>
      <c r="C176" s="180" t="s">
        <v>291</v>
      </c>
      <c r="D176" s="180" t="s">
        <v>204</v>
      </c>
      <c r="E176" s="181" t="s">
        <v>667</v>
      </c>
      <c r="F176" s="182" t="s">
        <v>668</v>
      </c>
      <c r="G176" s="183" t="s">
        <v>651</v>
      </c>
      <c r="H176" s="184">
        <v>721.17</v>
      </c>
      <c r="I176" s="185"/>
      <c r="J176" s="186">
        <f>ROUND(I176*H176,2)</f>
        <v>0</v>
      </c>
      <c r="K176" s="187"/>
      <c r="L176" s="40"/>
      <c r="M176" s="188" t="s">
        <v>1</v>
      </c>
      <c r="N176" s="189" t="s">
        <v>45</v>
      </c>
      <c r="O176" s="72"/>
      <c r="P176" s="190">
        <f>O176*H176</f>
        <v>0</v>
      </c>
      <c r="Q176" s="190">
        <v>0</v>
      </c>
      <c r="R176" s="190">
        <f>Q176*H176</f>
        <v>0</v>
      </c>
      <c r="S176" s="190">
        <v>0</v>
      </c>
      <c r="T176" s="191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2" t="s">
        <v>98</v>
      </c>
      <c r="AT176" s="192" t="s">
        <v>204</v>
      </c>
      <c r="AU176" s="192" t="s">
        <v>89</v>
      </c>
      <c r="AY176" s="18" t="s">
        <v>203</v>
      </c>
      <c r="BE176" s="193">
        <f>IF(N176="základní",J176,0)</f>
        <v>0</v>
      </c>
      <c r="BF176" s="193">
        <f>IF(N176="snížená",J176,0)</f>
        <v>0</v>
      </c>
      <c r="BG176" s="193">
        <f>IF(N176="zákl. přenesená",J176,0)</f>
        <v>0</v>
      </c>
      <c r="BH176" s="193">
        <f>IF(N176="sníž. přenesená",J176,0)</f>
        <v>0</v>
      </c>
      <c r="BI176" s="193">
        <f>IF(N176="nulová",J176,0)</f>
        <v>0</v>
      </c>
      <c r="BJ176" s="18" t="s">
        <v>85</v>
      </c>
      <c r="BK176" s="193">
        <f>ROUND(I176*H176,2)</f>
        <v>0</v>
      </c>
      <c r="BL176" s="18" t="s">
        <v>98</v>
      </c>
      <c r="BM176" s="192" t="s">
        <v>3053</v>
      </c>
    </row>
    <row r="177" spans="2:51" s="12" customFormat="1" ht="12">
      <c r="B177" s="194"/>
      <c r="C177" s="195"/>
      <c r="D177" s="196" t="s">
        <v>209</v>
      </c>
      <c r="E177" s="197" t="s">
        <v>1</v>
      </c>
      <c r="F177" s="198" t="s">
        <v>3054</v>
      </c>
      <c r="G177" s="195"/>
      <c r="H177" s="199">
        <v>721.17</v>
      </c>
      <c r="I177" s="200"/>
      <c r="J177" s="195"/>
      <c r="K177" s="195"/>
      <c r="L177" s="201"/>
      <c r="M177" s="202"/>
      <c r="N177" s="203"/>
      <c r="O177" s="203"/>
      <c r="P177" s="203"/>
      <c r="Q177" s="203"/>
      <c r="R177" s="203"/>
      <c r="S177" s="203"/>
      <c r="T177" s="204"/>
      <c r="AT177" s="205" t="s">
        <v>209</v>
      </c>
      <c r="AU177" s="205" t="s">
        <v>89</v>
      </c>
      <c r="AV177" s="12" t="s">
        <v>89</v>
      </c>
      <c r="AW177" s="12" t="s">
        <v>36</v>
      </c>
      <c r="AX177" s="12" t="s">
        <v>80</v>
      </c>
      <c r="AY177" s="205" t="s">
        <v>203</v>
      </c>
    </row>
    <row r="178" spans="2:51" s="13" customFormat="1" ht="12">
      <c r="B178" s="206"/>
      <c r="C178" s="207"/>
      <c r="D178" s="196" t="s">
        <v>209</v>
      </c>
      <c r="E178" s="208" t="s">
        <v>1</v>
      </c>
      <c r="F178" s="209" t="s">
        <v>211</v>
      </c>
      <c r="G178" s="207"/>
      <c r="H178" s="210">
        <v>721.17</v>
      </c>
      <c r="I178" s="211"/>
      <c r="J178" s="207"/>
      <c r="K178" s="207"/>
      <c r="L178" s="212"/>
      <c r="M178" s="213"/>
      <c r="N178" s="214"/>
      <c r="O178" s="214"/>
      <c r="P178" s="214"/>
      <c r="Q178" s="214"/>
      <c r="R178" s="214"/>
      <c r="S178" s="214"/>
      <c r="T178" s="215"/>
      <c r="AT178" s="216" t="s">
        <v>209</v>
      </c>
      <c r="AU178" s="216" t="s">
        <v>89</v>
      </c>
      <c r="AV178" s="13" t="s">
        <v>98</v>
      </c>
      <c r="AW178" s="13" t="s">
        <v>36</v>
      </c>
      <c r="AX178" s="13" t="s">
        <v>85</v>
      </c>
      <c r="AY178" s="216" t="s">
        <v>203</v>
      </c>
    </row>
    <row r="179" spans="1:65" s="2" customFormat="1" ht="37.9" customHeight="1">
      <c r="A179" s="35"/>
      <c r="B179" s="36"/>
      <c r="C179" s="180" t="s">
        <v>299</v>
      </c>
      <c r="D179" s="180" t="s">
        <v>204</v>
      </c>
      <c r="E179" s="181" t="s">
        <v>672</v>
      </c>
      <c r="F179" s="182" t="s">
        <v>673</v>
      </c>
      <c r="G179" s="183" t="s">
        <v>651</v>
      </c>
      <c r="H179" s="184">
        <v>24.039</v>
      </c>
      <c r="I179" s="185"/>
      <c r="J179" s="186">
        <f>ROUND(I179*H179,2)</f>
        <v>0</v>
      </c>
      <c r="K179" s="187"/>
      <c r="L179" s="40"/>
      <c r="M179" s="188" t="s">
        <v>1</v>
      </c>
      <c r="N179" s="189" t="s">
        <v>45</v>
      </c>
      <c r="O179" s="72"/>
      <c r="P179" s="190">
        <f>O179*H179</f>
        <v>0</v>
      </c>
      <c r="Q179" s="190">
        <v>0</v>
      </c>
      <c r="R179" s="190">
        <f>Q179*H179</f>
        <v>0</v>
      </c>
      <c r="S179" s="190">
        <v>0</v>
      </c>
      <c r="T179" s="191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2" t="s">
        <v>98</v>
      </c>
      <c r="AT179" s="192" t="s">
        <v>204</v>
      </c>
      <c r="AU179" s="192" t="s">
        <v>89</v>
      </c>
      <c r="AY179" s="18" t="s">
        <v>203</v>
      </c>
      <c r="BE179" s="193">
        <f>IF(N179="základní",J179,0)</f>
        <v>0</v>
      </c>
      <c r="BF179" s="193">
        <f>IF(N179="snížená",J179,0)</f>
        <v>0</v>
      </c>
      <c r="BG179" s="193">
        <f>IF(N179="zákl. přenesená",J179,0)</f>
        <v>0</v>
      </c>
      <c r="BH179" s="193">
        <f>IF(N179="sníž. přenesená",J179,0)</f>
        <v>0</v>
      </c>
      <c r="BI179" s="193">
        <f>IF(N179="nulová",J179,0)</f>
        <v>0</v>
      </c>
      <c r="BJ179" s="18" t="s">
        <v>85</v>
      </c>
      <c r="BK179" s="193">
        <f>ROUND(I179*H179,2)</f>
        <v>0</v>
      </c>
      <c r="BL179" s="18" t="s">
        <v>98</v>
      </c>
      <c r="BM179" s="192" t="s">
        <v>3055</v>
      </c>
    </row>
    <row r="180" spans="1:65" s="2" customFormat="1" ht="37.9" customHeight="1">
      <c r="A180" s="35"/>
      <c r="B180" s="36"/>
      <c r="C180" s="180" t="s">
        <v>308</v>
      </c>
      <c r="D180" s="180" t="s">
        <v>204</v>
      </c>
      <c r="E180" s="181" t="s">
        <v>695</v>
      </c>
      <c r="F180" s="182" t="s">
        <v>696</v>
      </c>
      <c r="G180" s="183" t="s">
        <v>651</v>
      </c>
      <c r="H180" s="184">
        <v>21.306</v>
      </c>
      <c r="I180" s="185"/>
      <c r="J180" s="186">
        <f>ROUND(I180*H180,2)</f>
        <v>0</v>
      </c>
      <c r="K180" s="187"/>
      <c r="L180" s="40"/>
      <c r="M180" s="188" t="s">
        <v>1</v>
      </c>
      <c r="N180" s="189" t="s">
        <v>45</v>
      </c>
      <c r="O180" s="72"/>
      <c r="P180" s="190">
        <f>O180*H180</f>
        <v>0</v>
      </c>
      <c r="Q180" s="190">
        <v>0</v>
      </c>
      <c r="R180" s="190">
        <f>Q180*H180</f>
        <v>0</v>
      </c>
      <c r="S180" s="190">
        <v>0</v>
      </c>
      <c r="T180" s="191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2" t="s">
        <v>98</v>
      </c>
      <c r="AT180" s="192" t="s">
        <v>204</v>
      </c>
      <c r="AU180" s="192" t="s">
        <v>89</v>
      </c>
      <c r="AY180" s="18" t="s">
        <v>203</v>
      </c>
      <c r="BE180" s="193">
        <f>IF(N180="základní",J180,0)</f>
        <v>0</v>
      </c>
      <c r="BF180" s="193">
        <f>IF(N180="snížená",J180,0)</f>
        <v>0</v>
      </c>
      <c r="BG180" s="193">
        <f>IF(N180="zákl. přenesená",J180,0)</f>
        <v>0</v>
      </c>
      <c r="BH180" s="193">
        <f>IF(N180="sníž. přenesená",J180,0)</f>
        <v>0</v>
      </c>
      <c r="BI180" s="193">
        <f>IF(N180="nulová",J180,0)</f>
        <v>0</v>
      </c>
      <c r="BJ180" s="18" t="s">
        <v>85</v>
      </c>
      <c r="BK180" s="193">
        <f>ROUND(I180*H180,2)</f>
        <v>0</v>
      </c>
      <c r="BL180" s="18" t="s">
        <v>98</v>
      </c>
      <c r="BM180" s="192" t="s">
        <v>3056</v>
      </c>
    </row>
    <row r="181" spans="1:65" s="2" customFormat="1" ht="44.25" customHeight="1">
      <c r="A181" s="35"/>
      <c r="B181" s="36"/>
      <c r="C181" s="180" t="s">
        <v>8</v>
      </c>
      <c r="D181" s="180" t="s">
        <v>204</v>
      </c>
      <c r="E181" s="181" t="s">
        <v>676</v>
      </c>
      <c r="F181" s="182" t="s">
        <v>677</v>
      </c>
      <c r="G181" s="183" t="s">
        <v>651</v>
      </c>
      <c r="H181" s="184">
        <v>0.846</v>
      </c>
      <c r="I181" s="185"/>
      <c r="J181" s="186">
        <f>ROUND(I181*H181,2)</f>
        <v>0</v>
      </c>
      <c r="K181" s="187"/>
      <c r="L181" s="40"/>
      <c r="M181" s="188" t="s">
        <v>1</v>
      </c>
      <c r="N181" s="189" t="s">
        <v>45</v>
      </c>
      <c r="O181" s="72"/>
      <c r="P181" s="190">
        <f>O181*H181</f>
        <v>0</v>
      </c>
      <c r="Q181" s="190">
        <v>0</v>
      </c>
      <c r="R181" s="190">
        <f>Q181*H181</f>
        <v>0</v>
      </c>
      <c r="S181" s="190">
        <v>0</v>
      </c>
      <c r="T181" s="191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2" t="s">
        <v>98</v>
      </c>
      <c r="AT181" s="192" t="s">
        <v>204</v>
      </c>
      <c r="AU181" s="192" t="s">
        <v>89</v>
      </c>
      <c r="AY181" s="18" t="s">
        <v>203</v>
      </c>
      <c r="BE181" s="193">
        <f>IF(N181="základní",J181,0)</f>
        <v>0</v>
      </c>
      <c r="BF181" s="193">
        <f>IF(N181="snížená",J181,0)</f>
        <v>0</v>
      </c>
      <c r="BG181" s="193">
        <f>IF(N181="zákl. přenesená",J181,0)</f>
        <v>0</v>
      </c>
      <c r="BH181" s="193">
        <f>IF(N181="sníž. přenesená",J181,0)</f>
        <v>0</v>
      </c>
      <c r="BI181" s="193">
        <f>IF(N181="nulová",J181,0)</f>
        <v>0</v>
      </c>
      <c r="BJ181" s="18" t="s">
        <v>85</v>
      </c>
      <c r="BK181" s="193">
        <f>ROUND(I181*H181,2)</f>
        <v>0</v>
      </c>
      <c r="BL181" s="18" t="s">
        <v>98</v>
      </c>
      <c r="BM181" s="192" t="s">
        <v>3057</v>
      </c>
    </row>
    <row r="182" spans="2:51" s="12" customFormat="1" ht="12">
      <c r="B182" s="194"/>
      <c r="C182" s="195"/>
      <c r="D182" s="196" t="s">
        <v>209</v>
      </c>
      <c r="E182" s="197" t="s">
        <v>1</v>
      </c>
      <c r="F182" s="198" t="s">
        <v>3058</v>
      </c>
      <c r="G182" s="195"/>
      <c r="H182" s="199">
        <v>0.846</v>
      </c>
      <c r="I182" s="200"/>
      <c r="J182" s="195"/>
      <c r="K182" s="195"/>
      <c r="L182" s="201"/>
      <c r="M182" s="202"/>
      <c r="N182" s="203"/>
      <c r="O182" s="203"/>
      <c r="P182" s="203"/>
      <c r="Q182" s="203"/>
      <c r="R182" s="203"/>
      <c r="S182" s="203"/>
      <c r="T182" s="204"/>
      <c r="AT182" s="205" t="s">
        <v>209</v>
      </c>
      <c r="AU182" s="205" t="s">
        <v>89</v>
      </c>
      <c r="AV182" s="12" t="s">
        <v>89</v>
      </c>
      <c r="AW182" s="12" t="s">
        <v>36</v>
      </c>
      <c r="AX182" s="12" t="s">
        <v>80</v>
      </c>
      <c r="AY182" s="205" t="s">
        <v>203</v>
      </c>
    </row>
    <row r="183" spans="2:51" s="13" customFormat="1" ht="12">
      <c r="B183" s="206"/>
      <c r="C183" s="207"/>
      <c r="D183" s="196" t="s">
        <v>209</v>
      </c>
      <c r="E183" s="208" t="s">
        <v>1</v>
      </c>
      <c r="F183" s="209" t="s">
        <v>211</v>
      </c>
      <c r="G183" s="207"/>
      <c r="H183" s="210">
        <v>0.846</v>
      </c>
      <c r="I183" s="211"/>
      <c r="J183" s="207"/>
      <c r="K183" s="207"/>
      <c r="L183" s="212"/>
      <c r="M183" s="213"/>
      <c r="N183" s="214"/>
      <c r="O183" s="214"/>
      <c r="P183" s="214"/>
      <c r="Q183" s="214"/>
      <c r="R183" s="214"/>
      <c r="S183" s="214"/>
      <c r="T183" s="215"/>
      <c r="AT183" s="216" t="s">
        <v>209</v>
      </c>
      <c r="AU183" s="216" t="s">
        <v>89</v>
      </c>
      <c r="AV183" s="13" t="s">
        <v>98</v>
      </c>
      <c r="AW183" s="13" t="s">
        <v>36</v>
      </c>
      <c r="AX183" s="13" t="s">
        <v>85</v>
      </c>
      <c r="AY183" s="216" t="s">
        <v>203</v>
      </c>
    </row>
    <row r="184" spans="1:65" s="2" customFormat="1" ht="44.25" customHeight="1">
      <c r="A184" s="35"/>
      <c r="B184" s="36"/>
      <c r="C184" s="180" t="s">
        <v>317</v>
      </c>
      <c r="D184" s="180" t="s">
        <v>204</v>
      </c>
      <c r="E184" s="181" t="s">
        <v>700</v>
      </c>
      <c r="F184" s="182" t="s">
        <v>701</v>
      </c>
      <c r="G184" s="183" t="s">
        <v>651</v>
      </c>
      <c r="H184" s="184">
        <v>1.709</v>
      </c>
      <c r="I184" s="185"/>
      <c r="J184" s="186">
        <f>ROUND(I184*H184,2)</f>
        <v>0</v>
      </c>
      <c r="K184" s="187"/>
      <c r="L184" s="40"/>
      <c r="M184" s="188" t="s">
        <v>1</v>
      </c>
      <c r="N184" s="189" t="s">
        <v>45</v>
      </c>
      <c r="O184" s="72"/>
      <c r="P184" s="190">
        <f>O184*H184</f>
        <v>0</v>
      </c>
      <c r="Q184" s="190">
        <v>0</v>
      </c>
      <c r="R184" s="190">
        <f>Q184*H184</f>
        <v>0</v>
      </c>
      <c r="S184" s="190">
        <v>0</v>
      </c>
      <c r="T184" s="191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2" t="s">
        <v>98</v>
      </c>
      <c r="AT184" s="192" t="s">
        <v>204</v>
      </c>
      <c r="AU184" s="192" t="s">
        <v>89</v>
      </c>
      <c r="AY184" s="18" t="s">
        <v>203</v>
      </c>
      <c r="BE184" s="193">
        <f>IF(N184="základní",J184,0)</f>
        <v>0</v>
      </c>
      <c r="BF184" s="193">
        <f>IF(N184="snížená",J184,0)</f>
        <v>0</v>
      </c>
      <c r="BG184" s="193">
        <f>IF(N184="zákl. přenesená",J184,0)</f>
        <v>0</v>
      </c>
      <c r="BH184" s="193">
        <f>IF(N184="sníž. přenesená",J184,0)</f>
        <v>0</v>
      </c>
      <c r="BI184" s="193">
        <f>IF(N184="nulová",J184,0)</f>
        <v>0</v>
      </c>
      <c r="BJ184" s="18" t="s">
        <v>85</v>
      </c>
      <c r="BK184" s="193">
        <f>ROUND(I184*H184,2)</f>
        <v>0</v>
      </c>
      <c r="BL184" s="18" t="s">
        <v>98</v>
      </c>
      <c r="BM184" s="192" t="s">
        <v>3059</v>
      </c>
    </row>
    <row r="185" spans="2:51" s="12" customFormat="1" ht="12">
      <c r="B185" s="194"/>
      <c r="C185" s="195"/>
      <c r="D185" s="196" t="s">
        <v>209</v>
      </c>
      <c r="E185" s="197" t="s">
        <v>1</v>
      </c>
      <c r="F185" s="198" t="s">
        <v>3060</v>
      </c>
      <c r="G185" s="195"/>
      <c r="H185" s="199">
        <v>1.709</v>
      </c>
      <c r="I185" s="200"/>
      <c r="J185" s="195"/>
      <c r="K185" s="195"/>
      <c r="L185" s="201"/>
      <c r="M185" s="202"/>
      <c r="N185" s="203"/>
      <c r="O185" s="203"/>
      <c r="P185" s="203"/>
      <c r="Q185" s="203"/>
      <c r="R185" s="203"/>
      <c r="S185" s="203"/>
      <c r="T185" s="204"/>
      <c r="AT185" s="205" t="s">
        <v>209</v>
      </c>
      <c r="AU185" s="205" t="s">
        <v>89</v>
      </c>
      <c r="AV185" s="12" t="s">
        <v>89</v>
      </c>
      <c r="AW185" s="12" t="s">
        <v>36</v>
      </c>
      <c r="AX185" s="12" t="s">
        <v>80</v>
      </c>
      <c r="AY185" s="205" t="s">
        <v>203</v>
      </c>
    </row>
    <row r="186" spans="2:51" s="13" customFormat="1" ht="12">
      <c r="B186" s="206"/>
      <c r="C186" s="207"/>
      <c r="D186" s="196" t="s">
        <v>209</v>
      </c>
      <c r="E186" s="208" t="s">
        <v>1</v>
      </c>
      <c r="F186" s="209" t="s">
        <v>211</v>
      </c>
      <c r="G186" s="207"/>
      <c r="H186" s="210">
        <v>1.709</v>
      </c>
      <c r="I186" s="211"/>
      <c r="J186" s="207"/>
      <c r="K186" s="207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209</v>
      </c>
      <c r="AU186" s="216" t="s">
        <v>89</v>
      </c>
      <c r="AV186" s="13" t="s">
        <v>98</v>
      </c>
      <c r="AW186" s="13" t="s">
        <v>36</v>
      </c>
      <c r="AX186" s="13" t="s">
        <v>85</v>
      </c>
      <c r="AY186" s="216" t="s">
        <v>203</v>
      </c>
    </row>
    <row r="187" spans="2:63" s="11" customFormat="1" ht="22.9" customHeight="1">
      <c r="B187" s="166"/>
      <c r="C187" s="167"/>
      <c r="D187" s="168" t="s">
        <v>79</v>
      </c>
      <c r="E187" s="226" t="s">
        <v>720</v>
      </c>
      <c r="F187" s="226" t="s">
        <v>721</v>
      </c>
      <c r="G187" s="167"/>
      <c r="H187" s="167"/>
      <c r="I187" s="170"/>
      <c r="J187" s="227">
        <f>BK187</f>
        <v>0</v>
      </c>
      <c r="K187" s="167"/>
      <c r="L187" s="172"/>
      <c r="M187" s="173"/>
      <c r="N187" s="174"/>
      <c r="O187" s="174"/>
      <c r="P187" s="175">
        <f>P188</f>
        <v>0</v>
      </c>
      <c r="Q187" s="174"/>
      <c r="R187" s="175">
        <f>R188</f>
        <v>0</v>
      </c>
      <c r="S187" s="174"/>
      <c r="T187" s="176">
        <f>T188</f>
        <v>0</v>
      </c>
      <c r="AR187" s="177" t="s">
        <v>85</v>
      </c>
      <c r="AT187" s="178" t="s">
        <v>79</v>
      </c>
      <c r="AU187" s="178" t="s">
        <v>85</v>
      </c>
      <c r="AY187" s="177" t="s">
        <v>203</v>
      </c>
      <c r="BK187" s="179">
        <f>BK188</f>
        <v>0</v>
      </c>
    </row>
    <row r="188" spans="1:65" s="2" customFormat="1" ht="55.5" customHeight="1">
      <c r="A188" s="35"/>
      <c r="B188" s="36"/>
      <c r="C188" s="180" t="s">
        <v>341</v>
      </c>
      <c r="D188" s="180" t="s">
        <v>204</v>
      </c>
      <c r="E188" s="181" t="s">
        <v>3061</v>
      </c>
      <c r="F188" s="182" t="s">
        <v>3062</v>
      </c>
      <c r="G188" s="183" t="s">
        <v>651</v>
      </c>
      <c r="H188" s="184">
        <v>6.917</v>
      </c>
      <c r="I188" s="185"/>
      <c r="J188" s="186">
        <f>ROUND(I188*H188,2)</f>
        <v>0</v>
      </c>
      <c r="K188" s="187"/>
      <c r="L188" s="40"/>
      <c r="M188" s="188" t="s">
        <v>1</v>
      </c>
      <c r="N188" s="189" t="s">
        <v>45</v>
      </c>
      <c r="O188" s="72"/>
      <c r="P188" s="190">
        <f>O188*H188</f>
        <v>0</v>
      </c>
      <c r="Q188" s="190">
        <v>0</v>
      </c>
      <c r="R188" s="190">
        <f>Q188*H188</f>
        <v>0</v>
      </c>
      <c r="S188" s="190">
        <v>0</v>
      </c>
      <c r="T188" s="191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2" t="s">
        <v>98</v>
      </c>
      <c r="AT188" s="192" t="s">
        <v>204</v>
      </c>
      <c r="AU188" s="192" t="s">
        <v>89</v>
      </c>
      <c r="AY188" s="18" t="s">
        <v>203</v>
      </c>
      <c r="BE188" s="193">
        <f>IF(N188="základní",J188,0)</f>
        <v>0</v>
      </c>
      <c r="BF188" s="193">
        <f>IF(N188="snížená",J188,0)</f>
        <v>0</v>
      </c>
      <c r="BG188" s="193">
        <f>IF(N188="zákl. přenesená",J188,0)</f>
        <v>0</v>
      </c>
      <c r="BH188" s="193">
        <f>IF(N188="sníž. přenesená",J188,0)</f>
        <v>0</v>
      </c>
      <c r="BI188" s="193">
        <f>IF(N188="nulová",J188,0)</f>
        <v>0</v>
      </c>
      <c r="BJ188" s="18" t="s">
        <v>85</v>
      </c>
      <c r="BK188" s="193">
        <f>ROUND(I188*H188,2)</f>
        <v>0</v>
      </c>
      <c r="BL188" s="18" t="s">
        <v>98</v>
      </c>
      <c r="BM188" s="192" t="s">
        <v>3063</v>
      </c>
    </row>
    <row r="189" spans="2:63" s="11" customFormat="1" ht="25.9" customHeight="1">
      <c r="B189" s="166"/>
      <c r="C189" s="167"/>
      <c r="D189" s="168" t="s">
        <v>79</v>
      </c>
      <c r="E189" s="169" t="s">
        <v>2246</v>
      </c>
      <c r="F189" s="169" t="s">
        <v>2247</v>
      </c>
      <c r="G189" s="167"/>
      <c r="H189" s="167"/>
      <c r="I189" s="170"/>
      <c r="J189" s="171">
        <f>BK189</f>
        <v>0</v>
      </c>
      <c r="K189" s="167"/>
      <c r="L189" s="172"/>
      <c r="M189" s="173"/>
      <c r="N189" s="174"/>
      <c r="O189" s="174"/>
      <c r="P189" s="175">
        <f>P190+P199+P206+P213+P243+P294+P311</f>
        <v>0</v>
      </c>
      <c r="Q189" s="174"/>
      <c r="R189" s="175">
        <f>R190+R199+R206+R213+R243+R294+R311</f>
        <v>0</v>
      </c>
      <c r="S189" s="174"/>
      <c r="T189" s="176">
        <f>T190+T199+T206+T213+T243+T294+T311</f>
        <v>0</v>
      </c>
      <c r="AR189" s="177" t="s">
        <v>89</v>
      </c>
      <c r="AT189" s="178" t="s">
        <v>79</v>
      </c>
      <c r="AU189" s="178" t="s">
        <v>80</v>
      </c>
      <c r="AY189" s="177" t="s">
        <v>203</v>
      </c>
      <c r="BK189" s="179">
        <f>BK190+BK199+BK206+BK213+BK243+BK294+BK311</f>
        <v>0</v>
      </c>
    </row>
    <row r="190" spans="2:63" s="11" customFormat="1" ht="22.9" customHeight="1">
      <c r="B190" s="166"/>
      <c r="C190" s="167"/>
      <c r="D190" s="168" t="s">
        <v>79</v>
      </c>
      <c r="E190" s="226" t="s">
        <v>743</v>
      </c>
      <c r="F190" s="226" t="s">
        <v>744</v>
      </c>
      <c r="G190" s="167"/>
      <c r="H190" s="167"/>
      <c r="I190" s="170"/>
      <c r="J190" s="227">
        <f>BK190</f>
        <v>0</v>
      </c>
      <c r="K190" s="167"/>
      <c r="L190" s="172"/>
      <c r="M190" s="173"/>
      <c r="N190" s="174"/>
      <c r="O190" s="174"/>
      <c r="P190" s="175">
        <f>SUM(P191:P198)</f>
        <v>0</v>
      </c>
      <c r="Q190" s="174"/>
      <c r="R190" s="175">
        <f>SUM(R191:R198)</f>
        <v>0</v>
      </c>
      <c r="S190" s="174"/>
      <c r="T190" s="176">
        <f>SUM(T191:T198)</f>
        <v>0</v>
      </c>
      <c r="AR190" s="177" t="s">
        <v>89</v>
      </c>
      <c r="AT190" s="178" t="s">
        <v>79</v>
      </c>
      <c r="AU190" s="178" t="s">
        <v>85</v>
      </c>
      <c r="AY190" s="177" t="s">
        <v>203</v>
      </c>
      <c r="BK190" s="179">
        <f>SUM(BK191:BK198)</f>
        <v>0</v>
      </c>
    </row>
    <row r="191" spans="1:65" s="2" customFormat="1" ht="49.15" customHeight="1">
      <c r="A191" s="35"/>
      <c r="B191" s="36"/>
      <c r="C191" s="180" t="s">
        <v>346</v>
      </c>
      <c r="D191" s="180" t="s">
        <v>204</v>
      </c>
      <c r="E191" s="181" t="s">
        <v>3064</v>
      </c>
      <c r="F191" s="182" t="s">
        <v>3065</v>
      </c>
      <c r="G191" s="183" t="s">
        <v>207</v>
      </c>
      <c r="H191" s="184">
        <v>3.325</v>
      </c>
      <c r="I191" s="185"/>
      <c r="J191" s="186">
        <f>ROUND(I191*H191,2)</f>
        <v>0</v>
      </c>
      <c r="K191" s="187"/>
      <c r="L191" s="40"/>
      <c r="M191" s="188" t="s">
        <v>1</v>
      </c>
      <c r="N191" s="189" t="s">
        <v>45</v>
      </c>
      <c r="O191" s="72"/>
      <c r="P191" s="190">
        <f>O191*H191</f>
        <v>0</v>
      </c>
      <c r="Q191" s="190">
        <v>0</v>
      </c>
      <c r="R191" s="190">
        <f>Q191*H191</f>
        <v>0</v>
      </c>
      <c r="S191" s="190">
        <v>0</v>
      </c>
      <c r="T191" s="191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2" t="s">
        <v>317</v>
      </c>
      <c r="AT191" s="192" t="s">
        <v>204</v>
      </c>
      <c r="AU191" s="192" t="s">
        <v>89</v>
      </c>
      <c r="AY191" s="18" t="s">
        <v>203</v>
      </c>
      <c r="BE191" s="193">
        <f>IF(N191="základní",J191,0)</f>
        <v>0</v>
      </c>
      <c r="BF191" s="193">
        <f>IF(N191="snížená",J191,0)</f>
        <v>0</v>
      </c>
      <c r="BG191" s="193">
        <f>IF(N191="zákl. přenesená",J191,0)</f>
        <v>0</v>
      </c>
      <c r="BH191" s="193">
        <f>IF(N191="sníž. přenesená",J191,0)</f>
        <v>0</v>
      </c>
      <c r="BI191" s="193">
        <f>IF(N191="nulová",J191,0)</f>
        <v>0</v>
      </c>
      <c r="BJ191" s="18" t="s">
        <v>85</v>
      </c>
      <c r="BK191" s="193">
        <f>ROUND(I191*H191,2)</f>
        <v>0</v>
      </c>
      <c r="BL191" s="18" t="s">
        <v>317</v>
      </c>
      <c r="BM191" s="192" t="s">
        <v>3066</v>
      </c>
    </row>
    <row r="192" spans="2:51" s="12" customFormat="1" ht="12">
      <c r="B192" s="194"/>
      <c r="C192" s="195"/>
      <c r="D192" s="196" t="s">
        <v>209</v>
      </c>
      <c r="E192" s="197" t="s">
        <v>1</v>
      </c>
      <c r="F192" s="198" t="s">
        <v>3067</v>
      </c>
      <c r="G192" s="195"/>
      <c r="H192" s="199">
        <v>3.325</v>
      </c>
      <c r="I192" s="200"/>
      <c r="J192" s="195"/>
      <c r="K192" s="195"/>
      <c r="L192" s="201"/>
      <c r="M192" s="202"/>
      <c r="N192" s="203"/>
      <c r="O192" s="203"/>
      <c r="P192" s="203"/>
      <c r="Q192" s="203"/>
      <c r="R192" s="203"/>
      <c r="S192" s="203"/>
      <c r="T192" s="204"/>
      <c r="AT192" s="205" t="s">
        <v>209</v>
      </c>
      <c r="AU192" s="205" t="s">
        <v>89</v>
      </c>
      <c r="AV192" s="12" t="s">
        <v>89</v>
      </c>
      <c r="AW192" s="12" t="s">
        <v>36</v>
      </c>
      <c r="AX192" s="12" t="s">
        <v>80</v>
      </c>
      <c r="AY192" s="205" t="s">
        <v>203</v>
      </c>
    </row>
    <row r="193" spans="2:51" s="13" customFormat="1" ht="12">
      <c r="B193" s="206"/>
      <c r="C193" s="207"/>
      <c r="D193" s="196" t="s">
        <v>209</v>
      </c>
      <c r="E193" s="208" t="s">
        <v>1</v>
      </c>
      <c r="F193" s="209" t="s">
        <v>211</v>
      </c>
      <c r="G193" s="207"/>
      <c r="H193" s="210">
        <v>3.325</v>
      </c>
      <c r="I193" s="211"/>
      <c r="J193" s="207"/>
      <c r="K193" s="207"/>
      <c r="L193" s="212"/>
      <c r="M193" s="213"/>
      <c r="N193" s="214"/>
      <c r="O193" s="214"/>
      <c r="P193" s="214"/>
      <c r="Q193" s="214"/>
      <c r="R193" s="214"/>
      <c r="S193" s="214"/>
      <c r="T193" s="215"/>
      <c r="AT193" s="216" t="s">
        <v>209</v>
      </c>
      <c r="AU193" s="216" t="s">
        <v>89</v>
      </c>
      <c r="AV193" s="13" t="s">
        <v>98</v>
      </c>
      <c r="AW193" s="13" t="s">
        <v>36</v>
      </c>
      <c r="AX193" s="13" t="s">
        <v>85</v>
      </c>
      <c r="AY193" s="216" t="s">
        <v>203</v>
      </c>
    </row>
    <row r="194" spans="1:65" s="2" customFormat="1" ht="44.25" customHeight="1">
      <c r="A194" s="35"/>
      <c r="B194" s="36"/>
      <c r="C194" s="180" t="s">
        <v>356</v>
      </c>
      <c r="D194" s="180" t="s">
        <v>204</v>
      </c>
      <c r="E194" s="181" t="s">
        <v>3068</v>
      </c>
      <c r="F194" s="182" t="s">
        <v>3069</v>
      </c>
      <c r="G194" s="183" t="s">
        <v>207</v>
      </c>
      <c r="H194" s="184">
        <v>3.325</v>
      </c>
      <c r="I194" s="185"/>
      <c r="J194" s="186">
        <f>ROUND(I194*H194,2)</f>
        <v>0</v>
      </c>
      <c r="K194" s="187"/>
      <c r="L194" s="40"/>
      <c r="M194" s="188" t="s">
        <v>1</v>
      </c>
      <c r="N194" s="189" t="s">
        <v>45</v>
      </c>
      <c r="O194" s="72"/>
      <c r="P194" s="190">
        <f>O194*H194</f>
        <v>0</v>
      </c>
      <c r="Q194" s="190">
        <v>0</v>
      </c>
      <c r="R194" s="190">
        <f>Q194*H194</f>
        <v>0</v>
      </c>
      <c r="S194" s="190">
        <v>0</v>
      </c>
      <c r="T194" s="191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92" t="s">
        <v>317</v>
      </c>
      <c r="AT194" s="192" t="s">
        <v>204</v>
      </c>
      <c r="AU194" s="192" t="s">
        <v>89</v>
      </c>
      <c r="AY194" s="18" t="s">
        <v>203</v>
      </c>
      <c r="BE194" s="193">
        <f>IF(N194="základní",J194,0)</f>
        <v>0</v>
      </c>
      <c r="BF194" s="193">
        <f>IF(N194="snížená",J194,0)</f>
        <v>0</v>
      </c>
      <c r="BG194" s="193">
        <f>IF(N194="zákl. přenesená",J194,0)</f>
        <v>0</v>
      </c>
      <c r="BH194" s="193">
        <f>IF(N194="sníž. přenesená",J194,0)</f>
        <v>0</v>
      </c>
      <c r="BI194" s="193">
        <f>IF(N194="nulová",J194,0)</f>
        <v>0</v>
      </c>
      <c r="BJ194" s="18" t="s">
        <v>85</v>
      </c>
      <c r="BK194" s="193">
        <f>ROUND(I194*H194,2)</f>
        <v>0</v>
      </c>
      <c r="BL194" s="18" t="s">
        <v>317</v>
      </c>
      <c r="BM194" s="192" t="s">
        <v>3070</v>
      </c>
    </row>
    <row r="195" spans="2:51" s="12" customFormat="1" ht="12">
      <c r="B195" s="194"/>
      <c r="C195" s="195"/>
      <c r="D195" s="196" t="s">
        <v>209</v>
      </c>
      <c r="E195" s="197" t="s">
        <v>1</v>
      </c>
      <c r="F195" s="198" t="s">
        <v>3071</v>
      </c>
      <c r="G195" s="195"/>
      <c r="H195" s="199">
        <v>3.325</v>
      </c>
      <c r="I195" s="200"/>
      <c r="J195" s="195"/>
      <c r="K195" s="195"/>
      <c r="L195" s="201"/>
      <c r="M195" s="202"/>
      <c r="N195" s="203"/>
      <c r="O195" s="203"/>
      <c r="P195" s="203"/>
      <c r="Q195" s="203"/>
      <c r="R195" s="203"/>
      <c r="S195" s="203"/>
      <c r="T195" s="204"/>
      <c r="AT195" s="205" t="s">
        <v>209</v>
      </c>
      <c r="AU195" s="205" t="s">
        <v>89</v>
      </c>
      <c r="AV195" s="12" t="s">
        <v>89</v>
      </c>
      <c r="AW195" s="12" t="s">
        <v>36</v>
      </c>
      <c r="AX195" s="12" t="s">
        <v>80</v>
      </c>
      <c r="AY195" s="205" t="s">
        <v>203</v>
      </c>
    </row>
    <row r="196" spans="2:51" s="13" customFormat="1" ht="12">
      <c r="B196" s="206"/>
      <c r="C196" s="207"/>
      <c r="D196" s="196" t="s">
        <v>209</v>
      </c>
      <c r="E196" s="208" t="s">
        <v>1</v>
      </c>
      <c r="F196" s="209" t="s">
        <v>211</v>
      </c>
      <c r="G196" s="207"/>
      <c r="H196" s="210">
        <v>3.325</v>
      </c>
      <c r="I196" s="211"/>
      <c r="J196" s="207"/>
      <c r="K196" s="207"/>
      <c r="L196" s="212"/>
      <c r="M196" s="213"/>
      <c r="N196" s="214"/>
      <c r="O196" s="214"/>
      <c r="P196" s="214"/>
      <c r="Q196" s="214"/>
      <c r="R196" s="214"/>
      <c r="S196" s="214"/>
      <c r="T196" s="215"/>
      <c r="AT196" s="216" t="s">
        <v>209</v>
      </c>
      <c r="AU196" s="216" t="s">
        <v>89</v>
      </c>
      <c r="AV196" s="13" t="s">
        <v>98</v>
      </c>
      <c r="AW196" s="13" t="s">
        <v>36</v>
      </c>
      <c r="AX196" s="13" t="s">
        <v>85</v>
      </c>
      <c r="AY196" s="216" t="s">
        <v>203</v>
      </c>
    </row>
    <row r="197" spans="1:65" s="2" customFormat="1" ht="24.2" customHeight="1">
      <c r="A197" s="35"/>
      <c r="B197" s="36"/>
      <c r="C197" s="238" t="s">
        <v>92</v>
      </c>
      <c r="D197" s="238" t="s">
        <v>1363</v>
      </c>
      <c r="E197" s="239" t="s">
        <v>3072</v>
      </c>
      <c r="F197" s="240" t="s">
        <v>3073</v>
      </c>
      <c r="G197" s="241" t="s">
        <v>207</v>
      </c>
      <c r="H197" s="242">
        <v>3.392</v>
      </c>
      <c r="I197" s="243"/>
      <c r="J197" s="244">
        <f>ROUND(I197*H197,2)</f>
        <v>0</v>
      </c>
      <c r="K197" s="245"/>
      <c r="L197" s="246"/>
      <c r="M197" s="247" t="s">
        <v>1</v>
      </c>
      <c r="N197" s="248" t="s">
        <v>45</v>
      </c>
      <c r="O197" s="72"/>
      <c r="P197" s="190">
        <f>O197*H197</f>
        <v>0</v>
      </c>
      <c r="Q197" s="190">
        <v>0</v>
      </c>
      <c r="R197" s="190">
        <f>Q197*H197</f>
        <v>0</v>
      </c>
      <c r="S197" s="190">
        <v>0</v>
      </c>
      <c r="T197" s="191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92" t="s">
        <v>465</v>
      </c>
      <c r="AT197" s="192" t="s">
        <v>1363</v>
      </c>
      <c r="AU197" s="192" t="s">
        <v>89</v>
      </c>
      <c r="AY197" s="18" t="s">
        <v>203</v>
      </c>
      <c r="BE197" s="193">
        <f>IF(N197="základní",J197,0)</f>
        <v>0</v>
      </c>
      <c r="BF197" s="193">
        <f>IF(N197="snížená",J197,0)</f>
        <v>0</v>
      </c>
      <c r="BG197" s="193">
        <f>IF(N197="zákl. přenesená",J197,0)</f>
        <v>0</v>
      </c>
      <c r="BH197" s="193">
        <f>IF(N197="sníž. přenesená",J197,0)</f>
        <v>0</v>
      </c>
      <c r="BI197" s="193">
        <f>IF(N197="nulová",J197,0)</f>
        <v>0</v>
      </c>
      <c r="BJ197" s="18" t="s">
        <v>85</v>
      </c>
      <c r="BK197" s="193">
        <f>ROUND(I197*H197,2)</f>
        <v>0</v>
      </c>
      <c r="BL197" s="18" t="s">
        <v>317</v>
      </c>
      <c r="BM197" s="192" t="s">
        <v>3074</v>
      </c>
    </row>
    <row r="198" spans="1:65" s="2" customFormat="1" ht="44.25" customHeight="1">
      <c r="A198" s="35"/>
      <c r="B198" s="36"/>
      <c r="C198" s="180" t="s">
        <v>7</v>
      </c>
      <c r="D198" s="180" t="s">
        <v>204</v>
      </c>
      <c r="E198" s="181" t="s">
        <v>3075</v>
      </c>
      <c r="F198" s="182" t="s">
        <v>3076</v>
      </c>
      <c r="G198" s="183" t="s">
        <v>651</v>
      </c>
      <c r="H198" s="184">
        <v>0.021</v>
      </c>
      <c r="I198" s="185"/>
      <c r="J198" s="186">
        <f>ROUND(I198*H198,2)</f>
        <v>0</v>
      </c>
      <c r="K198" s="187"/>
      <c r="L198" s="40"/>
      <c r="M198" s="188" t="s">
        <v>1</v>
      </c>
      <c r="N198" s="189" t="s">
        <v>45</v>
      </c>
      <c r="O198" s="72"/>
      <c r="P198" s="190">
        <f>O198*H198</f>
        <v>0</v>
      </c>
      <c r="Q198" s="190">
        <v>0</v>
      </c>
      <c r="R198" s="190">
        <f>Q198*H198</f>
        <v>0</v>
      </c>
      <c r="S198" s="190">
        <v>0</v>
      </c>
      <c r="T198" s="191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2" t="s">
        <v>317</v>
      </c>
      <c r="AT198" s="192" t="s">
        <v>204</v>
      </c>
      <c r="AU198" s="192" t="s">
        <v>89</v>
      </c>
      <c r="AY198" s="18" t="s">
        <v>203</v>
      </c>
      <c r="BE198" s="193">
        <f>IF(N198="základní",J198,0)</f>
        <v>0</v>
      </c>
      <c r="BF198" s="193">
        <f>IF(N198="snížená",J198,0)</f>
        <v>0</v>
      </c>
      <c r="BG198" s="193">
        <f>IF(N198="zákl. přenesená",J198,0)</f>
        <v>0</v>
      </c>
      <c r="BH198" s="193">
        <f>IF(N198="sníž. přenesená",J198,0)</f>
        <v>0</v>
      </c>
      <c r="BI198" s="193">
        <f>IF(N198="nulová",J198,0)</f>
        <v>0</v>
      </c>
      <c r="BJ198" s="18" t="s">
        <v>85</v>
      </c>
      <c r="BK198" s="193">
        <f>ROUND(I198*H198,2)</f>
        <v>0</v>
      </c>
      <c r="BL198" s="18" t="s">
        <v>317</v>
      </c>
      <c r="BM198" s="192" t="s">
        <v>3077</v>
      </c>
    </row>
    <row r="199" spans="2:63" s="11" customFormat="1" ht="22.9" customHeight="1">
      <c r="B199" s="166"/>
      <c r="C199" s="167"/>
      <c r="D199" s="168" t="s">
        <v>79</v>
      </c>
      <c r="E199" s="226" t="s">
        <v>3078</v>
      </c>
      <c r="F199" s="226" t="s">
        <v>3079</v>
      </c>
      <c r="G199" s="167"/>
      <c r="H199" s="167"/>
      <c r="I199" s="170"/>
      <c r="J199" s="227">
        <f>BK199</f>
        <v>0</v>
      </c>
      <c r="K199" s="167"/>
      <c r="L199" s="172"/>
      <c r="M199" s="173"/>
      <c r="N199" s="174"/>
      <c r="O199" s="174"/>
      <c r="P199" s="175">
        <f>SUM(P200:P205)</f>
        <v>0</v>
      </c>
      <c r="Q199" s="174"/>
      <c r="R199" s="175">
        <f>SUM(R200:R205)</f>
        <v>0</v>
      </c>
      <c r="S199" s="174"/>
      <c r="T199" s="176">
        <f>SUM(T200:T205)</f>
        <v>0</v>
      </c>
      <c r="AR199" s="177" t="s">
        <v>89</v>
      </c>
      <c r="AT199" s="178" t="s">
        <v>79</v>
      </c>
      <c r="AU199" s="178" t="s">
        <v>85</v>
      </c>
      <c r="AY199" s="177" t="s">
        <v>203</v>
      </c>
      <c r="BK199" s="179">
        <f>SUM(BK200:BK205)</f>
        <v>0</v>
      </c>
    </row>
    <row r="200" spans="1:65" s="2" customFormat="1" ht="24.2" customHeight="1">
      <c r="A200" s="35"/>
      <c r="B200" s="36"/>
      <c r="C200" s="180" t="s">
        <v>397</v>
      </c>
      <c r="D200" s="180" t="s">
        <v>204</v>
      </c>
      <c r="E200" s="181" t="s">
        <v>3080</v>
      </c>
      <c r="F200" s="182" t="s">
        <v>3081</v>
      </c>
      <c r="G200" s="183" t="s">
        <v>207</v>
      </c>
      <c r="H200" s="184">
        <v>19.47</v>
      </c>
      <c r="I200" s="185"/>
      <c r="J200" s="186">
        <f>ROUND(I200*H200,2)</f>
        <v>0</v>
      </c>
      <c r="K200" s="187"/>
      <c r="L200" s="40"/>
      <c r="M200" s="188" t="s">
        <v>1</v>
      </c>
      <c r="N200" s="189" t="s">
        <v>45</v>
      </c>
      <c r="O200" s="72"/>
      <c r="P200" s="190">
        <f>O200*H200</f>
        <v>0</v>
      </c>
      <c r="Q200" s="190">
        <v>0</v>
      </c>
      <c r="R200" s="190">
        <f>Q200*H200</f>
        <v>0</v>
      </c>
      <c r="S200" s="190">
        <v>0</v>
      </c>
      <c r="T200" s="191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2" t="s">
        <v>317</v>
      </c>
      <c r="AT200" s="192" t="s">
        <v>204</v>
      </c>
      <c r="AU200" s="192" t="s">
        <v>89</v>
      </c>
      <c r="AY200" s="18" t="s">
        <v>203</v>
      </c>
      <c r="BE200" s="193">
        <f>IF(N200="základní",J200,0)</f>
        <v>0</v>
      </c>
      <c r="BF200" s="193">
        <f>IF(N200="snížená",J200,0)</f>
        <v>0</v>
      </c>
      <c r="BG200" s="193">
        <f>IF(N200="zákl. přenesená",J200,0)</f>
        <v>0</v>
      </c>
      <c r="BH200" s="193">
        <f>IF(N200="sníž. přenesená",J200,0)</f>
        <v>0</v>
      </c>
      <c r="BI200" s="193">
        <f>IF(N200="nulová",J200,0)</f>
        <v>0</v>
      </c>
      <c r="BJ200" s="18" t="s">
        <v>85</v>
      </c>
      <c r="BK200" s="193">
        <f>ROUND(I200*H200,2)</f>
        <v>0</v>
      </c>
      <c r="BL200" s="18" t="s">
        <v>317</v>
      </c>
      <c r="BM200" s="192" t="s">
        <v>3082</v>
      </c>
    </row>
    <row r="201" spans="2:51" s="12" customFormat="1" ht="12">
      <c r="B201" s="194"/>
      <c r="C201" s="195"/>
      <c r="D201" s="196" t="s">
        <v>209</v>
      </c>
      <c r="E201" s="197" t="s">
        <v>1</v>
      </c>
      <c r="F201" s="198" t="s">
        <v>3083</v>
      </c>
      <c r="G201" s="195"/>
      <c r="H201" s="199">
        <v>19.47</v>
      </c>
      <c r="I201" s="200"/>
      <c r="J201" s="195"/>
      <c r="K201" s="195"/>
      <c r="L201" s="201"/>
      <c r="M201" s="202"/>
      <c r="N201" s="203"/>
      <c r="O201" s="203"/>
      <c r="P201" s="203"/>
      <c r="Q201" s="203"/>
      <c r="R201" s="203"/>
      <c r="S201" s="203"/>
      <c r="T201" s="204"/>
      <c r="AT201" s="205" t="s">
        <v>209</v>
      </c>
      <c r="AU201" s="205" t="s">
        <v>89</v>
      </c>
      <c r="AV201" s="12" t="s">
        <v>89</v>
      </c>
      <c r="AW201" s="12" t="s">
        <v>36</v>
      </c>
      <c r="AX201" s="12" t="s">
        <v>80</v>
      </c>
      <c r="AY201" s="205" t="s">
        <v>203</v>
      </c>
    </row>
    <row r="202" spans="2:51" s="13" customFormat="1" ht="12">
      <c r="B202" s="206"/>
      <c r="C202" s="207"/>
      <c r="D202" s="196" t="s">
        <v>209</v>
      </c>
      <c r="E202" s="208" t="s">
        <v>1</v>
      </c>
      <c r="F202" s="209" t="s">
        <v>211</v>
      </c>
      <c r="G202" s="207"/>
      <c r="H202" s="210">
        <v>19.47</v>
      </c>
      <c r="I202" s="211"/>
      <c r="J202" s="207"/>
      <c r="K202" s="207"/>
      <c r="L202" s="212"/>
      <c r="M202" s="213"/>
      <c r="N202" s="214"/>
      <c r="O202" s="214"/>
      <c r="P202" s="214"/>
      <c r="Q202" s="214"/>
      <c r="R202" s="214"/>
      <c r="S202" s="214"/>
      <c r="T202" s="215"/>
      <c r="AT202" s="216" t="s">
        <v>209</v>
      </c>
      <c r="AU202" s="216" t="s">
        <v>89</v>
      </c>
      <c r="AV202" s="13" t="s">
        <v>98</v>
      </c>
      <c r="AW202" s="13" t="s">
        <v>36</v>
      </c>
      <c r="AX202" s="13" t="s">
        <v>85</v>
      </c>
      <c r="AY202" s="216" t="s">
        <v>203</v>
      </c>
    </row>
    <row r="203" spans="1:65" s="2" customFormat="1" ht="24.2" customHeight="1">
      <c r="A203" s="35"/>
      <c r="B203" s="36"/>
      <c r="C203" s="238" t="s">
        <v>403</v>
      </c>
      <c r="D203" s="238" t="s">
        <v>1363</v>
      </c>
      <c r="E203" s="239" t="s">
        <v>3084</v>
      </c>
      <c r="F203" s="240" t="s">
        <v>3085</v>
      </c>
      <c r="G203" s="241" t="s">
        <v>207</v>
      </c>
      <c r="H203" s="242">
        <v>20.444</v>
      </c>
      <c r="I203" s="243"/>
      <c r="J203" s="244">
        <f>ROUND(I203*H203,2)</f>
        <v>0</v>
      </c>
      <c r="K203" s="245"/>
      <c r="L203" s="246"/>
      <c r="M203" s="247" t="s">
        <v>1</v>
      </c>
      <c r="N203" s="248" t="s">
        <v>45</v>
      </c>
      <c r="O203" s="72"/>
      <c r="P203" s="190">
        <f>O203*H203</f>
        <v>0</v>
      </c>
      <c r="Q203" s="190">
        <v>0</v>
      </c>
      <c r="R203" s="190">
        <f>Q203*H203</f>
        <v>0</v>
      </c>
      <c r="S203" s="190">
        <v>0</v>
      </c>
      <c r="T203" s="191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92" t="s">
        <v>465</v>
      </c>
      <c r="AT203" s="192" t="s">
        <v>1363</v>
      </c>
      <c r="AU203" s="192" t="s">
        <v>89</v>
      </c>
      <c r="AY203" s="18" t="s">
        <v>203</v>
      </c>
      <c r="BE203" s="193">
        <f>IF(N203="základní",J203,0)</f>
        <v>0</v>
      </c>
      <c r="BF203" s="193">
        <f>IF(N203="snížená",J203,0)</f>
        <v>0</v>
      </c>
      <c r="BG203" s="193">
        <f>IF(N203="zákl. přenesená",J203,0)</f>
        <v>0</v>
      </c>
      <c r="BH203" s="193">
        <f>IF(N203="sníž. přenesená",J203,0)</f>
        <v>0</v>
      </c>
      <c r="BI203" s="193">
        <f>IF(N203="nulová",J203,0)</f>
        <v>0</v>
      </c>
      <c r="BJ203" s="18" t="s">
        <v>85</v>
      </c>
      <c r="BK203" s="193">
        <f>ROUND(I203*H203,2)</f>
        <v>0</v>
      </c>
      <c r="BL203" s="18" t="s">
        <v>317</v>
      </c>
      <c r="BM203" s="192" t="s">
        <v>3086</v>
      </c>
    </row>
    <row r="204" spans="2:51" s="12" customFormat="1" ht="12">
      <c r="B204" s="194"/>
      <c r="C204" s="195"/>
      <c r="D204" s="196" t="s">
        <v>209</v>
      </c>
      <c r="E204" s="197" t="s">
        <v>1</v>
      </c>
      <c r="F204" s="198" t="s">
        <v>3087</v>
      </c>
      <c r="G204" s="195"/>
      <c r="H204" s="199">
        <v>20.444</v>
      </c>
      <c r="I204" s="200"/>
      <c r="J204" s="195"/>
      <c r="K204" s="195"/>
      <c r="L204" s="201"/>
      <c r="M204" s="202"/>
      <c r="N204" s="203"/>
      <c r="O204" s="203"/>
      <c r="P204" s="203"/>
      <c r="Q204" s="203"/>
      <c r="R204" s="203"/>
      <c r="S204" s="203"/>
      <c r="T204" s="204"/>
      <c r="AT204" s="205" t="s">
        <v>209</v>
      </c>
      <c r="AU204" s="205" t="s">
        <v>89</v>
      </c>
      <c r="AV204" s="12" t="s">
        <v>89</v>
      </c>
      <c r="AW204" s="12" t="s">
        <v>36</v>
      </c>
      <c r="AX204" s="12" t="s">
        <v>80</v>
      </c>
      <c r="AY204" s="205" t="s">
        <v>203</v>
      </c>
    </row>
    <row r="205" spans="2:51" s="13" customFormat="1" ht="12">
      <c r="B205" s="206"/>
      <c r="C205" s="207"/>
      <c r="D205" s="196" t="s">
        <v>209</v>
      </c>
      <c r="E205" s="208" t="s">
        <v>1</v>
      </c>
      <c r="F205" s="209" t="s">
        <v>211</v>
      </c>
      <c r="G205" s="207"/>
      <c r="H205" s="210">
        <v>20.444</v>
      </c>
      <c r="I205" s="211"/>
      <c r="J205" s="207"/>
      <c r="K205" s="207"/>
      <c r="L205" s="212"/>
      <c r="M205" s="213"/>
      <c r="N205" s="214"/>
      <c r="O205" s="214"/>
      <c r="P205" s="214"/>
      <c r="Q205" s="214"/>
      <c r="R205" s="214"/>
      <c r="S205" s="214"/>
      <c r="T205" s="215"/>
      <c r="AT205" s="216" t="s">
        <v>209</v>
      </c>
      <c r="AU205" s="216" t="s">
        <v>89</v>
      </c>
      <c r="AV205" s="13" t="s">
        <v>98</v>
      </c>
      <c r="AW205" s="13" t="s">
        <v>36</v>
      </c>
      <c r="AX205" s="13" t="s">
        <v>85</v>
      </c>
      <c r="AY205" s="216" t="s">
        <v>203</v>
      </c>
    </row>
    <row r="206" spans="2:63" s="11" customFormat="1" ht="22.9" customHeight="1">
      <c r="B206" s="166"/>
      <c r="C206" s="167"/>
      <c r="D206" s="168" t="s">
        <v>79</v>
      </c>
      <c r="E206" s="226" t="s">
        <v>2473</v>
      </c>
      <c r="F206" s="226" t="s">
        <v>2474</v>
      </c>
      <c r="G206" s="167"/>
      <c r="H206" s="167"/>
      <c r="I206" s="170"/>
      <c r="J206" s="227">
        <f>BK206</f>
        <v>0</v>
      </c>
      <c r="K206" s="167"/>
      <c r="L206" s="172"/>
      <c r="M206" s="173"/>
      <c r="N206" s="174"/>
      <c r="O206" s="174"/>
      <c r="P206" s="175">
        <f>SUM(P207:P212)</f>
        <v>0</v>
      </c>
      <c r="Q206" s="174"/>
      <c r="R206" s="175">
        <f>SUM(R207:R212)</f>
        <v>0</v>
      </c>
      <c r="S206" s="174"/>
      <c r="T206" s="176">
        <f>SUM(T207:T212)</f>
        <v>0</v>
      </c>
      <c r="AR206" s="177" t="s">
        <v>89</v>
      </c>
      <c r="AT206" s="178" t="s">
        <v>79</v>
      </c>
      <c r="AU206" s="178" t="s">
        <v>85</v>
      </c>
      <c r="AY206" s="177" t="s">
        <v>203</v>
      </c>
      <c r="BK206" s="179">
        <f>SUM(BK207:BK212)</f>
        <v>0</v>
      </c>
    </row>
    <row r="207" spans="1:65" s="2" customFormat="1" ht="44.25" customHeight="1">
      <c r="A207" s="35"/>
      <c r="B207" s="36"/>
      <c r="C207" s="180" t="s">
        <v>409</v>
      </c>
      <c r="D207" s="180" t="s">
        <v>204</v>
      </c>
      <c r="E207" s="181" t="s">
        <v>3088</v>
      </c>
      <c r="F207" s="182" t="s">
        <v>3089</v>
      </c>
      <c r="G207" s="183" t="s">
        <v>207</v>
      </c>
      <c r="H207" s="184">
        <v>710.29</v>
      </c>
      <c r="I207" s="185"/>
      <c r="J207" s="186">
        <f>ROUND(I207*H207,2)</f>
        <v>0</v>
      </c>
      <c r="K207" s="187"/>
      <c r="L207" s="40"/>
      <c r="M207" s="188" t="s">
        <v>1</v>
      </c>
      <c r="N207" s="189" t="s">
        <v>45</v>
      </c>
      <c r="O207" s="72"/>
      <c r="P207" s="190">
        <f>O207*H207</f>
        <v>0</v>
      </c>
      <c r="Q207" s="190">
        <v>0</v>
      </c>
      <c r="R207" s="190">
        <f>Q207*H207</f>
        <v>0</v>
      </c>
      <c r="S207" s="190">
        <v>0</v>
      </c>
      <c r="T207" s="191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2" t="s">
        <v>317</v>
      </c>
      <c r="AT207" s="192" t="s">
        <v>204</v>
      </c>
      <c r="AU207" s="192" t="s">
        <v>89</v>
      </c>
      <c r="AY207" s="18" t="s">
        <v>203</v>
      </c>
      <c r="BE207" s="193">
        <f>IF(N207="základní",J207,0)</f>
        <v>0</v>
      </c>
      <c r="BF207" s="193">
        <f>IF(N207="snížená",J207,0)</f>
        <v>0</v>
      </c>
      <c r="BG207" s="193">
        <f>IF(N207="zákl. přenesená",J207,0)</f>
        <v>0</v>
      </c>
      <c r="BH207" s="193">
        <f>IF(N207="sníž. přenesená",J207,0)</f>
        <v>0</v>
      </c>
      <c r="BI207" s="193">
        <f>IF(N207="nulová",J207,0)</f>
        <v>0</v>
      </c>
      <c r="BJ207" s="18" t="s">
        <v>85</v>
      </c>
      <c r="BK207" s="193">
        <f>ROUND(I207*H207,2)</f>
        <v>0</v>
      </c>
      <c r="BL207" s="18" t="s">
        <v>317</v>
      </c>
      <c r="BM207" s="192" t="s">
        <v>3090</v>
      </c>
    </row>
    <row r="208" spans="2:51" s="12" customFormat="1" ht="33.75">
      <c r="B208" s="194"/>
      <c r="C208" s="195"/>
      <c r="D208" s="196" t="s">
        <v>209</v>
      </c>
      <c r="E208" s="197" t="s">
        <v>1</v>
      </c>
      <c r="F208" s="198" t="s">
        <v>3040</v>
      </c>
      <c r="G208" s="195"/>
      <c r="H208" s="199">
        <v>402.31</v>
      </c>
      <c r="I208" s="200"/>
      <c r="J208" s="195"/>
      <c r="K208" s="195"/>
      <c r="L208" s="201"/>
      <c r="M208" s="202"/>
      <c r="N208" s="203"/>
      <c r="O208" s="203"/>
      <c r="P208" s="203"/>
      <c r="Q208" s="203"/>
      <c r="R208" s="203"/>
      <c r="S208" s="203"/>
      <c r="T208" s="204"/>
      <c r="AT208" s="205" t="s">
        <v>209</v>
      </c>
      <c r="AU208" s="205" t="s">
        <v>89</v>
      </c>
      <c r="AV208" s="12" t="s">
        <v>89</v>
      </c>
      <c r="AW208" s="12" t="s">
        <v>36</v>
      </c>
      <c r="AX208" s="12" t="s">
        <v>80</v>
      </c>
      <c r="AY208" s="205" t="s">
        <v>203</v>
      </c>
    </row>
    <row r="209" spans="2:51" s="12" customFormat="1" ht="33.75">
      <c r="B209" s="194"/>
      <c r="C209" s="195"/>
      <c r="D209" s="196" t="s">
        <v>209</v>
      </c>
      <c r="E209" s="197" t="s">
        <v>1</v>
      </c>
      <c r="F209" s="198" t="s">
        <v>3041</v>
      </c>
      <c r="G209" s="195"/>
      <c r="H209" s="199">
        <v>307.98</v>
      </c>
      <c r="I209" s="200"/>
      <c r="J209" s="195"/>
      <c r="K209" s="195"/>
      <c r="L209" s="201"/>
      <c r="M209" s="202"/>
      <c r="N209" s="203"/>
      <c r="O209" s="203"/>
      <c r="P209" s="203"/>
      <c r="Q209" s="203"/>
      <c r="R209" s="203"/>
      <c r="S209" s="203"/>
      <c r="T209" s="204"/>
      <c r="AT209" s="205" t="s">
        <v>209</v>
      </c>
      <c r="AU209" s="205" t="s">
        <v>89</v>
      </c>
      <c r="AV209" s="12" t="s">
        <v>89</v>
      </c>
      <c r="AW209" s="12" t="s">
        <v>36</v>
      </c>
      <c r="AX209" s="12" t="s">
        <v>80</v>
      </c>
      <c r="AY209" s="205" t="s">
        <v>203</v>
      </c>
    </row>
    <row r="210" spans="2:51" s="13" customFormat="1" ht="12">
      <c r="B210" s="206"/>
      <c r="C210" s="207"/>
      <c r="D210" s="196" t="s">
        <v>209</v>
      </c>
      <c r="E210" s="208" t="s">
        <v>1</v>
      </c>
      <c r="F210" s="209" t="s">
        <v>211</v>
      </c>
      <c r="G210" s="207"/>
      <c r="H210" s="210">
        <v>710.29</v>
      </c>
      <c r="I210" s="211"/>
      <c r="J210" s="207"/>
      <c r="K210" s="207"/>
      <c r="L210" s="212"/>
      <c r="M210" s="213"/>
      <c r="N210" s="214"/>
      <c r="O210" s="214"/>
      <c r="P210" s="214"/>
      <c r="Q210" s="214"/>
      <c r="R210" s="214"/>
      <c r="S210" s="214"/>
      <c r="T210" s="215"/>
      <c r="AT210" s="216" t="s">
        <v>209</v>
      </c>
      <c r="AU210" s="216" t="s">
        <v>89</v>
      </c>
      <c r="AV210" s="13" t="s">
        <v>98</v>
      </c>
      <c r="AW210" s="13" t="s">
        <v>36</v>
      </c>
      <c r="AX210" s="13" t="s">
        <v>85</v>
      </c>
      <c r="AY210" s="216" t="s">
        <v>203</v>
      </c>
    </row>
    <row r="211" spans="1:65" s="2" customFormat="1" ht="33" customHeight="1">
      <c r="A211" s="35"/>
      <c r="B211" s="36"/>
      <c r="C211" s="180" t="s">
        <v>415</v>
      </c>
      <c r="D211" s="180" t="s">
        <v>204</v>
      </c>
      <c r="E211" s="181" t="s">
        <v>3091</v>
      </c>
      <c r="F211" s="182" t="s">
        <v>3092</v>
      </c>
      <c r="G211" s="183" t="s">
        <v>207</v>
      </c>
      <c r="H211" s="184">
        <v>710.29</v>
      </c>
      <c r="I211" s="185"/>
      <c r="J211" s="186">
        <f>ROUND(I211*H211,2)</f>
        <v>0</v>
      </c>
      <c r="K211" s="187"/>
      <c r="L211" s="40"/>
      <c r="M211" s="188" t="s">
        <v>1</v>
      </c>
      <c r="N211" s="189" t="s">
        <v>45</v>
      </c>
      <c r="O211" s="72"/>
      <c r="P211" s="190">
        <f>O211*H211</f>
        <v>0</v>
      </c>
      <c r="Q211" s="190">
        <v>0</v>
      </c>
      <c r="R211" s="190">
        <f>Q211*H211</f>
        <v>0</v>
      </c>
      <c r="S211" s="190">
        <v>0</v>
      </c>
      <c r="T211" s="191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92" t="s">
        <v>317</v>
      </c>
      <c r="AT211" s="192" t="s">
        <v>204</v>
      </c>
      <c r="AU211" s="192" t="s">
        <v>89</v>
      </c>
      <c r="AY211" s="18" t="s">
        <v>203</v>
      </c>
      <c r="BE211" s="193">
        <f>IF(N211="základní",J211,0)</f>
        <v>0</v>
      </c>
      <c r="BF211" s="193">
        <f>IF(N211="snížená",J211,0)</f>
        <v>0</v>
      </c>
      <c r="BG211" s="193">
        <f>IF(N211="zákl. přenesená",J211,0)</f>
        <v>0</v>
      </c>
      <c r="BH211" s="193">
        <f>IF(N211="sníž. přenesená",J211,0)</f>
        <v>0</v>
      </c>
      <c r="BI211" s="193">
        <f>IF(N211="nulová",J211,0)</f>
        <v>0</v>
      </c>
      <c r="BJ211" s="18" t="s">
        <v>85</v>
      </c>
      <c r="BK211" s="193">
        <f>ROUND(I211*H211,2)</f>
        <v>0</v>
      </c>
      <c r="BL211" s="18" t="s">
        <v>317</v>
      </c>
      <c r="BM211" s="192" t="s">
        <v>3093</v>
      </c>
    </row>
    <row r="212" spans="1:65" s="2" customFormat="1" ht="44.25" customHeight="1">
      <c r="A212" s="35"/>
      <c r="B212" s="36"/>
      <c r="C212" s="180" t="s">
        <v>423</v>
      </c>
      <c r="D212" s="180" t="s">
        <v>204</v>
      </c>
      <c r="E212" s="181" t="s">
        <v>3094</v>
      </c>
      <c r="F212" s="182" t="s">
        <v>3095</v>
      </c>
      <c r="G212" s="183" t="s">
        <v>651</v>
      </c>
      <c r="H212" s="184">
        <v>8.033</v>
      </c>
      <c r="I212" s="185"/>
      <c r="J212" s="186">
        <f>ROUND(I212*H212,2)</f>
        <v>0</v>
      </c>
      <c r="K212" s="187"/>
      <c r="L212" s="40"/>
      <c r="M212" s="188" t="s">
        <v>1</v>
      </c>
      <c r="N212" s="189" t="s">
        <v>45</v>
      </c>
      <c r="O212" s="72"/>
      <c r="P212" s="190">
        <f>O212*H212</f>
        <v>0</v>
      </c>
      <c r="Q212" s="190">
        <v>0</v>
      </c>
      <c r="R212" s="190">
        <f>Q212*H212</f>
        <v>0</v>
      </c>
      <c r="S212" s="190">
        <v>0</v>
      </c>
      <c r="T212" s="191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92" t="s">
        <v>317</v>
      </c>
      <c r="AT212" s="192" t="s">
        <v>204</v>
      </c>
      <c r="AU212" s="192" t="s">
        <v>89</v>
      </c>
      <c r="AY212" s="18" t="s">
        <v>203</v>
      </c>
      <c r="BE212" s="193">
        <f>IF(N212="základní",J212,0)</f>
        <v>0</v>
      </c>
      <c r="BF212" s="193">
        <f>IF(N212="snížená",J212,0)</f>
        <v>0</v>
      </c>
      <c r="BG212" s="193">
        <f>IF(N212="zákl. přenesená",J212,0)</f>
        <v>0</v>
      </c>
      <c r="BH212" s="193">
        <f>IF(N212="sníž. přenesená",J212,0)</f>
        <v>0</v>
      </c>
      <c r="BI212" s="193">
        <f>IF(N212="nulová",J212,0)</f>
        <v>0</v>
      </c>
      <c r="BJ212" s="18" t="s">
        <v>85</v>
      </c>
      <c r="BK212" s="193">
        <f>ROUND(I212*H212,2)</f>
        <v>0</v>
      </c>
      <c r="BL212" s="18" t="s">
        <v>317</v>
      </c>
      <c r="BM212" s="192" t="s">
        <v>3096</v>
      </c>
    </row>
    <row r="213" spans="2:63" s="11" customFormat="1" ht="22.9" customHeight="1">
      <c r="B213" s="166"/>
      <c r="C213" s="167"/>
      <c r="D213" s="168" t="s">
        <v>79</v>
      </c>
      <c r="E213" s="226" t="s">
        <v>912</v>
      </c>
      <c r="F213" s="226" t="s">
        <v>913</v>
      </c>
      <c r="G213" s="167"/>
      <c r="H213" s="167"/>
      <c r="I213" s="170"/>
      <c r="J213" s="227">
        <f>BK213</f>
        <v>0</v>
      </c>
      <c r="K213" s="167"/>
      <c r="L213" s="172"/>
      <c r="M213" s="173"/>
      <c r="N213" s="174"/>
      <c r="O213" s="174"/>
      <c r="P213" s="175">
        <f>SUM(P214:P242)</f>
        <v>0</v>
      </c>
      <c r="Q213" s="174"/>
      <c r="R213" s="175">
        <f>SUM(R214:R242)</f>
        <v>0</v>
      </c>
      <c r="S213" s="174"/>
      <c r="T213" s="176">
        <f>SUM(T214:T242)</f>
        <v>0</v>
      </c>
      <c r="AR213" s="177" t="s">
        <v>89</v>
      </c>
      <c r="AT213" s="178" t="s">
        <v>79</v>
      </c>
      <c r="AU213" s="178" t="s">
        <v>85</v>
      </c>
      <c r="AY213" s="177" t="s">
        <v>203</v>
      </c>
      <c r="BK213" s="179">
        <f>SUM(BK214:BK242)</f>
        <v>0</v>
      </c>
    </row>
    <row r="214" spans="1:65" s="2" customFormat="1" ht="49.15" customHeight="1">
      <c r="A214" s="35"/>
      <c r="B214" s="36"/>
      <c r="C214" s="180" t="s">
        <v>428</v>
      </c>
      <c r="D214" s="180" t="s">
        <v>204</v>
      </c>
      <c r="E214" s="181" t="s">
        <v>3097</v>
      </c>
      <c r="F214" s="182" t="s">
        <v>3098</v>
      </c>
      <c r="G214" s="183" t="s">
        <v>207</v>
      </c>
      <c r="H214" s="184">
        <v>33.815</v>
      </c>
      <c r="I214" s="185"/>
      <c r="J214" s="186">
        <f>ROUND(I214*H214,2)</f>
        <v>0</v>
      </c>
      <c r="K214" s="187"/>
      <c r="L214" s="40"/>
      <c r="M214" s="188" t="s">
        <v>1</v>
      </c>
      <c r="N214" s="189" t="s">
        <v>45</v>
      </c>
      <c r="O214" s="72"/>
      <c r="P214" s="190">
        <f>O214*H214</f>
        <v>0</v>
      </c>
      <c r="Q214" s="190">
        <v>0</v>
      </c>
      <c r="R214" s="190">
        <f>Q214*H214</f>
        <v>0</v>
      </c>
      <c r="S214" s="190">
        <v>0</v>
      </c>
      <c r="T214" s="191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92" t="s">
        <v>317</v>
      </c>
      <c r="AT214" s="192" t="s">
        <v>204</v>
      </c>
      <c r="AU214" s="192" t="s">
        <v>89</v>
      </c>
      <c r="AY214" s="18" t="s">
        <v>203</v>
      </c>
      <c r="BE214" s="193">
        <f>IF(N214="základní",J214,0)</f>
        <v>0</v>
      </c>
      <c r="BF214" s="193">
        <f>IF(N214="snížená",J214,0)</f>
        <v>0</v>
      </c>
      <c r="BG214" s="193">
        <f>IF(N214="zákl. přenesená",J214,0)</f>
        <v>0</v>
      </c>
      <c r="BH214" s="193">
        <f>IF(N214="sníž. přenesená",J214,0)</f>
        <v>0</v>
      </c>
      <c r="BI214" s="193">
        <f>IF(N214="nulová",J214,0)</f>
        <v>0</v>
      </c>
      <c r="BJ214" s="18" t="s">
        <v>85</v>
      </c>
      <c r="BK214" s="193">
        <f>ROUND(I214*H214,2)</f>
        <v>0</v>
      </c>
      <c r="BL214" s="18" t="s">
        <v>317</v>
      </c>
      <c r="BM214" s="192" t="s">
        <v>3099</v>
      </c>
    </row>
    <row r="215" spans="2:51" s="12" customFormat="1" ht="12">
      <c r="B215" s="194"/>
      <c r="C215" s="195"/>
      <c r="D215" s="196" t="s">
        <v>209</v>
      </c>
      <c r="E215" s="197" t="s">
        <v>1</v>
      </c>
      <c r="F215" s="198" t="s">
        <v>3100</v>
      </c>
      <c r="G215" s="195"/>
      <c r="H215" s="199">
        <v>2.24</v>
      </c>
      <c r="I215" s="200"/>
      <c r="J215" s="195"/>
      <c r="K215" s="195"/>
      <c r="L215" s="201"/>
      <c r="M215" s="202"/>
      <c r="N215" s="203"/>
      <c r="O215" s="203"/>
      <c r="P215" s="203"/>
      <c r="Q215" s="203"/>
      <c r="R215" s="203"/>
      <c r="S215" s="203"/>
      <c r="T215" s="204"/>
      <c r="AT215" s="205" t="s">
        <v>209</v>
      </c>
      <c r="AU215" s="205" t="s">
        <v>89</v>
      </c>
      <c r="AV215" s="12" t="s">
        <v>89</v>
      </c>
      <c r="AW215" s="12" t="s">
        <v>36</v>
      </c>
      <c r="AX215" s="12" t="s">
        <v>80</v>
      </c>
      <c r="AY215" s="205" t="s">
        <v>203</v>
      </c>
    </row>
    <row r="216" spans="2:51" s="12" customFormat="1" ht="12">
      <c r="B216" s="194"/>
      <c r="C216" s="195"/>
      <c r="D216" s="196" t="s">
        <v>209</v>
      </c>
      <c r="E216" s="197" t="s">
        <v>1</v>
      </c>
      <c r="F216" s="198" t="s">
        <v>3101</v>
      </c>
      <c r="G216" s="195"/>
      <c r="H216" s="199">
        <v>5.949</v>
      </c>
      <c r="I216" s="200"/>
      <c r="J216" s="195"/>
      <c r="K216" s="195"/>
      <c r="L216" s="201"/>
      <c r="M216" s="202"/>
      <c r="N216" s="203"/>
      <c r="O216" s="203"/>
      <c r="P216" s="203"/>
      <c r="Q216" s="203"/>
      <c r="R216" s="203"/>
      <c r="S216" s="203"/>
      <c r="T216" s="204"/>
      <c r="AT216" s="205" t="s">
        <v>209</v>
      </c>
      <c r="AU216" s="205" t="s">
        <v>89</v>
      </c>
      <c r="AV216" s="12" t="s">
        <v>89</v>
      </c>
      <c r="AW216" s="12" t="s">
        <v>36</v>
      </c>
      <c r="AX216" s="12" t="s">
        <v>80</v>
      </c>
      <c r="AY216" s="205" t="s">
        <v>203</v>
      </c>
    </row>
    <row r="217" spans="2:51" s="12" customFormat="1" ht="33.75">
      <c r="B217" s="194"/>
      <c r="C217" s="195"/>
      <c r="D217" s="196" t="s">
        <v>209</v>
      </c>
      <c r="E217" s="197" t="s">
        <v>1</v>
      </c>
      <c r="F217" s="198" t="s">
        <v>3102</v>
      </c>
      <c r="G217" s="195"/>
      <c r="H217" s="199">
        <v>6.591</v>
      </c>
      <c r="I217" s="200"/>
      <c r="J217" s="195"/>
      <c r="K217" s="195"/>
      <c r="L217" s="201"/>
      <c r="M217" s="202"/>
      <c r="N217" s="203"/>
      <c r="O217" s="203"/>
      <c r="P217" s="203"/>
      <c r="Q217" s="203"/>
      <c r="R217" s="203"/>
      <c r="S217" s="203"/>
      <c r="T217" s="204"/>
      <c r="AT217" s="205" t="s">
        <v>209</v>
      </c>
      <c r="AU217" s="205" t="s">
        <v>89</v>
      </c>
      <c r="AV217" s="12" t="s">
        <v>89</v>
      </c>
      <c r="AW217" s="12" t="s">
        <v>36</v>
      </c>
      <c r="AX217" s="12" t="s">
        <v>80</v>
      </c>
      <c r="AY217" s="205" t="s">
        <v>203</v>
      </c>
    </row>
    <row r="218" spans="2:51" s="12" customFormat="1" ht="12">
      <c r="B218" s="194"/>
      <c r="C218" s="195"/>
      <c r="D218" s="196" t="s">
        <v>209</v>
      </c>
      <c r="E218" s="197" t="s">
        <v>1</v>
      </c>
      <c r="F218" s="198" t="s">
        <v>3103</v>
      </c>
      <c r="G218" s="195"/>
      <c r="H218" s="199">
        <v>2.25</v>
      </c>
      <c r="I218" s="200"/>
      <c r="J218" s="195"/>
      <c r="K218" s="195"/>
      <c r="L218" s="201"/>
      <c r="M218" s="202"/>
      <c r="N218" s="203"/>
      <c r="O218" s="203"/>
      <c r="P218" s="203"/>
      <c r="Q218" s="203"/>
      <c r="R218" s="203"/>
      <c r="S218" s="203"/>
      <c r="T218" s="204"/>
      <c r="AT218" s="205" t="s">
        <v>209</v>
      </c>
      <c r="AU218" s="205" t="s">
        <v>89</v>
      </c>
      <c r="AV218" s="12" t="s">
        <v>89</v>
      </c>
      <c r="AW218" s="12" t="s">
        <v>36</v>
      </c>
      <c r="AX218" s="12" t="s">
        <v>80</v>
      </c>
      <c r="AY218" s="205" t="s">
        <v>203</v>
      </c>
    </row>
    <row r="219" spans="2:51" s="12" customFormat="1" ht="12">
      <c r="B219" s="194"/>
      <c r="C219" s="195"/>
      <c r="D219" s="196" t="s">
        <v>209</v>
      </c>
      <c r="E219" s="197" t="s">
        <v>1</v>
      </c>
      <c r="F219" s="198" t="s">
        <v>3104</v>
      </c>
      <c r="G219" s="195"/>
      <c r="H219" s="199">
        <v>16.785</v>
      </c>
      <c r="I219" s="200"/>
      <c r="J219" s="195"/>
      <c r="K219" s="195"/>
      <c r="L219" s="201"/>
      <c r="M219" s="202"/>
      <c r="N219" s="203"/>
      <c r="O219" s="203"/>
      <c r="P219" s="203"/>
      <c r="Q219" s="203"/>
      <c r="R219" s="203"/>
      <c r="S219" s="203"/>
      <c r="T219" s="204"/>
      <c r="AT219" s="205" t="s">
        <v>209</v>
      </c>
      <c r="AU219" s="205" t="s">
        <v>89</v>
      </c>
      <c r="AV219" s="12" t="s">
        <v>89</v>
      </c>
      <c r="AW219" s="12" t="s">
        <v>36</v>
      </c>
      <c r="AX219" s="12" t="s">
        <v>80</v>
      </c>
      <c r="AY219" s="205" t="s">
        <v>203</v>
      </c>
    </row>
    <row r="220" spans="2:51" s="13" customFormat="1" ht="12">
      <c r="B220" s="206"/>
      <c r="C220" s="207"/>
      <c r="D220" s="196" t="s">
        <v>209</v>
      </c>
      <c r="E220" s="208" t="s">
        <v>1</v>
      </c>
      <c r="F220" s="209" t="s">
        <v>211</v>
      </c>
      <c r="G220" s="207"/>
      <c r="H220" s="210">
        <v>33.815</v>
      </c>
      <c r="I220" s="211"/>
      <c r="J220" s="207"/>
      <c r="K220" s="207"/>
      <c r="L220" s="212"/>
      <c r="M220" s="213"/>
      <c r="N220" s="214"/>
      <c r="O220" s="214"/>
      <c r="P220" s="214"/>
      <c r="Q220" s="214"/>
      <c r="R220" s="214"/>
      <c r="S220" s="214"/>
      <c r="T220" s="215"/>
      <c r="AT220" s="216" t="s">
        <v>209</v>
      </c>
      <c r="AU220" s="216" t="s">
        <v>89</v>
      </c>
      <c r="AV220" s="13" t="s">
        <v>98</v>
      </c>
      <c r="AW220" s="13" t="s">
        <v>36</v>
      </c>
      <c r="AX220" s="13" t="s">
        <v>85</v>
      </c>
      <c r="AY220" s="216" t="s">
        <v>203</v>
      </c>
    </row>
    <row r="221" spans="1:65" s="2" customFormat="1" ht="44.25" customHeight="1">
      <c r="A221" s="35"/>
      <c r="B221" s="36"/>
      <c r="C221" s="180" t="s">
        <v>440</v>
      </c>
      <c r="D221" s="180" t="s">
        <v>204</v>
      </c>
      <c r="E221" s="181" t="s">
        <v>3105</v>
      </c>
      <c r="F221" s="182" t="s">
        <v>3106</v>
      </c>
      <c r="G221" s="183" t="s">
        <v>253</v>
      </c>
      <c r="H221" s="184">
        <v>19.85</v>
      </c>
      <c r="I221" s="185"/>
      <c r="J221" s="186">
        <f>ROUND(I221*H221,2)</f>
        <v>0</v>
      </c>
      <c r="K221" s="187"/>
      <c r="L221" s="40"/>
      <c r="M221" s="188" t="s">
        <v>1</v>
      </c>
      <c r="N221" s="189" t="s">
        <v>45</v>
      </c>
      <c r="O221" s="72"/>
      <c r="P221" s="190">
        <f>O221*H221</f>
        <v>0</v>
      </c>
      <c r="Q221" s="190">
        <v>0</v>
      </c>
      <c r="R221" s="190">
        <f>Q221*H221</f>
        <v>0</v>
      </c>
      <c r="S221" s="190">
        <v>0</v>
      </c>
      <c r="T221" s="191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92" t="s">
        <v>317</v>
      </c>
      <c r="AT221" s="192" t="s">
        <v>204</v>
      </c>
      <c r="AU221" s="192" t="s">
        <v>89</v>
      </c>
      <c r="AY221" s="18" t="s">
        <v>203</v>
      </c>
      <c r="BE221" s="193">
        <f>IF(N221="základní",J221,0)</f>
        <v>0</v>
      </c>
      <c r="BF221" s="193">
        <f>IF(N221="snížená",J221,0)</f>
        <v>0</v>
      </c>
      <c r="BG221" s="193">
        <f>IF(N221="zákl. přenesená",J221,0)</f>
        <v>0</v>
      </c>
      <c r="BH221" s="193">
        <f>IF(N221="sníž. přenesená",J221,0)</f>
        <v>0</v>
      </c>
      <c r="BI221" s="193">
        <f>IF(N221="nulová",J221,0)</f>
        <v>0</v>
      </c>
      <c r="BJ221" s="18" t="s">
        <v>85</v>
      </c>
      <c r="BK221" s="193">
        <f>ROUND(I221*H221,2)</f>
        <v>0</v>
      </c>
      <c r="BL221" s="18" t="s">
        <v>317</v>
      </c>
      <c r="BM221" s="192" t="s">
        <v>3107</v>
      </c>
    </row>
    <row r="222" spans="2:51" s="12" customFormat="1" ht="12">
      <c r="B222" s="194"/>
      <c r="C222" s="195"/>
      <c r="D222" s="196" t="s">
        <v>209</v>
      </c>
      <c r="E222" s="197" t="s">
        <v>1</v>
      </c>
      <c r="F222" s="198" t="s">
        <v>3108</v>
      </c>
      <c r="G222" s="195"/>
      <c r="H222" s="199">
        <v>19.85</v>
      </c>
      <c r="I222" s="200"/>
      <c r="J222" s="195"/>
      <c r="K222" s="195"/>
      <c r="L222" s="201"/>
      <c r="M222" s="202"/>
      <c r="N222" s="203"/>
      <c r="O222" s="203"/>
      <c r="P222" s="203"/>
      <c r="Q222" s="203"/>
      <c r="R222" s="203"/>
      <c r="S222" s="203"/>
      <c r="T222" s="204"/>
      <c r="AT222" s="205" t="s">
        <v>209</v>
      </c>
      <c r="AU222" s="205" t="s">
        <v>89</v>
      </c>
      <c r="AV222" s="12" t="s">
        <v>89</v>
      </c>
      <c r="AW222" s="12" t="s">
        <v>36</v>
      </c>
      <c r="AX222" s="12" t="s">
        <v>80</v>
      </c>
      <c r="AY222" s="205" t="s">
        <v>203</v>
      </c>
    </row>
    <row r="223" spans="2:51" s="13" customFormat="1" ht="12">
      <c r="B223" s="206"/>
      <c r="C223" s="207"/>
      <c r="D223" s="196" t="s">
        <v>209</v>
      </c>
      <c r="E223" s="208" t="s">
        <v>1</v>
      </c>
      <c r="F223" s="209" t="s">
        <v>211</v>
      </c>
      <c r="G223" s="207"/>
      <c r="H223" s="210">
        <v>19.85</v>
      </c>
      <c r="I223" s="211"/>
      <c r="J223" s="207"/>
      <c r="K223" s="207"/>
      <c r="L223" s="212"/>
      <c r="M223" s="213"/>
      <c r="N223" s="214"/>
      <c r="O223" s="214"/>
      <c r="P223" s="214"/>
      <c r="Q223" s="214"/>
      <c r="R223" s="214"/>
      <c r="S223" s="214"/>
      <c r="T223" s="215"/>
      <c r="AT223" s="216" t="s">
        <v>209</v>
      </c>
      <c r="AU223" s="216" t="s">
        <v>89</v>
      </c>
      <c r="AV223" s="13" t="s">
        <v>98</v>
      </c>
      <c r="AW223" s="13" t="s">
        <v>36</v>
      </c>
      <c r="AX223" s="13" t="s">
        <v>85</v>
      </c>
      <c r="AY223" s="216" t="s">
        <v>203</v>
      </c>
    </row>
    <row r="224" spans="1:65" s="2" customFormat="1" ht="49.15" customHeight="1">
      <c r="A224" s="35"/>
      <c r="B224" s="36"/>
      <c r="C224" s="180" t="s">
        <v>448</v>
      </c>
      <c r="D224" s="180" t="s">
        <v>204</v>
      </c>
      <c r="E224" s="181" t="s">
        <v>3109</v>
      </c>
      <c r="F224" s="182" t="s">
        <v>3110</v>
      </c>
      <c r="G224" s="183" t="s">
        <v>253</v>
      </c>
      <c r="H224" s="184">
        <v>17.5</v>
      </c>
      <c r="I224" s="185"/>
      <c r="J224" s="186">
        <f>ROUND(I224*H224,2)</f>
        <v>0</v>
      </c>
      <c r="K224" s="187"/>
      <c r="L224" s="40"/>
      <c r="M224" s="188" t="s">
        <v>1</v>
      </c>
      <c r="N224" s="189" t="s">
        <v>45</v>
      </c>
      <c r="O224" s="72"/>
      <c r="P224" s="190">
        <f>O224*H224</f>
        <v>0</v>
      </c>
      <c r="Q224" s="190">
        <v>0</v>
      </c>
      <c r="R224" s="190">
        <f>Q224*H224</f>
        <v>0</v>
      </c>
      <c r="S224" s="190">
        <v>0</v>
      </c>
      <c r="T224" s="191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92" t="s">
        <v>317</v>
      </c>
      <c r="AT224" s="192" t="s">
        <v>204</v>
      </c>
      <c r="AU224" s="192" t="s">
        <v>89</v>
      </c>
      <c r="AY224" s="18" t="s">
        <v>203</v>
      </c>
      <c r="BE224" s="193">
        <f>IF(N224="základní",J224,0)</f>
        <v>0</v>
      </c>
      <c r="BF224" s="193">
        <f>IF(N224="snížená",J224,0)</f>
        <v>0</v>
      </c>
      <c r="BG224" s="193">
        <f>IF(N224="zákl. přenesená",J224,0)</f>
        <v>0</v>
      </c>
      <c r="BH224" s="193">
        <f>IF(N224="sníž. přenesená",J224,0)</f>
        <v>0</v>
      </c>
      <c r="BI224" s="193">
        <f>IF(N224="nulová",J224,0)</f>
        <v>0</v>
      </c>
      <c r="BJ224" s="18" t="s">
        <v>85</v>
      </c>
      <c r="BK224" s="193">
        <f>ROUND(I224*H224,2)</f>
        <v>0</v>
      </c>
      <c r="BL224" s="18" t="s">
        <v>317</v>
      </c>
      <c r="BM224" s="192" t="s">
        <v>3111</v>
      </c>
    </row>
    <row r="225" spans="2:51" s="12" customFormat="1" ht="12">
      <c r="B225" s="194"/>
      <c r="C225" s="195"/>
      <c r="D225" s="196" t="s">
        <v>209</v>
      </c>
      <c r="E225" s="197" t="s">
        <v>1</v>
      </c>
      <c r="F225" s="198" t="s">
        <v>3112</v>
      </c>
      <c r="G225" s="195"/>
      <c r="H225" s="199">
        <v>17.5</v>
      </c>
      <c r="I225" s="200"/>
      <c r="J225" s="195"/>
      <c r="K225" s="195"/>
      <c r="L225" s="201"/>
      <c r="M225" s="202"/>
      <c r="N225" s="203"/>
      <c r="O225" s="203"/>
      <c r="P225" s="203"/>
      <c r="Q225" s="203"/>
      <c r="R225" s="203"/>
      <c r="S225" s="203"/>
      <c r="T225" s="204"/>
      <c r="AT225" s="205" t="s">
        <v>209</v>
      </c>
      <c r="AU225" s="205" t="s">
        <v>89</v>
      </c>
      <c r="AV225" s="12" t="s">
        <v>89</v>
      </c>
      <c r="AW225" s="12" t="s">
        <v>36</v>
      </c>
      <c r="AX225" s="12" t="s">
        <v>80</v>
      </c>
      <c r="AY225" s="205" t="s">
        <v>203</v>
      </c>
    </row>
    <row r="226" spans="2:51" s="13" customFormat="1" ht="12">
      <c r="B226" s="206"/>
      <c r="C226" s="207"/>
      <c r="D226" s="196" t="s">
        <v>209</v>
      </c>
      <c r="E226" s="208" t="s">
        <v>1</v>
      </c>
      <c r="F226" s="209" t="s">
        <v>211</v>
      </c>
      <c r="G226" s="207"/>
      <c r="H226" s="210">
        <v>17.5</v>
      </c>
      <c r="I226" s="211"/>
      <c r="J226" s="207"/>
      <c r="K226" s="207"/>
      <c r="L226" s="212"/>
      <c r="M226" s="213"/>
      <c r="N226" s="214"/>
      <c r="O226" s="214"/>
      <c r="P226" s="214"/>
      <c r="Q226" s="214"/>
      <c r="R226" s="214"/>
      <c r="S226" s="214"/>
      <c r="T226" s="215"/>
      <c r="AT226" s="216" t="s">
        <v>209</v>
      </c>
      <c r="AU226" s="216" t="s">
        <v>89</v>
      </c>
      <c r="AV226" s="13" t="s">
        <v>98</v>
      </c>
      <c r="AW226" s="13" t="s">
        <v>36</v>
      </c>
      <c r="AX226" s="13" t="s">
        <v>85</v>
      </c>
      <c r="AY226" s="216" t="s">
        <v>203</v>
      </c>
    </row>
    <row r="227" spans="1:65" s="2" customFormat="1" ht="44.25" customHeight="1">
      <c r="A227" s="35"/>
      <c r="B227" s="36"/>
      <c r="C227" s="180" t="s">
        <v>455</v>
      </c>
      <c r="D227" s="180" t="s">
        <v>204</v>
      </c>
      <c r="E227" s="181" t="s">
        <v>3113</v>
      </c>
      <c r="F227" s="182" t="s">
        <v>3114</v>
      </c>
      <c r="G227" s="183" t="s">
        <v>207</v>
      </c>
      <c r="H227" s="184">
        <v>2.109</v>
      </c>
      <c r="I227" s="185"/>
      <c r="J227" s="186">
        <f>ROUND(I227*H227,2)</f>
        <v>0</v>
      </c>
      <c r="K227" s="187"/>
      <c r="L227" s="40"/>
      <c r="M227" s="188" t="s">
        <v>1</v>
      </c>
      <c r="N227" s="189" t="s">
        <v>45</v>
      </c>
      <c r="O227" s="72"/>
      <c r="P227" s="190">
        <f>O227*H227</f>
        <v>0</v>
      </c>
      <c r="Q227" s="190">
        <v>0</v>
      </c>
      <c r="R227" s="190">
        <f>Q227*H227</f>
        <v>0</v>
      </c>
      <c r="S227" s="190">
        <v>0</v>
      </c>
      <c r="T227" s="191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92" t="s">
        <v>317</v>
      </c>
      <c r="AT227" s="192" t="s">
        <v>204</v>
      </c>
      <c r="AU227" s="192" t="s">
        <v>89</v>
      </c>
      <c r="AY227" s="18" t="s">
        <v>203</v>
      </c>
      <c r="BE227" s="193">
        <f>IF(N227="základní",J227,0)</f>
        <v>0</v>
      </c>
      <c r="BF227" s="193">
        <f>IF(N227="snížená",J227,0)</f>
        <v>0</v>
      </c>
      <c r="BG227" s="193">
        <f>IF(N227="zákl. přenesená",J227,0)</f>
        <v>0</v>
      </c>
      <c r="BH227" s="193">
        <f>IF(N227="sníž. přenesená",J227,0)</f>
        <v>0</v>
      </c>
      <c r="BI227" s="193">
        <f>IF(N227="nulová",J227,0)</f>
        <v>0</v>
      </c>
      <c r="BJ227" s="18" t="s">
        <v>85</v>
      </c>
      <c r="BK227" s="193">
        <f>ROUND(I227*H227,2)</f>
        <v>0</v>
      </c>
      <c r="BL227" s="18" t="s">
        <v>317</v>
      </c>
      <c r="BM227" s="192" t="s">
        <v>3115</v>
      </c>
    </row>
    <row r="228" spans="2:51" s="12" customFormat="1" ht="12">
      <c r="B228" s="194"/>
      <c r="C228" s="195"/>
      <c r="D228" s="196" t="s">
        <v>209</v>
      </c>
      <c r="E228" s="197" t="s">
        <v>1</v>
      </c>
      <c r="F228" s="198" t="s">
        <v>3116</v>
      </c>
      <c r="G228" s="195"/>
      <c r="H228" s="199">
        <v>2.109</v>
      </c>
      <c r="I228" s="200"/>
      <c r="J228" s="195"/>
      <c r="K228" s="195"/>
      <c r="L228" s="201"/>
      <c r="M228" s="202"/>
      <c r="N228" s="203"/>
      <c r="O228" s="203"/>
      <c r="P228" s="203"/>
      <c r="Q228" s="203"/>
      <c r="R228" s="203"/>
      <c r="S228" s="203"/>
      <c r="T228" s="204"/>
      <c r="AT228" s="205" t="s">
        <v>209</v>
      </c>
      <c r="AU228" s="205" t="s">
        <v>89</v>
      </c>
      <c r="AV228" s="12" t="s">
        <v>89</v>
      </c>
      <c r="AW228" s="12" t="s">
        <v>36</v>
      </c>
      <c r="AX228" s="12" t="s">
        <v>80</v>
      </c>
      <c r="AY228" s="205" t="s">
        <v>203</v>
      </c>
    </row>
    <row r="229" spans="2:51" s="13" customFormat="1" ht="12">
      <c r="B229" s="206"/>
      <c r="C229" s="207"/>
      <c r="D229" s="196" t="s">
        <v>209</v>
      </c>
      <c r="E229" s="208" t="s">
        <v>1</v>
      </c>
      <c r="F229" s="209" t="s">
        <v>211</v>
      </c>
      <c r="G229" s="207"/>
      <c r="H229" s="210">
        <v>2.109</v>
      </c>
      <c r="I229" s="211"/>
      <c r="J229" s="207"/>
      <c r="K229" s="207"/>
      <c r="L229" s="212"/>
      <c r="M229" s="213"/>
      <c r="N229" s="214"/>
      <c r="O229" s="214"/>
      <c r="P229" s="214"/>
      <c r="Q229" s="214"/>
      <c r="R229" s="214"/>
      <c r="S229" s="214"/>
      <c r="T229" s="215"/>
      <c r="AT229" s="216" t="s">
        <v>209</v>
      </c>
      <c r="AU229" s="216" t="s">
        <v>89</v>
      </c>
      <c r="AV229" s="13" t="s">
        <v>98</v>
      </c>
      <c r="AW229" s="13" t="s">
        <v>36</v>
      </c>
      <c r="AX229" s="13" t="s">
        <v>85</v>
      </c>
      <c r="AY229" s="216" t="s">
        <v>203</v>
      </c>
    </row>
    <row r="230" spans="1:65" s="2" customFormat="1" ht="44.25" customHeight="1">
      <c r="A230" s="35"/>
      <c r="B230" s="36"/>
      <c r="C230" s="180" t="s">
        <v>460</v>
      </c>
      <c r="D230" s="180" t="s">
        <v>204</v>
      </c>
      <c r="E230" s="181" t="s">
        <v>3117</v>
      </c>
      <c r="F230" s="182" t="s">
        <v>3118</v>
      </c>
      <c r="G230" s="183" t="s">
        <v>253</v>
      </c>
      <c r="H230" s="184">
        <v>13.89</v>
      </c>
      <c r="I230" s="185"/>
      <c r="J230" s="186">
        <f>ROUND(I230*H230,2)</f>
        <v>0</v>
      </c>
      <c r="K230" s="187"/>
      <c r="L230" s="40"/>
      <c r="M230" s="188" t="s">
        <v>1</v>
      </c>
      <c r="N230" s="189" t="s">
        <v>45</v>
      </c>
      <c r="O230" s="72"/>
      <c r="P230" s="190">
        <f>O230*H230</f>
        <v>0</v>
      </c>
      <c r="Q230" s="190">
        <v>0</v>
      </c>
      <c r="R230" s="190">
        <f>Q230*H230</f>
        <v>0</v>
      </c>
      <c r="S230" s="190">
        <v>0</v>
      </c>
      <c r="T230" s="191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92" t="s">
        <v>317</v>
      </c>
      <c r="AT230" s="192" t="s">
        <v>204</v>
      </c>
      <c r="AU230" s="192" t="s">
        <v>89</v>
      </c>
      <c r="AY230" s="18" t="s">
        <v>203</v>
      </c>
      <c r="BE230" s="193">
        <f>IF(N230="základní",J230,0)</f>
        <v>0</v>
      </c>
      <c r="BF230" s="193">
        <f>IF(N230="snížená",J230,0)</f>
        <v>0</v>
      </c>
      <c r="BG230" s="193">
        <f>IF(N230="zákl. přenesená",J230,0)</f>
        <v>0</v>
      </c>
      <c r="BH230" s="193">
        <f>IF(N230="sníž. přenesená",J230,0)</f>
        <v>0</v>
      </c>
      <c r="BI230" s="193">
        <f>IF(N230="nulová",J230,0)</f>
        <v>0</v>
      </c>
      <c r="BJ230" s="18" t="s">
        <v>85</v>
      </c>
      <c r="BK230" s="193">
        <f>ROUND(I230*H230,2)</f>
        <v>0</v>
      </c>
      <c r="BL230" s="18" t="s">
        <v>317</v>
      </c>
      <c r="BM230" s="192" t="s">
        <v>3119</v>
      </c>
    </row>
    <row r="231" spans="1:65" s="2" customFormat="1" ht="37.9" customHeight="1">
      <c r="A231" s="35"/>
      <c r="B231" s="36"/>
      <c r="C231" s="180" t="s">
        <v>465</v>
      </c>
      <c r="D231" s="180" t="s">
        <v>204</v>
      </c>
      <c r="E231" s="181" t="s">
        <v>3120</v>
      </c>
      <c r="F231" s="182" t="s">
        <v>3121</v>
      </c>
      <c r="G231" s="183" t="s">
        <v>207</v>
      </c>
      <c r="H231" s="184">
        <v>125</v>
      </c>
      <c r="I231" s="185"/>
      <c r="J231" s="186">
        <f>ROUND(I231*H231,2)</f>
        <v>0</v>
      </c>
      <c r="K231" s="187"/>
      <c r="L231" s="40"/>
      <c r="M231" s="188" t="s">
        <v>1</v>
      </c>
      <c r="N231" s="189" t="s">
        <v>45</v>
      </c>
      <c r="O231" s="72"/>
      <c r="P231" s="190">
        <f>O231*H231</f>
        <v>0</v>
      </c>
      <c r="Q231" s="190">
        <v>0</v>
      </c>
      <c r="R231" s="190">
        <f>Q231*H231</f>
        <v>0</v>
      </c>
      <c r="S231" s="190">
        <v>0</v>
      </c>
      <c r="T231" s="191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92" t="s">
        <v>317</v>
      </c>
      <c r="AT231" s="192" t="s">
        <v>204</v>
      </c>
      <c r="AU231" s="192" t="s">
        <v>89</v>
      </c>
      <c r="AY231" s="18" t="s">
        <v>203</v>
      </c>
      <c r="BE231" s="193">
        <f>IF(N231="základní",J231,0)</f>
        <v>0</v>
      </c>
      <c r="BF231" s="193">
        <f>IF(N231="snížená",J231,0)</f>
        <v>0</v>
      </c>
      <c r="BG231" s="193">
        <f>IF(N231="zákl. přenesená",J231,0)</f>
        <v>0</v>
      </c>
      <c r="BH231" s="193">
        <f>IF(N231="sníž. přenesená",J231,0)</f>
        <v>0</v>
      </c>
      <c r="BI231" s="193">
        <f>IF(N231="nulová",J231,0)</f>
        <v>0</v>
      </c>
      <c r="BJ231" s="18" t="s">
        <v>85</v>
      </c>
      <c r="BK231" s="193">
        <f>ROUND(I231*H231,2)</f>
        <v>0</v>
      </c>
      <c r="BL231" s="18" t="s">
        <v>317</v>
      </c>
      <c r="BM231" s="192" t="s">
        <v>3122</v>
      </c>
    </row>
    <row r="232" spans="2:51" s="12" customFormat="1" ht="12">
      <c r="B232" s="194"/>
      <c r="C232" s="195"/>
      <c r="D232" s="196" t="s">
        <v>209</v>
      </c>
      <c r="E232" s="197" t="s">
        <v>1</v>
      </c>
      <c r="F232" s="198" t="s">
        <v>3123</v>
      </c>
      <c r="G232" s="195"/>
      <c r="H232" s="199">
        <v>51</v>
      </c>
      <c r="I232" s="200"/>
      <c r="J232" s="195"/>
      <c r="K232" s="195"/>
      <c r="L232" s="201"/>
      <c r="M232" s="202"/>
      <c r="N232" s="203"/>
      <c r="O232" s="203"/>
      <c r="P232" s="203"/>
      <c r="Q232" s="203"/>
      <c r="R232" s="203"/>
      <c r="S232" s="203"/>
      <c r="T232" s="204"/>
      <c r="AT232" s="205" t="s">
        <v>209</v>
      </c>
      <c r="AU232" s="205" t="s">
        <v>89</v>
      </c>
      <c r="AV232" s="12" t="s">
        <v>89</v>
      </c>
      <c r="AW232" s="12" t="s">
        <v>36</v>
      </c>
      <c r="AX232" s="12" t="s">
        <v>80</v>
      </c>
      <c r="AY232" s="205" t="s">
        <v>203</v>
      </c>
    </row>
    <row r="233" spans="2:51" s="12" customFormat="1" ht="12">
      <c r="B233" s="194"/>
      <c r="C233" s="195"/>
      <c r="D233" s="196" t="s">
        <v>209</v>
      </c>
      <c r="E233" s="197" t="s">
        <v>1</v>
      </c>
      <c r="F233" s="198" t="s">
        <v>3124</v>
      </c>
      <c r="G233" s="195"/>
      <c r="H233" s="199">
        <v>74</v>
      </c>
      <c r="I233" s="200"/>
      <c r="J233" s="195"/>
      <c r="K233" s="195"/>
      <c r="L233" s="201"/>
      <c r="M233" s="202"/>
      <c r="N233" s="203"/>
      <c r="O233" s="203"/>
      <c r="P233" s="203"/>
      <c r="Q233" s="203"/>
      <c r="R233" s="203"/>
      <c r="S233" s="203"/>
      <c r="T233" s="204"/>
      <c r="AT233" s="205" t="s">
        <v>209</v>
      </c>
      <c r="AU233" s="205" t="s">
        <v>89</v>
      </c>
      <c r="AV233" s="12" t="s">
        <v>89</v>
      </c>
      <c r="AW233" s="12" t="s">
        <v>36</v>
      </c>
      <c r="AX233" s="12" t="s">
        <v>80</v>
      </c>
      <c r="AY233" s="205" t="s">
        <v>203</v>
      </c>
    </row>
    <row r="234" spans="2:51" s="13" customFormat="1" ht="12">
      <c r="B234" s="206"/>
      <c r="C234" s="207"/>
      <c r="D234" s="196" t="s">
        <v>209</v>
      </c>
      <c r="E234" s="208" t="s">
        <v>1</v>
      </c>
      <c r="F234" s="209" t="s">
        <v>211</v>
      </c>
      <c r="G234" s="207"/>
      <c r="H234" s="210">
        <v>125</v>
      </c>
      <c r="I234" s="211"/>
      <c r="J234" s="207"/>
      <c r="K234" s="207"/>
      <c r="L234" s="212"/>
      <c r="M234" s="213"/>
      <c r="N234" s="214"/>
      <c r="O234" s="214"/>
      <c r="P234" s="214"/>
      <c r="Q234" s="214"/>
      <c r="R234" s="214"/>
      <c r="S234" s="214"/>
      <c r="T234" s="215"/>
      <c r="AT234" s="216" t="s">
        <v>209</v>
      </c>
      <c r="AU234" s="216" t="s">
        <v>89</v>
      </c>
      <c r="AV234" s="13" t="s">
        <v>98</v>
      </c>
      <c r="AW234" s="13" t="s">
        <v>36</v>
      </c>
      <c r="AX234" s="13" t="s">
        <v>85</v>
      </c>
      <c r="AY234" s="216" t="s">
        <v>203</v>
      </c>
    </row>
    <row r="235" spans="1:65" s="2" customFormat="1" ht="24.2" customHeight="1">
      <c r="A235" s="35"/>
      <c r="B235" s="36"/>
      <c r="C235" s="238" t="s">
        <v>474</v>
      </c>
      <c r="D235" s="238" t="s">
        <v>1363</v>
      </c>
      <c r="E235" s="239" t="s">
        <v>3125</v>
      </c>
      <c r="F235" s="240" t="s">
        <v>3126</v>
      </c>
      <c r="G235" s="241" t="s">
        <v>207</v>
      </c>
      <c r="H235" s="242">
        <v>131.25</v>
      </c>
      <c r="I235" s="243"/>
      <c r="J235" s="244">
        <f>ROUND(I235*H235,2)</f>
        <v>0</v>
      </c>
      <c r="K235" s="245"/>
      <c r="L235" s="246"/>
      <c r="M235" s="247" t="s">
        <v>1</v>
      </c>
      <c r="N235" s="248" t="s">
        <v>45</v>
      </c>
      <c r="O235" s="72"/>
      <c r="P235" s="190">
        <f>O235*H235</f>
        <v>0</v>
      </c>
      <c r="Q235" s="190">
        <v>0</v>
      </c>
      <c r="R235" s="190">
        <f>Q235*H235</f>
        <v>0</v>
      </c>
      <c r="S235" s="190">
        <v>0</v>
      </c>
      <c r="T235" s="191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92" t="s">
        <v>465</v>
      </c>
      <c r="AT235" s="192" t="s">
        <v>1363</v>
      </c>
      <c r="AU235" s="192" t="s">
        <v>89</v>
      </c>
      <c r="AY235" s="18" t="s">
        <v>203</v>
      </c>
      <c r="BE235" s="193">
        <f>IF(N235="základní",J235,0)</f>
        <v>0</v>
      </c>
      <c r="BF235" s="193">
        <f>IF(N235="snížená",J235,0)</f>
        <v>0</v>
      </c>
      <c r="BG235" s="193">
        <f>IF(N235="zákl. přenesená",J235,0)</f>
        <v>0</v>
      </c>
      <c r="BH235" s="193">
        <f>IF(N235="sníž. přenesená",J235,0)</f>
        <v>0</v>
      </c>
      <c r="BI235" s="193">
        <f>IF(N235="nulová",J235,0)</f>
        <v>0</v>
      </c>
      <c r="BJ235" s="18" t="s">
        <v>85</v>
      </c>
      <c r="BK235" s="193">
        <f>ROUND(I235*H235,2)</f>
        <v>0</v>
      </c>
      <c r="BL235" s="18" t="s">
        <v>317</v>
      </c>
      <c r="BM235" s="192" t="s">
        <v>3127</v>
      </c>
    </row>
    <row r="236" spans="2:51" s="12" customFormat="1" ht="12">
      <c r="B236" s="194"/>
      <c r="C236" s="195"/>
      <c r="D236" s="196" t="s">
        <v>209</v>
      </c>
      <c r="E236" s="197" t="s">
        <v>1</v>
      </c>
      <c r="F236" s="198" t="s">
        <v>3128</v>
      </c>
      <c r="G236" s="195"/>
      <c r="H236" s="199">
        <v>131.25</v>
      </c>
      <c r="I236" s="200"/>
      <c r="J236" s="195"/>
      <c r="K236" s="195"/>
      <c r="L236" s="201"/>
      <c r="M236" s="202"/>
      <c r="N236" s="203"/>
      <c r="O236" s="203"/>
      <c r="P236" s="203"/>
      <c r="Q236" s="203"/>
      <c r="R236" s="203"/>
      <c r="S236" s="203"/>
      <c r="T236" s="204"/>
      <c r="AT236" s="205" t="s">
        <v>209</v>
      </c>
      <c r="AU236" s="205" t="s">
        <v>89</v>
      </c>
      <c r="AV236" s="12" t="s">
        <v>89</v>
      </c>
      <c r="AW236" s="12" t="s">
        <v>36</v>
      </c>
      <c r="AX236" s="12" t="s">
        <v>80</v>
      </c>
      <c r="AY236" s="205" t="s">
        <v>203</v>
      </c>
    </row>
    <row r="237" spans="2:51" s="13" customFormat="1" ht="12">
      <c r="B237" s="206"/>
      <c r="C237" s="207"/>
      <c r="D237" s="196" t="s">
        <v>209</v>
      </c>
      <c r="E237" s="208" t="s">
        <v>1</v>
      </c>
      <c r="F237" s="209" t="s">
        <v>211</v>
      </c>
      <c r="G237" s="207"/>
      <c r="H237" s="210">
        <v>131.25</v>
      </c>
      <c r="I237" s="211"/>
      <c r="J237" s="207"/>
      <c r="K237" s="207"/>
      <c r="L237" s="212"/>
      <c r="M237" s="213"/>
      <c r="N237" s="214"/>
      <c r="O237" s="214"/>
      <c r="P237" s="214"/>
      <c r="Q237" s="214"/>
      <c r="R237" s="214"/>
      <c r="S237" s="214"/>
      <c r="T237" s="215"/>
      <c r="AT237" s="216" t="s">
        <v>209</v>
      </c>
      <c r="AU237" s="216" t="s">
        <v>89</v>
      </c>
      <c r="AV237" s="13" t="s">
        <v>98</v>
      </c>
      <c r="AW237" s="13" t="s">
        <v>36</v>
      </c>
      <c r="AX237" s="13" t="s">
        <v>85</v>
      </c>
      <c r="AY237" s="216" t="s">
        <v>203</v>
      </c>
    </row>
    <row r="238" spans="1:65" s="2" customFormat="1" ht="24.2" customHeight="1">
      <c r="A238" s="35"/>
      <c r="B238" s="36"/>
      <c r="C238" s="180" t="s">
        <v>479</v>
      </c>
      <c r="D238" s="180" t="s">
        <v>204</v>
      </c>
      <c r="E238" s="181" t="s">
        <v>3129</v>
      </c>
      <c r="F238" s="182" t="s">
        <v>3130</v>
      </c>
      <c r="G238" s="183" t="s">
        <v>207</v>
      </c>
      <c r="H238" s="184">
        <v>125</v>
      </c>
      <c r="I238" s="185"/>
      <c r="J238" s="186">
        <f>ROUND(I238*H238,2)</f>
        <v>0</v>
      </c>
      <c r="K238" s="187"/>
      <c r="L238" s="40"/>
      <c r="M238" s="188" t="s">
        <v>1</v>
      </c>
      <c r="N238" s="189" t="s">
        <v>45</v>
      </c>
      <c r="O238" s="72"/>
      <c r="P238" s="190">
        <f>O238*H238</f>
        <v>0</v>
      </c>
      <c r="Q238" s="190">
        <v>0</v>
      </c>
      <c r="R238" s="190">
        <f>Q238*H238</f>
        <v>0</v>
      </c>
      <c r="S238" s="190">
        <v>0</v>
      </c>
      <c r="T238" s="191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92" t="s">
        <v>317</v>
      </c>
      <c r="AT238" s="192" t="s">
        <v>204</v>
      </c>
      <c r="AU238" s="192" t="s">
        <v>89</v>
      </c>
      <c r="AY238" s="18" t="s">
        <v>203</v>
      </c>
      <c r="BE238" s="193">
        <f>IF(N238="základní",J238,0)</f>
        <v>0</v>
      </c>
      <c r="BF238" s="193">
        <f>IF(N238="snížená",J238,0)</f>
        <v>0</v>
      </c>
      <c r="BG238" s="193">
        <f>IF(N238="zákl. přenesená",J238,0)</f>
        <v>0</v>
      </c>
      <c r="BH238" s="193">
        <f>IF(N238="sníž. přenesená",J238,0)</f>
        <v>0</v>
      </c>
      <c r="BI238" s="193">
        <f>IF(N238="nulová",J238,0)</f>
        <v>0</v>
      </c>
      <c r="BJ238" s="18" t="s">
        <v>85</v>
      </c>
      <c r="BK238" s="193">
        <f>ROUND(I238*H238,2)</f>
        <v>0</v>
      </c>
      <c r="BL238" s="18" t="s">
        <v>317</v>
      </c>
      <c r="BM238" s="192" t="s">
        <v>3131</v>
      </c>
    </row>
    <row r="239" spans="2:51" s="12" customFormat="1" ht="12">
      <c r="B239" s="194"/>
      <c r="C239" s="195"/>
      <c r="D239" s="196" t="s">
        <v>209</v>
      </c>
      <c r="E239" s="197" t="s">
        <v>1</v>
      </c>
      <c r="F239" s="198" t="s">
        <v>3123</v>
      </c>
      <c r="G239" s="195"/>
      <c r="H239" s="199">
        <v>51</v>
      </c>
      <c r="I239" s="200"/>
      <c r="J239" s="195"/>
      <c r="K239" s="195"/>
      <c r="L239" s="201"/>
      <c r="M239" s="202"/>
      <c r="N239" s="203"/>
      <c r="O239" s="203"/>
      <c r="P239" s="203"/>
      <c r="Q239" s="203"/>
      <c r="R239" s="203"/>
      <c r="S239" s="203"/>
      <c r="T239" s="204"/>
      <c r="AT239" s="205" t="s">
        <v>209</v>
      </c>
      <c r="AU239" s="205" t="s">
        <v>89</v>
      </c>
      <c r="AV239" s="12" t="s">
        <v>89</v>
      </c>
      <c r="AW239" s="12" t="s">
        <v>36</v>
      </c>
      <c r="AX239" s="12" t="s">
        <v>80</v>
      </c>
      <c r="AY239" s="205" t="s">
        <v>203</v>
      </c>
    </row>
    <row r="240" spans="2:51" s="12" customFormat="1" ht="12">
      <c r="B240" s="194"/>
      <c r="C240" s="195"/>
      <c r="D240" s="196" t="s">
        <v>209</v>
      </c>
      <c r="E240" s="197" t="s">
        <v>1</v>
      </c>
      <c r="F240" s="198" t="s">
        <v>3124</v>
      </c>
      <c r="G240" s="195"/>
      <c r="H240" s="199">
        <v>74</v>
      </c>
      <c r="I240" s="200"/>
      <c r="J240" s="195"/>
      <c r="K240" s="195"/>
      <c r="L240" s="201"/>
      <c r="M240" s="202"/>
      <c r="N240" s="203"/>
      <c r="O240" s="203"/>
      <c r="P240" s="203"/>
      <c r="Q240" s="203"/>
      <c r="R240" s="203"/>
      <c r="S240" s="203"/>
      <c r="T240" s="204"/>
      <c r="AT240" s="205" t="s">
        <v>209</v>
      </c>
      <c r="AU240" s="205" t="s">
        <v>89</v>
      </c>
      <c r="AV240" s="12" t="s">
        <v>89</v>
      </c>
      <c r="AW240" s="12" t="s">
        <v>36</v>
      </c>
      <c r="AX240" s="12" t="s">
        <v>80</v>
      </c>
      <c r="AY240" s="205" t="s">
        <v>203</v>
      </c>
    </row>
    <row r="241" spans="2:51" s="13" customFormat="1" ht="12">
      <c r="B241" s="206"/>
      <c r="C241" s="207"/>
      <c r="D241" s="196" t="s">
        <v>209</v>
      </c>
      <c r="E241" s="208" t="s">
        <v>1</v>
      </c>
      <c r="F241" s="209" t="s">
        <v>211</v>
      </c>
      <c r="G241" s="207"/>
      <c r="H241" s="210">
        <v>125</v>
      </c>
      <c r="I241" s="211"/>
      <c r="J241" s="207"/>
      <c r="K241" s="207"/>
      <c r="L241" s="212"/>
      <c r="M241" s="213"/>
      <c r="N241" s="214"/>
      <c r="O241" s="214"/>
      <c r="P241" s="214"/>
      <c r="Q241" s="214"/>
      <c r="R241" s="214"/>
      <c r="S241" s="214"/>
      <c r="T241" s="215"/>
      <c r="AT241" s="216" t="s">
        <v>209</v>
      </c>
      <c r="AU241" s="216" t="s">
        <v>89</v>
      </c>
      <c r="AV241" s="13" t="s">
        <v>98</v>
      </c>
      <c r="AW241" s="13" t="s">
        <v>36</v>
      </c>
      <c r="AX241" s="13" t="s">
        <v>85</v>
      </c>
      <c r="AY241" s="216" t="s">
        <v>203</v>
      </c>
    </row>
    <row r="242" spans="1:65" s="2" customFormat="1" ht="44.25" customHeight="1">
      <c r="A242" s="35"/>
      <c r="B242" s="36"/>
      <c r="C242" s="180" t="s">
        <v>485</v>
      </c>
      <c r="D242" s="180" t="s">
        <v>204</v>
      </c>
      <c r="E242" s="181" t="s">
        <v>3132</v>
      </c>
      <c r="F242" s="182" t="s">
        <v>3133</v>
      </c>
      <c r="G242" s="183" t="s">
        <v>651</v>
      </c>
      <c r="H242" s="184">
        <v>0.862</v>
      </c>
      <c r="I242" s="185"/>
      <c r="J242" s="186">
        <f>ROUND(I242*H242,2)</f>
        <v>0</v>
      </c>
      <c r="K242" s="187"/>
      <c r="L242" s="40"/>
      <c r="M242" s="188" t="s">
        <v>1</v>
      </c>
      <c r="N242" s="189" t="s">
        <v>45</v>
      </c>
      <c r="O242" s="72"/>
      <c r="P242" s="190">
        <f>O242*H242</f>
        <v>0</v>
      </c>
      <c r="Q242" s="190">
        <v>0</v>
      </c>
      <c r="R242" s="190">
        <f>Q242*H242</f>
        <v>0</v>
      </c>
      <c r="S242" s="190">
        <v>0</v>
      </c>
      <c r="T242" s="191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92" t="s">
        <v>317</v>
      </c>
      <c r="AT242" s="192" t="s">
        <v>204</v>
      </c>
      <c r="AU242" s="192" t="s">
        <v>89</v>
      </c>
      <c r="AY242" s="18" t="s">
        <v>203</v>
      </c>
      <c r="BE242" s="193">
        <f>IF(N242="základní",J242,0)</f>
        <v>0</v>
      </c>
      <c r="BF242" s="193">
        <f>IF(N242="snížená",J242,0)</f>
        <v>0</v>
      </c>
      <c r="BG242" s="193">
        <f>IF(N242="zákl. přenesená",J242,0)</f>
        <v>0</v>
      </c>
      <c r="BH242" s="193">
        <f>IF(N242="sníž. přenesená",J242,0)</f>
        <v>0</v>
      </c>
      <c r="BI242" s="193">
        <f>IF(N242="nulová",J242,0)</f>
        <v>0</v>
      </c>
      <c r="BJ242" s="18" t="s">
        <v>85</v>
      </c>
      <c r="BK242" s="193">
        <f>ROUND(I242*H242,2)</f>
        <v>0</v>
      </c>
      <c r="BL242" s="18" t="s">
        <v>317</v>
      </c>
      <c r="BM242" s="192" t="s">
        <v>3134</v>
      </c>
    </row>
    <row r="243" spans="2:63" s="11" customFormat="1" ht="22.9" customHeight="1">
      <c r="B243" s="166"/>
      <c r="C243" s="167"/>
      <c r="D243" s="168" t="s">
        <v>79</v>
      </c>
      <c r="E243" s="226" t="s">
        <v>1125</v>
      </c>
      <c r="F243" s="226" t="s">
        <v>1126</v>
      </c>
      <c r="G243" s="167"/>
      <c r="H243" s="167"/>
      <c r="I243" s="170"/>
      <c r="J243" s="227">
        <f>BK243</f>
        <v>0</v>
      </c>
      <c r="K243" s="167"/>
      <c r="L243" s="172"/>
      <c r="M243" s="173"/>
      <c r="N243" s="174"/>
      <c r="O243" s="174"/>
      <c r="P243" s="175">
        <f>SUM(P244:P293)</f>
        <v>0</v>
      </c>
      <c r="Q243" s="174"/>
      <c r="R243" s="175">
        <f>SUM(R244:R293)</f>
        <v>0</v>
      </c>
      <c r="S243" s="174"/>
      <c r="T243" s="176">
        <f>SUM(T244:T293)</f>
        <v>0</v>
      </c>
      <c r="AR243" s="177" t="s">
        <v>89</v>
      </c>
      <c r="AT243" s="178" t="s">
        <v>79</v>
      </c>
      <c r="AU243" s="178" t="s">
        <v>85</v>
      </c>
      <c r="AY243" s="177" t="s">
        <v>203</v>
      </c>
      <c r="BK243" s="179">
        <f>SUM(BK244:BK293)</f>
        <v>0</v>
      </c>
    </row>
    <row r="244" spans="1:65" s="2" customFormat="1" ht="33" customHeight="1">
      <c r="A244" s="35"/>
      <c r="B244" s="36"/>
      <c r="C244" s="180" t="s">
        <v>490</v>
      </c>
      <c r="D244" s="180" t="s">
        <v>204</v>
      </c>
      <c r="E244" s="181" t="s">
        <v>3135</v>
      </c>
      <c r="F244" s="182" t="s">
        <v>3136</v>
      </c>
      <c r="G244" s="183" t="s">
        <v>207</v>
      </c>
      <c r="H244" s="184">
        <v>528.84</v>
      </c>
      <c r="I244" s="185"/>
      <c r="J244" s="186">
        <f>ROUND(I244*H244,2)</f>
        <v>0</v>
      </c>
      <c r="K244" s="187"/>
      <c r="L244" s="40"/>
      <c r="M244" s="188" t="s">
        <v>1</v>
      </c>
      <c r="N244" s="189" t="s">
        <v>45</v>
      </c>
      <c r="O244" s="72"/>
      <c r="P244" s="190">
        <f>O244*H244</f>
        <v>0</v>
      </c>
      <c r="Q244" s="190">
        <v>0</v>
      </c>
      <c r="R244" s="190">
        <f>Q244*H244</f>
        <v>0</v>
      </c>
      <c r="S244" s="190">
        <v>0</v>
      </c>
      <c r="T244" s="191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92" t="s">
        <v>317</v>
      </c>
      <c r="AT244" s="192" t="s">
        <v>204</v>
      </c>
      <c r="AU244" s="192" t="s">
        <v>89</v>
      </c>
      <c r="AY244" s="18" t="s">
        <v>203</v>
      </c>
      <c r="BE244" s="193">
        <f>IF(N244="základní",J244,0)</f>
        <v>0</v>
      </c>
      <c r="BF244" s="193">
        <f>IF(N244="snížená",J244,0)</f>
        <v>0</v>
      </c>
      <c r="BG244" s="193">
        <f>IF(N244="zákl. přenesená",J244,0)</f>
        <v>0</v>
      </c>
      <c r="BH244" s="193">
        <f>IF(N244="sníž. přenesená",J244,0)</f>
        <v>0</v>
      </c>
      <c r="BI244" s="193">
        <f>IF(N244="nulová",J244,0)</f>
        <v>0</v>
      </c>
      <c r="BJ244" s="18" t="s">
        <v>85</v>
      </c>
      <c r="BK244" s="193">
        <f>ROUND(I244*H244,2)</f>
        <v>0</v>
      </c>
      <c r="BL244" s="18" t="s">
        <v>317</v>
      </c>
      <c r="BM244" s="192" t="s">
        <v>3137</v>
      </c>
    </row>
    <row r="245" spans="2:51" s="12" customFormat="1" ht="12">
      <c r="B245" s="194"/>
      <c r="C245" s="195"/>
      <c r="D245" s="196" t="s">
        <v>209</v>
      </c>
      <c r="E245" s="197" t="s">
        <v>1</v>
      </c>
      <c r="F245" s="198" t="s">
        <v>3138</v>
      </c>
      <c r="G245" s="195"/>
      <c r="H245" s="199">
        <v>272.54</v>
      </c>
      <c r="I245" s="200"/>
      <c r="J245" s="195"/>
      <c r="K245" s="195"/>
      <c r="L245" s="201"/>
      <c r="M245" s="202"/>
      <c r="N245" s="203"/>
      <c r="O245" s="203"/>
      <c r="P245" s="203"/>
      <c r="Q245" s="203"/>
      <c r="R245" s="203"/>
      <c r="S245" s="203"/>
      <c r="T245" s="204"/>
      <c r="AT245" s="205" t="s">
        <v>209</v>
      </c>
      <c r="AU245" s="205" t="s">
        <v>89</v>
      </c>
      <c r="AV245" s="12" t="s">
        <v>89</v>
      </c>
      <c r="AW245" s="12" t="s">
        <v>36</v>
      </c>
      <c r="AX245" s="12" t="s">
        <v>80</v>
      </c>
      <c r="AY245" s="205" t="s">
        <v>203</v>
      </c>
    </row>
    <row r="246" spans="2:51" s="12" customFormat="1" ht="12">
      <c r="B246" s="194"/>
      <c r="C246" s="195"/>
      <c r="D246" s="196" t="s">
        <v>209</v>
      </c>
      <c r="E246" s="197" t="s">
        <v>1</v>
      </c>
      <c r="F246" s="198" t="s">
        <v>3139</v>
      </c>
      <c r="G246" s="195"/>
      <c r="H246" s="199">
        <v>201.97</v>
      </c>
      <c r="I246" s="200"/>
      <c r="J246" s="195"/>
      <c r="K246" s="195"/>
      <c r="L246" s="201"/>
      <c r="M246" s="202"/>
      <c r="N246" s="203"/>
      <c r="O246" s="203"/>
      <c r="P246" s="203"/>
      <c r="Q246" s="203"/>
      <c r="R246" s="203"/>
      <c r="S246" s="203"/>
      <c r="T246" s="204"/>
      <c r="AT246" s="205" t="s">
        <v>209</v>
      </c>
      <c r="AU246" s="205" t="s">
        <v>89</v>
      </c>
      <c r="AV246" s="12" t="s">
        <v>89</v>
      </c>
      <c r="AW246" s="12" t="s">
        <v>36</v>
      </c>
      <c r="AX246" s="12" t="s">
        <v>80</v>
      </c>
      <c r="AY246" s="205" t="s">
        <v>203</v>
      </c>
    </row>
    <row r="247" spans="2:51" s="12" customFormat="1" ht="12">
      <c r="B247" s="194"/>
      <c r="C247" s="195"/>
      <c r="D247" s="196" t="s">
        <v>209</v>
      </c>
      <c r="E247" s="197" t="s">
        <v>1</v>
      </c>
      <c r="F247" s="198" t="s">
        <v>3140</v>
      </c>
      <c r="G247" s="195"/>
      <c r="H247" s="199">
        <v>54.33</v>
      </c>
      <c r="I247" s="200"/>
      <c r="J247" s="195"/>
      <c r="K247" s="195"/>
      <c r="L247" s="201"/>
      <c r="M247" s="202"/>
      <c r="N247" s="203"/>
      <c r="O247" s="203"/>
      <c r="P247" s="203"/>
      <c r="Q247" s="203"/>
      <c r="R247" s="203"/>
      <c r="S247" s="203"/>
      <c r="T247" s="204"/>
      <c r="AT247" s="205" t="s">
        <v>209</v>
      </c>
      <c r="AU247" s="205" t="s">
        <v>89</v>
      </c>
      <c r="AV247" s="12" t="s">
        <v>89</v>
      </c>
      <c r="AW247" s="12" t="s">
        <v>36</v>
      </c>
      <c r="AX247" s="12" t="s">
        <v>80</v>
      </c>
      <c r="AY247" s="205" t="s">
        <v>203</v>
      </c>
    </row>
    <row r="248" spans="2:51" s="13" customFormat="1" ht="12">
      <c r="B248" s="206"/>
      <c r="C248" s="207"/>
      <c r="D248" s="196" t="s">
        <v>209</v>
      </c>
      <c r="E248" s="208" t="s">
        <v>1</v>
      </c>
      <c r="F248" s="209" t="s">
        <v>211</v>
      </c>
      <c r="G248" s="207"/>
      <c r="H248" s="210">
        <v>528.84</v>
      </c>
      <c r="I248" s="211"/>
      <c r="J248" s="207"/>
      <c r="K248" s="207"/>
      <c r="L248" s="212"/>
      <c r="M248" s="213"/>
      <c r="N248" s="214"/>
      <c r="O248" s="214"/>
      <c r="P248" s="214"/>
      <c r="Q248" s="214"/>
      <c r="R248" s="214"/>
      <c r="S248" s="214"/>
      <c r="T248" s="215"/>
      <c r="AT248" s="216" t="s">
        <v>209</v>
      </c>
      <c r="AU248" s="216" t="s">
        <v>89</v>
      </c>
      <c r="AV248" s="13" t="s">
        <v>98</v>
      </c>
      <c r="AW248" s="13" t="s">
        <v>36</v>
      </c>
      <c r="AX248" s="13" t="s">
        <v>85</v>
      </c>
      <c r="AY248" s="216" t="s">
        <v>203</v>
      </c>
    </row>
    <row r="249" spans="1:65" s="2" customFormat="1" ht="16.5" customHeight="1">
      <c r="A249" s="35"/>
      <c r="B249" s="36"/>
      <c r="C249" s="180" t="s">
        <v>502</v>
      </c>
      <c r="D249" s="180" t="s">
        <v>204</v>
      </c>
      <c r="E249" s="181" t="s">
        <v>3141</v>
      </c>
      <c r="F249" s="182" t="s">
        <v>3142</v>
      </c>
      <c r="G249" s="183" t="s">
        <v>207</v>
      </c>
      <c r="H249" s="184">
        <v>528.84</v>
      </c>
      <c r="I249" s="185"/>
      <c r="J249" s="186">
        <f>ROUND(I249*H249,2)</f>
        <v>0</v>
      </c>
      <c r="K249" s="187"/>
      <c r="L249" s="40"/>
      <c r="M249" s="188" t="s">
        <v>1</v>
      </c>
      <c r="N249" s="189" t="s">
        <v>45</v>
      </c>
      <c r="O249" s="72"/>
      <c r="P249" s="190">
        <f>O249*H249</f>
        <v>0</v>
      </c>
      <c r="Q249" s="190">
        <v>0</v>
      </c>
      <c r="R249" s="190">
        <f>Q249*H249</f>
        <v>0</v>
      </c>
      <c r="S249" s="190">
        <v>0</v>
      </c>
      <c r="T249" s="191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192" t="s">
        <v>317</v>
      </c>
      <c r="AT249" s="192" t="s">
        <v>204</v>
      </c>
      <c r="AU249" s="192" t="s">
        <v>89</v>
      </c>
      <c r="AY249" s="18" t="s">
        <v>203</v>
      </c>
      <c r="BE249" s="193">
        <f>IF(N249="základní",J249,0)</f>
        <v>0</v>
      </c>
      <c r="BF249" s="193">
        <f>IF(N249="snížená",J249,0)</f>
        <v>0</v>
      </c>
      <c r="BG249" s="193">
        <f>IF(N249="zákl. přenesená",J249,0)</f>
        <v>0</v>
      </c>
      <c r="BH249" s="193">
        <f>IF(N249="sníž. přenesená",J249,0)</f>
        <v>0</v>
      </c>
      <c r="BI249" s="193">
        <f>IF(N249="nulová",J249,0)</f>
        <v>0</v>
      </c>
      <c r="BJ249" s="18" t="s">
        <v>85</v>
      </c>
      <c r="BK249" s="193">
        <f>ROUND(I249*H249,2)</f>
        <v>0</v>
      </c>
      <c r="BL249" s="18" t="s">
        <v>317</v>
      </c>
      <c r="BM249" s="192" t="s">
        <v>3143</v>
      </c>
    </row>
    <row r="250" spans="2:51" s="12" customFormat="1" ht="12">
      <c r="B250" s="194"/>
      <c r="C250" s="195"/>
      <c r="D250" s="196" t="s">
        <v>209</v>
      </c>
      <c r="E250" s="197" t="s">
        <v>1</v>
      </c>
      <c r="F250" s="198" t="s">
        <v>3144</v>
      </c>
      <c r="G250" s="195"/>
      <c r="H250" s="199">
        <v>528.84</v>
      </c>
      <c r="I250" s="200"/>
      <c r="J250" s="195"/>
      <c r="K250" s="195"/>
      <c r="L250" s="201"/>
      <c r="M250" s="202"/>
      <c r="N250" s="203"/>
      <c r="O250" s="203"/>
      <c r="P250" s="203"/>
      <c r="Q250" s="203"/>
      <c r="R250" s="203"/>
      <c r="S250" s="203"/>
      <c r="T250" s="204"/>
      <c r="AT250" s="205" t="s">
        <v>209</v>
      </c>
      <c r="AU250" s="205" t="s">
        <v>89</v>
      </c>
      <c r="AV250" s="12" t="s">
        <v>89</v>
      </c>
      <c r="AW250" s="12" t="s">
        <v>36</v>
      </c>
      <c r="AX250" s="12" t="s">
        <v>80</v>
      </c>
      <c r="AY250" s="205" t="s">
        <v>203</v>
      </c>
    </row>
    <row r="251" spans="2:51" s="13" customFormat="1" ht="12">
      <c r="B251" s="206"/>
      <c r="C251" s="207"/>
      <c r="D251" s="196" t="s">
        <v>209</v>
      </c>
      <c r="E251" s="208" t="s">
        <v>1</v>
      </c>
      <c r="F251" s="209" t="s">
        <v>211</v>
      </c>
      <c r="G251" s="207"/>
      <c r="H251" s="210">
        <v>528.84</v>
      </c>
      <c r="I251" s="211"/>
      <c r="J251" s="207"/>
      <c r="K251" s="207"/>
      <c r="L251" s="212"/>
      <c r="M251" s="213"/>
      <c r="N251" s="214"/>
      <c r="O251" s="214"/>
      <c r="P251" s="214"/>
      <c r="Q251" s="214"/>
      <c r="R251" s="214"/>
      <c r="S251" s="214"/>
      <c r="T251" s="215"/>
      <c r="AT251" s="216" t="s">
        <v>209</v>
      </c>
      <c r="AU251" s="216" t="s">
        <v>89</v>
      </c>
      <c r="AV251" s="13" t="s">
        <v>98</v>
      </c>
      <c r="AW251" s="13" t="s">
        <v>36</v>
      </c>
      <c r="AX251" s="13" t="s">
        <v>85</v>
      </c>
      <c r="AY251" s="216" t="s">
        <v>203</v>
      </c>
    </row>
    <row r="252" spans="1:65" s="2" customFormat="1" ht="21.75" customHeight="1">
      <c r="A252" s="35"/>
      <c r="B252" s="36"/>
      <c r="C252" s="180" t="s">
        <v>508</v>
      </c>
      <c r="D252" s="180" t="s">
        <v>204</v>
      </c>
      <c r="E252" s="181" t="s">
        <v>3145</v>
      </c>
      <c r="F252" s="182" t="s">
        <v>2813</v>
      </c>
      <c r="G252" s="183" t="s">
        <v>207</v>
      </c>
      <c r="H252" s="184">
        <v>528.84</v>
      </c>
      <c r="I252" s="185"/>
      <c r="J252" s="186">
        <f>ROUND(I252*H252,2)</f>
        <v>0</v>
      </c>
      <c r="K252" s="187"/>
      <c r="L252" s="40"/>
      <c r="M252" s="188" t="s">
        <v>1</v>
      </c>
      <c r="N252" s="189" t="s">
        <v>45</v>
      </c>
      <c r="O252" s="72"/>
      <c r="P252" s="190">
        <f>O252*H252</f>
        <v>0</v>
      </c>
      <c r="Q252" s="190">
        <v>0</v>
      </c>
      <c r="R252" s="190">
        <f>Q252*H252</f>
        <v>0</v>
      </c>
      <c r="S252" s="190">
        <v>0</v>
      </c>
      <c r="T252" s="191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92" t="s">
        <v>317</v>
      </c>
      <c r="AT252" s="192" t="s">
        <v>204</v>
      </c>
      <c r="AU252" s="192" t="s">
        <v>89</v>
      </c>
      <c r="AY252" s="18" t="s">
        <v>203</v>
      </c>
      <c r="BE252" s="193">
        <f>IF(N252="základní",J252,0)</f>
        <v>0</v>
      </c>
      <c r="BF252" s="193">
        <f>IF(N252="snížená",J252,0)</f>
        <v>0</v>
      </c>
      <c r="BG252" s="193">
        <f>IF(N252="zákl. přenesená",J252,0)</f>
        <v>0</v>
      </c>
      <c r="BH252" s="193">
        <f>IF(N252="sníž. přenesená",J252,0)</f>
        <v>0</v>
      </c>
      <c r="BI252" s="193">
        <f>IF(N252="nulová",J252,0)</f>
        <v>0</v>
      </c>
      <c r="BJ252" s="18" t="s">
        <v>85</v>
      </c>
      <c r="BK252" s="193">
        <f>ROUND(I252*H252,2)</f>
        <v>0</v>
      </c>
      <c r="BL252" s="18" t="s">
        <v>317</v>
      </c>
      <c r="BM252" s="192" t="s">
        <v>3146</v>
      </c>
    </row>
    <row r="253" spans="1:65" s="2" customFormat="1" ht="33" customHeight="1">
      <c r="A253" s="35"/>
      <c r="B253" s="36"/>
      <c r="C253" s="180" t="s">
        <v>515</v>
      </c>
      <c r="D253" s="180" t="s">
        <v>204</v>
      </c>
      <c r="E253" s="181" t="s">
        <v>3147</v>
      </c>
      <c r="F253" s="182" t="s">
        <v>3148</v>
      </c>
      <c r="G253" s="183" t="s">
        <v>207</v>
      </c>
      <c r="H253" s="184">
        <v>528.84</v>
      </c>
      <c r="I253" s="185"/>
      <c r="J253" s="186">
        <f>ROUND(I253*H253,2)</f>
        <v>0</v>
      </c>
      <c r="K253" s="187"/>
      <c r="L253" s="40"/>
      <c r="M253" s="188" t="s">
        <v>1</v>
      </c>
      <c r="N253" s="189" t="s">
        <v>45</v>
      </c>
      <c r="O253" s="72"/>
      <c r="P253" s="190">
        <f>O253*H253</f>
        <v>0</v>
      </c>
      <c r="Q253" s="190">
        <v>0</v>
      </c>
      <c r="R253" s="190">
        <f>Q253*H253</f>
        <v>0</v>
      </c>
      <c r="S253" s="190">
        <v>0</v>
      </c>
      <c r="T253" s="191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192" t="s">
        <v>317</v>
      </c>
      <c r="AT253" s="192" t="s">
        <v>204</v>
      </c>
      <c r="AU253" s="192" t="s">
        <v>89</v>
      </c>
      <c r="AY253" s="18" t="s">
        <v>203</v>
      </c>
      <c r="BE253" s="193">
        <f>IF(N253="základní",J253,0)</f>
        <v>0</v>
      </c>
      <c r="BF253" s="193">
        <f>IF(N253="snížená",J253,0)</f>
        <v>0</v>
      </c>
      <c r="BG253" s="193">
        <f>IF(N253="zákl. přenesená",J253,0)</f>
        <v>0</v>
      </c>
      <c r="BH253" s="193">
        <f>IF(N253="sníž. přenesená",J253,0)</f>
        <v>0</v>
      </c>
      <c r="BI253" s="193">
        <f>IF(N253="nulová",J253,0)</f>
        <v>0</v>
      </c>
      <c r="BJ253" s="18" t="s">
        <v>85</v>
      </c>
      <c r="BK253" s="193">
        <f>ROUND(I253*H253,2)</f>
        <v>0</v>
      </c>
      <c r="BL253" s="18" t="s">
        <v>317</v>
      </c>
      <c r="BM253" s="192" t="s">
        <v>3149</v>
      </c>
    </row>
    <row r="254" spans="2:51" s="12" customFormat="1" ht="12">
      <c r="B254" s="194"/>
      <c r="C254" s="195"/>
      <c r="D254" s="196" t="s">
        <v>209</v>
      </c>
      <c r="E254" s="197" t="s">
        <v>1</v>
      </c>
      <c r="F254" s="198" t="s">
        <v>3138</v>
      </c>
      <c r="G254" s="195"/>
      <c r="H254" s="199">
        <v>272.54</v>
      </c>
      <c r="I254" s="200"/>
      <c r="J254" s="195"/>
      <c r="K254" s="195"/>
      <c r="L254" s="201"/>
      <c r="M254" s="202"/>
      <c r="N254" s="203"/>
      <c r="O254" s="203"/>
      <c r="P254" s="203"/>
      <c r="Q254" s="203"/>
      <c r="R254" s="203"/>
      <c r="S254" s="203"/>
      <c r="T254" s="204"/>
      <c r="AT254" s="205" t="s">
        <v>209</v>
      </c>
      <c r="AU254" s="205" t="s">
        <v>89</v>
      </c>
      <c r="AV254" s="12" t="s">
        <v>89</v>
      </c>
      <c r="AW254" s="12" t="s">
        <v>36</v>
      </c>
      <c r="AX254" s="12" t="s">
        <v>80</v>
      </c>
      <c r="AY254" s="205" t="s">
        <v>203</v>
      </c>
    </row>
    <row r="255" spans="2:51" s="12" customFormat="1" ht="12">
      <c r="B255" s="194"/>
      <c r="C255" s="195"/>
      <c r="D255" s="196" t="s">
        <v>209</v>
      </c>
      <c r="E255" s="197" t="s">
        <v>1</v>
      </c>
      <c r="F255" s="198" t="s">
        <v>3139</v>
      </c>
      <c r="G255" s="195"/>
      <c r="H255" s="199">
        <v>201.97</v>
      </c>
      <c r="I255" s="200"/>
      <c r="J255" s="195"/>
      <c r="K255" s="195"/>
      <c r="L255" s="201"/>
      <c r="M255" s="202"/>
      <c r="N255" s="203"/>
      <c r="O255" s="203"/>
      <c r="P255" s="203"/>
      <c r="Q255" s="203"/>
      <c r="R255" s="203"/>
      <c r="S255" s="203"/>
      <c r="T255" s="204"/>
      <c r="AT255" s="205" t="s">
        <v>209</v>
      </c>
      <c r="AU255" s="205" t="s">
        <v>89</v>
      </c>
      <c r="AV255" s="12" t="s">
        <v>89</v>
      </c>
      <c r="AW255" s="12" t="s">
        <v>36</v>
      </c>
      <c r="AX255" s="12" t="s">
        <v>80</v>
      </c>
      <c r="AY255" s="205" t="s">
        <v>203</v>
      </c>
    </row>
    <row r="256" spans="2:51" s="12" customFormat="1" ht="12">
      <c r="B256" s="194"/>
      <c r="C256" s="195"/>
      <c r="D256" s="196" t="s">
        <v>209</v>
      </c>
      <c r="E256" s="197" t="s">
        <v>1</v>
      </c>
      <c r="F256" s="198" t="s">
        <v>3140</v>
      </c>
      <c r="G256" s="195"/>
      <c r="H256" s="199">
        <v>54.33</v>
      </c>
      <c r="I256" s="200"/>
      <c r="J256" s="195"/>
      <c r="K256" s="195"/>
      <c r="L256" s="201"/>
      <c r="M256" s="202"/>
      <c r="N256" s="203"/>
      <c r="O256" s="203"/>
      <c r="P256" s="203"/>
      <c r="Q256" s="203"/>
      <c r="R256" s="203"/>
      <c r="S256" s="203"/>
      <c r="T256" s="204"/>
      <c r="AT256" s="205" t="s">
        <v>209</v>
      </c>
      <c r="AU256" s="205" t="s">
        <v>89</v>
      </c>
      <c r="AV256" s="12" t="s">
        <v>89</v>
      </c>
      <c r="AW256" s="12" t="s">
        <v>36</v>
      </c>
      <c r="AX256" s="12" t="s">
        <v>80</v>
      </c>
      <c r="AY256" s="205" t="s">
        <v>203</v>
      </c>
    </row>
    <row r="257" spans="2:51" s="13" customFormat="1" ht="12">
      <c r="B257" s="206"/>
      <c r="C257" s="207"/>
      <c r="D257" s="196" t="s">
        <v>209</v>
      </c>
      <c r="E257" s="208" t="s">
        <v>1</v>
      </c>
      <c r="F257" s="209" t="s">
        <v>211</v>
      </c>
      <c r="G257" s="207"/>
      <c r="H257" s="210">
        <v>528.84</v>
      </c>
      <c r="I257" s="211"/>
      <c r="J257" s="207"/>
      <c r="K257" s="207"/>
      <c r="L257" s="212"/>
      <c r="M257" s="213"/>
      <c r="N257" s="214"/>
      <c r="O257" s="214"/>
      <c r="P257" s="214"/>
      <c r="Q257" s="214"/>
      <c r="R257" s="214"/>
      <c r="S257" s="214"/>
      <c r="T257" s="215"/>
      <c r="AT257" s="216" t="s">
        <v>209</v>
      </c>
      <c r="AU257" s="216" t="s">
        <v>89</v>
      </c>
      <c r="AV257" s="13" t="s">
        <v>98</v>
      </c>
      <c r="AW257" s="13" t="s">
        <v>36</v>
      </c>
      <c r="AX257" s="13" t="s">
        <v>85</v>
      </c>
      <c r="AY257" s="216" t="s">
        <v>203</v>
      </c>
    </row>
    <row r="258" spans="1:65" s="2" customFormat="1" ht="24.2" customHeight="1">
      <c r="A258" s="35"/>
      <c r="B258" s="36"/>
      <c r="C258" s="180" t="s">
        <v>523</v>
      </c>
      <c r="D258" s="180" t="s">
        <v>204</v>
      </c>
      <c r="E258" s="181" t="s">
        <v>1128</v>
      </c>
      <c r="F258" s="182" t="s">
        <v>1129</v>
      </c>
      <c r="G258" s="183" t="s">
        <v>207</v>
      </c>
      <c r="H258" s="184">
        <v>528.84</v>
      </c>
      <c r="I258" s="185"/>
      <c r="J258" s="186">
        <f>ROUND(I258*H258,2)</f>
        <v>0</v>
      </c>
      <c r="K258" s="187"/>
      <c r="L258" s="40"/>
      <c r="M258" s="188" t="s">
        <v>1</v>
      </c>
      <c r="N258" s="189" t="s">
        <v>45</v>
      </c>
      <c r="O258" s="72"/>
      <c r="P258" s="190">
        <f>O258*H258</f>
        <v>0</v>
      </c>
      <c r="Q258" s="190">
        <v>0</v>
      </c>
      <c r="R258" s="190">
        <f>Q258*H258</f>
        <v>0</v>
      </c>
      <c r="S258" s="190">
        <v>0</v>
      </c>
      <c r="T258" s="191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92" t="s">
        <v>317</v>
      </c>
      <c r="AT258" s="192" t="s">
        <v>204</v>
      </c>
      <c r="AU258" s="192" t="s">
        <v>89</v>
      </c>
      <c r="AY258" s="18" t="s">
        <v>203</v>
      </c>
      <c r="BE258" s="193">
        <f>IF(N258="základní",J258,0)</f>
        <v>0</v>
      </c>
      <c r="BF258" s="193">
        <f>IF(N258="snížená",J258,0)</f>
        <v>0</v>
      </c>
      <c r="BG258" s="193">
        <f>IF(N258="zákl. přenesená",J258,0)</f>
        <v>0</v>
      </c>
      <c r="BH258" s="193">
        <f>IF(N258="sníž. přenesená",J258,0)</f>
        <v>0</v>
      </c>
      <c r="BI258" s="193">
        <f>IF(N258="nulová",J258,0)</f>
        <v>0</v>
      </c>
      <c r="BJ258" s="18" t="s">
        <v>85</v>
      </c>
      <c r="BK258" s="193">
        <f>ROUND(I258*H258,2)</f>
        <v>0</v>
      </c>
      <c r="BL258" s="18" t="s">
        <v>317</v>
      </c>
      <c r="BM258" s="192" t="s">
        <v>3150</v>
      </c>
    </row>
    <row r="259" spans="2:51" s="12" customFormat="1" ht="12">
      <c r="B259" s="194"/>
      <c r="C259" s="195"/>
      <c r="D259" s="196" t="s">
        <v>209</v>
      </c>
      <c r="E259" s="197" t="s">
        <v>1</v>
      </c>
      <c r="F259" s="198" t="s">
        <v>3138</v>
      </c>
      <c r="G259" s="195"/>
      <c r="H259" s="199">
        <v>272.54</v>
      </c>
      <c r="I259" s="200"/>
      <c r="J259" s="195"/>
      <c r="K259" s="195"/>
      <c r="L259" s="201"/>
      <c r="M259" s="202"/>
      <c r="N259" s="203"/>
      <c r="O259" s="203"/>
      <c r="P259" s="203"/>
      <c r="Q259" s="203"/>
      <c r="R259" s="203"/>
      <c r="S259" s="203"/>
      <c r="T259" s="204"/>
      <c r="AT259" s="205" t="s">
        <v>209</v>
      </c>
      <c r="AU259" s="205" t="s">
        <v>89</v>
      </c>
      <c r="AV259" s="12" t="s">
        <v>89</v>
      </c>
      <c r="AW259" s="12" t="s">
        <v>36</v>
      </c>
      <c r="AX259" s="12" t="s">
        <v>80</v>
      </c>
      <c r="AY259" s="205" t="s">
        <v>203</v>
      </c>
    </row>
    <row r="260" spans="2:51" s="12" customFormat="1" ht="12">
      <c r="B260" s="194"/>
      <c r="C260" s="195"/>
      <c r="D260" s="196" t="s">
        <v>209</v>
      </c>
      <c r="E260" s="197" t="s">
        <v>1</v>
      </c>
      <c r="F260" s="198" t="s">
        <v>3139</v>
      </c>
      <c r="G260" s="195"/>
      <c r="H260" s="199">
        <v>201.97</v>
      </c>
      <c r="I260" s="200"/>
      <c r="J260" s="195"/>
      <c r="K260" s="195"/>
      <c r="L260" s="201"/>
      <c r="M260" s="202"/>
      <c r="N260" s="203"/>
      <c r="O260" s="203"/>
      <c r="P260" s="203"/>
      <c r="Q260" s="203"/>
      <c r="R260" s="203"/>
      <c r="S260" s="203"/>
      <c r="T260" s="204"/>
      <c r="AT260" s="205" t="s">
        <v>209</v>
      </c>
      <c r="AU260" s="205" t="s">
        <v>89</v>
      </c>
      <c r="AV260" s="12" t="s">
        <v>89</v>
      </c>
      <c r="AW260" s="12" t="s">
        <v>36</v>
      </c>
      <c r="AX260" s="12" t="s">
        <v>80</v>
      </c>
      <c r="AY260" s="205" t="s">
        <v>203</v>
      </c>
    </row>
    <row r="261" spans="2:51" s="12" customFormat="1" ht="12">
      <c r="B261" s="194"/>
      <c r="C261" s="195"/>
      <c r="D261" s="196" t="s">
        <v>209</v>
      </c>
      <c r="E261" s="197" t="s">
        <v>1</v>
      </c>
      <c r="F261" s="198" t="s">
        <v>3140</v>
      </c>
      <c r="G261" s="195"/>
      <c r="H261" s="199">
        <v>54.33</v>
      </c>
      <c r="I261" s="200"/>
      <c r="J261" s="195"/>
      <c r="K261" s="195"/>
      <c r="L261" s="201"/>
      <c r="M261" s="202"/>
      <c r="N261" s="203"/>
      <c r="O261" s="203"/>
      <c r="P261" s="203"/>
      <c r="Q261" s="203"/>
      <c r="R261" s="203"/>
      <c r="S261" s="203"/>
      <c r="T261" s="204"/>
      <c r="AT261" s="205" t="s">
        <v>209</v>
      </c>
      <c r="AU261" s="205" t="s">
        <v>89</v>
      </c>
      <c r="AV261" s="12" t="s">
        <v>89</v>
      </c>
      <c r="AW261" s="12" t="s">
        <v>36</v>
      </c>
      <c r="AX261" s="12" t="s">
        <v>80</v>
      </c>
      <c r="AY261" s="205" t="s">
        <v>203</v>
      </c>
    </row>
    <row r="262" spans="2:51" s="13" customFormat="1" ht="12">
      <c r="B262" s="206"/>
      <c r="C262" s="207"/>
      <c r="D262" s="196" t="s">
        <v>209</v>
      </c>
      <c r="E262" s="208" t="s">
        <v>1</v>
      </c>
      <c r="F262" s="209" t="s">
        <v>211</v>
      </c>
      <c r="G262" s="207"/>
      <c r="H262" s="210">
        <v>528.84</v>
      </c>
      <c r="I262" s="211"/>
      <c r="J262" s="207"/>
      <c r="K262" s="207"/>
      <c r="L262" s="212"/>
      <c r="M262" s="213"/>
      <c r="N262" s="214"/>
      <c r="O262" s="214"/>
      <c r="P262" s="214"/>
      <c r="Q262" s="214"/>
      <c r="R262" s="214"/>
      <c r="S262" s="214"/>
      <c r="T262" s="215"/>
      <c r="AT262" s="216" t="s">
        <v>209</v>
      </c>
      <c r="AU262" s="216" t="s">
        <v>89</v>
      </c>
      <c r="AV262" s="13" t="s">
        <v>98</v>
      </c>
      <c r="AW262" s="13" t="s">
        <v>36</v>
      </c>
      <c r="AX262" s="13" t="s">
        <v>85</v>
      </c>
      <c r="AY262" s="216" t="s">
        <v>203</v>
      </c>
    </row>
    <row r="263" spans="1:65" s="2" customFormat="1" ht="24.2" customHeight="1">
      <c r="A263" s="35"/>
      <c r="B263" s="36"/>
      <c r="C263" s="180" t="s">
        <v>531</v>
      </c>
      <c r="D263" s="180" t="s">
        <v>204</v>
      </c>
      <c r="E263" s="181" t="s">
        <v>3151</v>
      </c>
      <c r="F263" s="182" t="s">
        <v>3152</v>
      </c>
      <c r="G263" s="183" t="s">
        <v>207</v>
      </c>
      <c r="H263" s="184">
        <v>528.84</v>
      </c>
      <c r="I263" s="185"/>
      <c r="J263" s="186">
        <f>ROUND(I263*H263,2)</f>
        <v>0</v>
      </c>
      <c r="K263" s="187"/>
      <c r="L263" s="40"/>
      <c r="M263" s="188" t="s">
        <v>1</v>
      </c>
      <c r="N263" s="189" t="s">
        <v>45</v>
      </c>
      <c r="O263" s="72"/>
      <c r="P263" s="190">
        <f>O263*H263</f>
        <v>0</v>
      </c>
      <c r="Q263" s="190">
        <v>0</v>
      </c>
      <c r="R263" s="190">
        <f>Q263*H263</f>
        <v>0</v>
      </c>
      <c r="S263" s="190">
        <v>0</v>
      </c>
      <c r="T263" s="191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92" t="s">
        <v>317</v>
      </c>
      <c r="AT263" s="192" t="s">
        <v>204</v>
      </c>
      <c r="AU263" s="192" t="s">
        <v>89</v>
      </c>
      <c r="AY263" s="18" t="s">
        <v>203</v>
      </c>
      <c r="BE263" s="193">
        <f>IF(N263="základní",J263,0)</f>
        <v>0</v>
      </c>
      <c r="BF263" s="193">
        <f>IF(N263="snížená",J263,0)</f>
        <v>0</v>
      </c>
      <c r="BG263" s="193">
        <f>IF(N263="zákl. přenesená",J263,0)</f>
        <v>0</v>
      </c>
      <c r="BH263" s="193">
        <f>IF(N263="sníž. přenesená",J263,0)</f>
        <v>0</v>
      </c>
      <c r="BI263" s="193">
        <f>IF(N263="nulová",J263,0)</f>
        <v>0</v>
      </c>
      <c r="BJ263" s="18" t="s">
        <v>85</v>
      </c>
      <c r="BK263" s="193">
        <f>ROUND(I263*H263,2)</f>
        <v>0</v>
      </c>
      <c r="BL263" s="18" t="s">
        <v>317</v>
      </c>
      <c r="BM263" s="192" t="s">
        <v>3153</v>
      </c>
    </row>
    <row r="264" spans="2:51" s="12" customFormat="1" ht="12">
      <c r="B264" s="194"/>
      <c r="C264" s="195"/>
      <c r="D264" s="196" t="s">
        <v>209</v>
      </c>
      <c r="E264" s="197" t="s">
        <v>1</v>
      </c>
      <c r="F264" s="198" t="s">
        <v>3138</v>
      </c>
      <c r="G264" s="195"/>
      <c r="H264" s="199">
        <v>272.54</v>
      </c>
      <c r="I264" s="200"/>
      <c r="J264" s="195"/>
      <c r="K264" s="195"/>
      <c r="L264" s="201"/>
      <c r="M264" s="202"/>
      <c r="N264" s="203"/>
      <c r="O264" s="203"/>
      <c r="P264" s="203"/>
      <c r="Q264" s="203"/>
      <c r="R264" s="203"/>
      <c r="S264" s="203"/>
      <c r="T264" s="204"/>
      <c r="AT264" s="205" t="s">
        <v>209</v>
      </c>
      <c r="AU264" s="205" t="s">
        <v>89</v>
      </c>
      <c r="AV264" s="12" t="s">
        <v>89</v>
      </c>
      <c r="AW264" s="12" t="s">
        <v>36</v>
      </c>
      <c r="AX264" s="12" t="s">
        <v>80</v>
      </c>
      <c r="AY264" s="205" t="s">
        <v>203</v>
      </c>
    </row>
    <row r="265" spans="2:51" s="12" customFormat="1" ht="12">
      <c r="B265" s="194"/>
      <c r="C265" s="195"/>
      <c r="D265" s="196" t="s">
        <v>209</v>
      </c>
      <c r="E265" s="197" t="s">
        <v>1</v>
      </c>
      <c r="F265" s="198" t="s">
        <v>3139</v>
      </c>
      <c r="G265" s="195"/>
      <c r="H265" s="199">
        <v>201.97</v>
      </c>
      <c r="I265" s="200"/>
      <c r="J265" s="195"/>
      <c r="K265" s="195"/>
      <c r="L265" s="201"/>
      <c r="M265" s="202"/>
      <c r="N265" s="203"/>
      <c r="O265" s="203"/>
      <c r="P265" s="203"/>
      <c r="Q265" s="203"/>
      <c r="R265" s="203"/>
      <c r="S265" s="203"/>
      <c r="T265" s="204"/>
      <c r="AT265" s="205" t="s">
        <v>209</v>
      </c>
      <c r="AU265" s="205" t="s">
        <v>89</v>
      </c>
      <c r="AV265" s="12" t="s">
        <v>89</v>
      </c>
      <c r="AW265" s="12" t="s">
        <v>36</v>
      </c>
      <c r="AX265" s="12" t="s">
        <v>80</v>
      </c>
      <c r="AY265" s="205" t="s">
        <v>203</v>
      </c>
    </row>
    <row r="266" spans="2:51" s="12" customFormat="1" ht="12">
      <c r="B266" s="194"/>
      <c r="C266" s="195"/>
      <c r="D266" s="196" t="s">
        <v>209</v>
      </c>
      <c r="E266" s="197" t="s">
        <v>1</v>
      </c>
      <c r="F266" s="198" t="s">
        <v>3140</v>
      </c>
      <c r="G266" s="195"/>
      <c r="H266" s="199">
        <v>54.33</v>
      </c>
      <c r="I266" s="200"/>
      <c r="J266" s="195"/>
      <c r="K266" s="195"/>
      <c r="L266" s="201"/>
      <c r="M266" s="202"/>
      <c r="N266" s="203"/>
      <c r="O266" s="203"/>
      <c r="P266" s="203"/>
      <c r="Q266" s="203"/>
      <c r="R266" s="203"/>
      <c r="S266" s="203"/>
      <c r="T266" s="204"/>
      <c r="AT266" s="205" t="s">
        <v>209</v>
      </c>
      <c r="AU266" s="205" t="s">
        <v>89</v>
      </c>
      <c r="AV266" s="12" t="s">
        <v>89</v>
      </c>
      <c r="AW266" s="12" t="s">
        <v>36</v>
      </c>
      <c r="AX266" s="12" t="s">
        <v>80</v>
      </c>
      <c r="AY266" s="205" t="s">
        <v>203</v>
      </c>
    </row>
    <row r="267" spans="2:51" s="13" customFormat="1" ht="12">
      <c r="B267" s="206"/>
      <c r="C267" s="207"/>
      <c r="D267" s="196" t="s">
        <v>209</v>
      </c>
      <c r="E267" s="208" t="s">
        <v>1</v>
      </c>
      <c r="F267" s="209" t="s">
        <v>211</v>
      </c>
      <c r="G267" s="207"/>
      <c r="H267" s="210">
        <v>528.84</v>
      </c>
      <c r="I267" s="211"/>
      <c r="J267" s="207"/>
      <c r="K267" s="207"/>
      <c r="L267" s="212"/>
      <c r="M267" s="213"/>
      <c r="N267" s="214"/>
      <c r="O267" s="214"/>
      <c r="P267" s="214"/>
      <c r="Q267" s="214"/>
      <c r="R267" s="214"/>
      <c r="S267" s="214"/>
      <c r="T267" s="215"/>
      <c r="AT267" s="216" t="s">
        <v>209</v>
      </c>
      <c r="AU267" s="216" t="s">
        <v>89</v>
      </c>
      <c r="AV267" s="13" t="s">
        <v>98</v>
      </c>
      <c r="AW267" s="13" t="s">
        <v>36</v>
      </c>
      <c r="AX267" s="13" t="s">
        <v>85</v>
      </c>
      <c r="AY267" s="216" t="s">
        <v>203</v>
      </c>
    </row>
    <row r="268" spans="1:65" s="2" customFormat="1" ht="44.25" customHeight="1">
      <c r="A268" s="35"/>
      <c r="B268" s="36"/>
      <c r="C268" s="238" t="s">
        <v>536</v>
      </c>
      <c r="D268" s="238" t="s">
        <v>1363</v>
      </c>
      <c r="E268" s="239" t="s">
        <v>3154</v>
      </c>
      <c r="F268" s="240" t="s">
        <v>3155</v>
      </c>
      <c r="G268" s="241" t="s">
        <v>207</v>
      </c>
      <c r="H268" s="242">
        <v>581.724</v>
      </c>
      <c r="I268" s="243"/>
      <c r="J268" s="244">
        <f>ROUND(I268*H268,2)</f>
        <v>0</v>
      </c>
      <c r="K268" s="245"/>
      <c r="L268" s="246"/>
      <c r="M268" s="247" t="s">
        <v>1</v>
      </c>
      <c r="N268" s="248" t="s">
        <v>45</v>
      </c>
      <c r="O268" s="72"/>
      <c r="P268" s="190">
        <f>O268*H268</f>
        <v>0</v>
      </c>
      <c r="Q268" s="190">
        <v>0</v>
      </c>
      <c r="R268" s="190">
        <f>Q268*H268</f>
        <v>0</v>
      </c>
      <c r="S268" s="190">
        <v>0</v>
      </c>
      <c r="T268" s="191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192" t="s">
        <v>465</v>
      </c>
      <c r="AT268" s="192" t="s">
        <v>1363</v>
      </c>
      <c r="AU268" s="192" t="s">
        <v>89</v>
      </c>
      <c r="AY268" s="18" t="s">
        <v>203</v>
      </c>
      <c r="BE268" s="193">
        <f>IF(N268="základní",J268,0)</f>
        <v>0</v>
      </c>
      <c r="BF268" s="193">
        <f>IF(N268="snížená",J268,0)</f>
        <v>0</v>
      </c>
      <c r="BG268" s="193">
        <f>IF(N268="zákl. přenesená",J268,0)</f>
        <v>0</v>
      </c>
      <c r="BH268" s="193">
        <f>IF(N268="sníž. přenesená",J268,0)</f>
        <v>0</v>
      </c>
      <c r="BI268" s="193">
        <f>IF(N268="nulová",J268,0)</f>
        <v>0</v>
      </c>
      <c r="BJ268" s="18" t="s">
        <v>85</v>
      </c>
      <c r="BK268" s="193">
        <f>ROUND(I268*H268,2)</f>
        <v>0</v>
      </c>
      <c r="BL268" s="18" t="s">
        <v>317</v>
      </c>
      <c r="BM268" s="192" t="s">
        <v>3156</v>
      </c>
    </row>
    <row r="269" spans="2:51" s="12" customFormat="1" ht="12">
      <c r="B269" s="194"/>
      <c r="C269" s="195"/>
      <c r="D269" s="196" t="s">
        <v>209</v>
      </c>
      <c r="E269" s="197" t="s">
        <v>1</v>
      </c>
      <c r="F269" s="198" t="s">
        <v>3157</v>
      </c>
      <c r="G269" s="195"/>
      <c r="H269" s="199">
        <v>581.724</v>
      </c>
      <c r="I269" s="200"/>
      <c r="J269" s="195"/>
      <c r="K269" s="195"/>
      <c r="L269" s="201"/>
      <c r="M269" s="202"/>
      <c r="N269" s="203"/>
      <c r="O269" s="203"/>
      <c r="P269" s="203"/>
      <c r="Q269" s="203"/>
      <c r="R269" s="203"/>
      <c r="S269" s="203"/>
      <c r="T269" s="204"/>
      <c r="AT269" s="205" t="s">
        <v>209</v>
      </c>
      <c r="AU269" s="205" t="s">
        <v>89</v>
      </c>
      <c r="AV269" s="12" t="s">
        <v>89</v>
      </c>
      <c r="AW269" s="12" t="s">
        <v>36</v>
      </c>
      <c r="AX269" s="12" t="s">
        <v>80</v>
      </c>
      <c r="AY269" s="205" t="s">
        <v>203</v>
      </c>
    </row>
    <row r="270" spans="2:51" s="13" customFormat="1" ht="12">
      <c r="B270" s="206"/>
      <c r="C270" s="207"/>
      <c r="D270" s="196" t="s">
        <v>209</v>
      </c>
      <c r="E270" s="208" t="s">
        <v>1</v>
      </c>
      <c r="F270" s="209" t="s">
        <v>211</v>
      </c>
      <c r="G270" s="207"/>
      <c r="H270" s="210">
        <v>581.724</v>
      </c>
      <c r="I270" s="211"/>
      <c r="J270" s="207"/>
      <c r="K270" s="207"/>
      <c r="L270" s="212"/>
      <c r="M270" s="213"/>
      <c r="N270" s="214"/>
      <c r="O270" s="214"/>
      <c r="P270" s="214"/>
      <c r="Q270" s="214"/>
      <c r="R270" s="214"/>
      <c r="S270" s="214"/>
      <c r="T270" s="215"/>
      <c r="AT270" s="216" t="s">
        <v>209</v>
      </c>
      <c r="AU270" s="216" t="s">
        <v>89</v>
      </c>
      <c r="AV270" s="13" t="s">
        <v>98</v>
      </c>
      <c r="AW270" s="13" t="s">
        <v>36</v>
      </c>
      <c r="AX270" s="13" t="s">
        <v>85</v>
      </c>
      <c r="AY270" s="216" t="s">
        <v>203</v>
      </c>
    </row>
    <row r="271" spans="1:65" s="2" customFormat="1" ht="21.75" customHeight="1">
      <c r="A271" s="35"/>
      <c r="B271" s="36"/>
      <c r="C271" s="180" t="s">
        <v>541</v>
      </c>
      <c r="D271" s="180" t="s">
        <v>204</v>
      </c>
      <c r="E271" s="181" t="s">
        <v>1140</v>
      </c>
      <c r="F271" s="182" t="s">
        <v>1141</v>
      </c>
      <c r="G271" s="183" t="s">
        <v>253</v>
      </c>
      <c r="H271" s="184">
        <v>974</v>
      </c>
      <c r="I271" s="185"/>
      <c r="J271" s="186">
        <f>ROUND(I271*H271,2)</f>
        <v>0</v>
      </c>
      <c r="K271" s="187"/>
      <c r="L271" s="40"/>
      <c r="M271" s="188" t="s">
        <v>1</v>
      </c>
      <c r="N271" s="189" t="s">
        <v>45</v>
      </c>
      <c r="O271" s="72"/>
      <c r="P271" s="190">
        <f>O271*H271</f>
        <v>0</v>
      </c>
      <c r="Q271" s="190">
        <v>0</v>
      </c>
      <c r="R271" s="190">
        <f>Q271*H271</f>
        <v>0</v>
      </c>
      <c r="S271" s="190">
        <v>0</v>
      </c>
      <c r="T271" s="191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192" t="s">
        <v>317</v>
      </c>
      <c r="AT271" s="192" t="s">
        <v>204</v>
      </c>
      <c r="AU271" s="192" t="s">
        <v>89</v>
      </c>
      <c r="AY271" s="18" t="s">
        <v>203</v>
      </c>
      <c r="BE271" s="193">
        <f>IF(N271="základní",J271,0)</f>
        <v>0</v>
      </c>
      <c r="BF271" s="193">
        <f>IF(N271="snížená",J271,0)</f>
        <v>0</v>
      </c>
      <c r="BG271" s="193">
        <f>IF(N271="zákl. přenesená",J271,0)</f>
        <v>0</v>
      </c>
      <c r="BH271" s="193">
        <f>IF(N271="sníž. přenesená",J271,0)</f>
        <v>0</v>
      </c>
      <c r="BI271" s="193">
        <f>IF(N271="nulová",J271,0)</f>
        <v>0</v>
      </c>
      <c r="BJ271" s="18" t="s">
        <v>85</v>
      </c>
      <c r="BK271" s="193">
        <f>ROUND(I271*H271,2)</f>
        <v>0</v>
      </c>
      <c r="BL271" s="18" t="s">
        <v>317</v>
      </c>
      <c r="BM271" s="192" t="s">
        <v>3158</v>
      </c>
    </row>
    <row r="272" spans="2:51" s="12" customFormat="1" ht="22.5">
      <c r="B272" s="194"/>
      <c r="C272" s="195"/>
      <c r="D272" s="196" t="s">
        <v>209</v>
      </c>
      <c r="E272" s="197" t="s">
        <v>1</v>
      </c>
      <c r="F272" s="198" t="s">
        <v>3159</v>
      </c>
      <c r="G272" s="195"/>
      <c r="H272" s="199">
        <v>442.58</v>
      </c>
      <c r="I272" s="200"/>
      <c r="J272" s="195"/>
      <c r="K272" s="195"/>
      <c r="L272" s="201"/>
      <c r="M272" s="202"/>
      <c r="N272" s="203"/>
      <c r="O272" s="203"/>
      <c r="P272" s="203"/>
      <c r="Q272" s="203"/>
      <c r="R272" s="203"/>
      <c r="S272" s="203"/>
      <c r="T272" s="204"/>
      <c r="AT272" s="205" t="s">
        <v>209</v>
      </c>
      <c r="AU272" s="205" t="s">
        <v>89</v>
      </c>
      <c r="AV272" s="12" t="s">
        <v>89</v>
      </c>
      <c r="AW272" s="12" t="s">
        <v>36</v>
      </c>
      <c r="AX272" s="12" t="s">
        <v>80</v>
      </c>
      <c r="AY272" s="205" t="s">
        <v>203</v>
      </c>
    </row>
    <row r="273" spans="2:51" s="12" customFormat="1" ht="12">
      <c r="B273" s="194"/>
      <c r="C273" s="195"/>
      <c r="D273" s="196" t="s">
        <v>209</v>
      </c>
      <c r="E273" s="197" t="s">
        <v>1</v>
      </c>
      <c r="F273" s="198" t="s">
        <v>3160</v>
      </c>
      <c r="G273" s="195"/>
      <c r="H273" s="199">
        <v>18.4</v>
      </c>
      <c r="I273" s="200"/>
      <c r="J273" s="195"/>
      <c r="K273" s="195"/>
      <c r="L273" s="201"/>
      <c r="M273" s="202"/>
      <c r="N273" s="203"/>
      <c r="O273" s="203"/>
      <c r="P273" s="203"/>
      <c r="Q273" s="203"/>
      <c r="R273" s="203"/>
      <c r="S273" s="203"/>
      <c r="T273" s="204"/>
      <c r="AT273" s="205" t="s">
        <v>209</v>
      </c>
      <c r="AU273" s="205" t="s">
        <v>89</v>
      </c>
      <c r="AV273" s="12" t="s">
        <v>89</v>
      </c>
      <c r="AW273" s="12" t="s">
        <v>36</v>
      </c>
      <c r="AX273" s="12" t="s">
        <v>80</v>
      </c>
      <c r="AY273" s="205" t="s">
        <v>203</v>
      </c>
    </row>
    <row r="274" spans="2:51" s="12" customFormat="1" ht="22.5">
      <c r="B274" s="194"/>
      <c r="C274" s="195"/>
      <c r="D274" s="196" t="s">
        <v>209</v>
      </c>
      <c r="E274" s="197" t="s">
        <v>1</v>
      </c>
      <c r="F274" s="198" t="s">
        <v>3161</v>
      </c>
      <c r="G274" s="195"/>
      <c r="H274" s="199">
        <v>485.28</v>
      </c>
      <c r="I274" s="200"/>
      <c r="J274" s="195"/>
      <c r="K274" s="195"/>
      <c r="L274" s="201"/>
      <c r="M274" s="202"/>
      <c r="N274" s="203"/>
      <c r="O274" s="203"/>
      <c r="P274" s="203"/>
      <c r="Q274" s="203"/>
      <c r="R274" s="203"/>
      <c r="S274" s="203"/>
      <c r="T274" s="204"/>
      <c r="AT274" s="205" t="s">
        <v>209</v>
      </c>
      <c r="AU274" s="205" t="s">
        <v>89</v>
      </c>
      <c r="AV274" s="12" t="s">
        <v>89</v>
      </c>
      <c r="AW274" s="12" t="s">
        <v>36</v>
      </c>
      <c r="AX274" s="12" t="s">
        <v>80</v>
      </c>
      <c r="AY274" s="205" t="s">
        <v>203</v>
      </c>
    </row>
    <row r="275" spans="2:51" s="12" customFormat="1" ht="12">
      <c r="B275" s="194"/>
      <c r="C275" s="195"/>
      <c r="D275" s="196" t="s">
        <v>209</v>
      </c>
      <c r="E275" s="197" t="s">
        <v>1</v>
      </c>
      <c r="F275" s="198" t="s">
        <v>3162</v>
      </c>
      <c r="G275" s="195"/>
      <c r="H275" s="199">
        <v>27.74</v>
      </c>
      <c r="I275" s="200"/>
      <c r="J275" s="195"/>
      <c r="K275" s="195"/>
      <c r="L275" s="201"/>
      <c r="M275" s="202"/>
      <c r="N275" s="203"/>
      <c r="O275" s="203"/>
      <c r="P275" s="203"/>
      <c r="Q275" s="203"/>
      <c r="R275" s="203"/>
      <c r="S275" s="203"/>
      <c r="T275" s="204"/>
      <c r="AT275" s="205" t="s">
        <v>209</v>
      </c>
      <c r="AU275" s="205" t="s">
        <v>89</v>
      </c>
      <c r="AV275" s="12" t="s">
        <v>89</v>
      </c>
      <c r="AW275" s="12" t="s">
        <v>36</v>
      </c>
      <c r="AX275" s="12" t="s">
        <v>80</v>
      </c>
      <c r="AY275" s="205" t="s">
        <v>203</v>
      </c>
    </row>
    <row r="276" spans="2:51" s="13" customFormat="1" ht="12">
      <c r="B276" s="206"/>
      <c r="C276" s="207"/>
      <c r="D276" s="196" t="s">
        <v>209</v>
      </c>
      <c r="E276" s="208" t="s">
        <v>1</v>
      </c>
      <c r="F276" s="209" t="s">
        <v>211</v>
      </c>
      <c r="G276" s="207"/>
      <c r="H276" s="210">
        <v>974</v>
      </c>
      <c r="I276" s="211"/>
      <c r="J276" s="207"/>
      <c r="K276" s="207"/>
      <c r="L276" s="212"/>
      <c r="M276" s="213"/>
      <c r="N276" s="214"/>
      <c r="O276" s="214"/>
      <c r="P276" s="214"/>
      <c r="Q276" s="214"/>
      <c r="R276" s="214"/>
      <c r="S276" s="214"/>
      <c r="T276" s="215"/>
      <c r="AT276" s="216" t="s">
        <v>209</v>
      </c>
      <c r="AU276" s="216" t="s">
        <v>89</v>
      </c>
      <c r="AV276" s="13" t="s">
        <v>98</v>
      </c>
      <c r="AW276" s="13" t="s">
        <v>36</v>
      </c>
      <c r="AX276" s="13" t="s">
        <v>85</v>
      </c>
      <c r="AY276" s="216" t="s">
        <v>203</v>
      </c>
    </row>
    <row r="277" spans="1:65" s="2" customFormat="1" ht="16.5" customHeight="1">
      <c r="A277" s="35"/>
      <c r="B277" s="36"/>
      <c r="C277" s="180" t="s">
        <v>546</v>
      </c>
      <c r="D277" s="180" t="s">
        <v>204</v>
      </c>
      <c r="E277" s="181" t="s">
        <v>2831</v>
      </c>
      <c r="F277" s="182" t="s">
        <v>2832</v>
      </c>
      <c r="G277" s="183" t="s">
        <v>253</v>
      </c>
      <c r="H277" s="184">
        <v>974</v>
      </c>
      <c r="I277" s="185"/>
      <c r="J277" s="186">
        <f>ROUND(I277*H277,2)</f>
        <v>0</v>
      </c>
      <c r="K277" s="187"/>
      <c r="L277" s="40"/>
      <c r="M277" s="188" t="s">
        <v>1</v>
      </c>
      <c r="N277" s="189" t="s">
        <v>45</v>
      </c>
      <c r="O277" s="72"/>
      <c r="P277" s="190">
        <f>O277*H277</f>
        <v>0</v>
      </c>
      <c r="Q277" s="190">
        <v>0</v>
      </c>
      <c r="R277" s="190">
        <f>Q277*H277</f>
        <v>0</v>
      </c>
      <c r="S277" s="190">
        <v>0</v>
      </c>
      <c r="T277" s="191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192" t="s">
        <v>317</v>
      </c>
      <c r="AT277" s="192" t="s">
        <v>204</v>
      </c>
      <c r="AU277" s="192" t="s">
        <v>89</v>
      </c>
      <c r="AY277" s="18" t="s">
        <v>203</v>
      </c>
      <c r="BE277" s="193">
        <f>IF(N277="základní",J277,0)</f>
        <v>0</v>
      </c>
      <c r="BF277" s="193">
        <f>IF(N277="snížená",J277,0)</f>
        <v>0</v>
      </c>
      <c r="BG277" s="193">
        <f>IF(N277="zákl. přenesená",J277,0)</f>
        <v>0</v>
      </c>
      <c r="BH277" s="193">
        <f>IF(N277="sníž. přenesená",J277,0)</f>
        <v>0</v>
      </c>
      <c r="BI277" s="193">
        <f>IF(N277="nulová",J277,0)</f>
        <v>0</v>
      </c>
      <c r="BJ277" s="18" t="s">
        <v>85</v>
      </c>
      <c r="BK277" s="193">
        <f>ROUND(I277*H277,2)</f>
        <v>0</v>
      </c>
      <c r="BL277" s="18" t="s">
        <v>317</v>
      </c>
      <c r="BM277" s="192" t="s">
        <v>3163</v>
      </c>
    </row>
    <row r="278" spans="2:51" s="12" customFormat="1" ht="22.5">
      <c r="B278" s="194"/>
      <c r="C278" s="195"/>
      <c r="D278" s="196" t="s">
        <v>209</v>
      </c>
      <c r="E278" s="197" t="s">
        <v>1</v>
      </c>
      <c r="F278" s="198" t="s">
        <v>3159</v>
      </c>
      <c r="G278" s="195"/>
      <c r="H278" s="199">
        <v>442.58</v>
      </c>
      <c r="I278" s="200"/>
      <c r="J278" s="195"/>
      <c r="K278" s="195"/>
      <c r="L278" s="201"/>
      <c r="M278" s="202"/>
      <c r="N278" s="203"/>
      <c r="O278" s="203"/>
      <c r="P278" s="203"/>
      <c r="Q278" s="203"/>
      <c r="R278" s="203"/>
      <c r="S278" s="203"/>
      <c r="T278" s="204"/>
      <c r="AT278" s="205" t="s">
        <v>209</v>
      </c>
      <c r="AU278" s="205" t="s">
        <v>89</v>
      </c>
      <c r="AV278" s="12" t="s">
        <v>89</v>
      </c>
      <c r="AW278" s="12" t="s">
        <v>36</v>
      </c>
      <c r="AX278" s="12" t="s">
        <v>80</v>
      </c>
      <c r="AY278" s="205" t="s">
        <v>203</v>
      </c>
    </row>
    <row r="279" spans="2:51" s="12" customFormat="1" ht="12">
      <c r="B279" s="194"/>
      <c r="C279" s="195"/>
      <c r="D279" s="196" t="s">
        <v>209</v>
      </c>
      <c r="E279" s="197" t="s">
        <v>1</v>
      </c>
      <c r="F279" s="198" t="s">
        <v>3160</v>
      </c>
      <c r="G279" s="195"/>
      <c r="H279" s="199">
        <v>18.4</v>
      </c>
      <c r="I279" s="200"/>
      <c r="J279" s="195"/>
      <c r="K279" s="195"/>
      <c r="L279" s="201"/>
      <c r="M279" s="202"/>
      <c r="N279" s="203"/>
      <c r="O279" s="203"/>
      <c r="P279" s="203"/>
      <c r="Q279" s="203"/>
      <c r="R279" s="203"/>
      <c r="S279" s="203"/>
      <c r="T279" s="204"/>
      <c r="AT279" s="205" t="s">
        <v>209</v>
      </c>
      <c r="AU279" s="205" t="s">
        <v>89</v>
      </c>
      <c r="AV279" s="12" t="s">
        <v>89</v>
      </c>
      <c r="AW279" s="12" t="s">
        <v>36</v>
      </c>
      <c r="AX279" s="12" t="s">
        <v>80</v>
      </c>
      <c r="AY279" s="205" t="s">
        <v>203</v>
      </c>
    </row>
    <row r="280" spans="2:51" s="12" customFormat="1" ht="22.5">
      <c r="B280" s="194"/>
      <c r="C280" s="195"/>
      <c r="D280" s="196" t="s">
        <v>209</v>
      </c>
      <c r="E280" s="197" t="s">
        <v>1</v>
      </c>
      <c r="F280" s="198" t="s">
        <v>3161</v>
      </c>
      <c r="G280" s="195"/>
      <c r="H280" s="199">
        <v>485.28</v>
      </c>
      <c r="I280" s="200"/>
      <c r="J280" s="195"/>
      <c r="K280" s="195"/>
      <c r="L280" s="201"/>
      <c r="M280" s="202"/>
      <c r="N280" s="203"/>
      <c r="O280" s="203"/>
      <c r="P280" s="203"/>
      <c r="Q280" s="203"/>
      <c r="R280" s="203"/>
      <c r="S280" s="203"/>
      <c r="T280" s="204"/>
      <c r="AT280" s="205" t="s">
        <v>209</v>
      </c>
      <c r="AU280" s="205" t="s">
        <v>89</v>
      </c>
      <c r="AV280" s="12" t="s">
        <v>89</v>
      </c>
      <c r="AW280" s="12" t="s">
        <v>36</v>
      </c>
      <c r="AX280" s="12" t="s">
        <v>80</v>
      </c>
      <c r="AY280" s="205" t="s">
        <v>203</v>
      </c>
    </row>
    <row r="281" spans="2:51" s="12" customFormat="1" ht="12">
      <c r="B281" s="194"/>
      <c r="C281" s="195"/>
      <c r="D281" s="196" t="s">
        <v>209</v>
      </c>
      <c r="E281" s="197" t="s">
        <v>1</v>
      </c>
      <c r="F281" s="198" t="s">
        <v>3162</v>
      </c>
      <c r="G281" s="195"/>
      <c r="H281" s="199">
        <v>27.74</v>
      </c>
      <c r="I281" s="200"/>
      <c r="J281" s="195"/>
      <c r="K281" s="195"/>
      <c r="L281" s="201"/>
      <c r="M281" s="202"/>
      <c r="N281" s="203"/>
      <c r="O281" s="203"/>
      <c r="P281" s="203"/>
      <c r="Q281" s="203"/>
      <c r="R281" s="203"/>
      <c r="S281" s="203"/>
      <c r="T281" s="204"/>
      <c r="AT281" s="205" t="s">
        <v>209</v>
      </c>
      <c r="AU281" s="205" t="s">
        <v>89</v>
      </c>
      <c r="AV281" s="12" t="s">
        <v>89</v>
      </c>
      <c r="AW281" s="12" t="s">
        <v>36</v>
      </c>
      <c r="AX281" s="12" t="s">
        <v>80</v>
      </c>
      <c r="AY281" s="205" t="s">
        <v>203</v>
      </c>
    </row>
    <row r="282" spans="2:51" s="13" customFormat="1" ht="12">
      <c r="B282" s="206"/>
      <c r="C282" s="207"/>
      <c r="D282" s="196" t="s">
        <v>209</v>
      </c>
      <c r="E282" s="208" t="s">
        <v>1</v>
      </c>
      <c r="F282" s="209" t="s">
        <v>211</v>
      </c>
      <c r="G282" s="207"/>
      <c r="H282" s="210">
        <v>974</v>
      </c>
      <c r="I282" s="211"/>
      <c r="J282" s="207"/>
      <c r="K282" s="207"/>
      <c r="L282" s="212"/>
      <c r="M282" s="213"/>
      <c r="N282" s="214"/>
      <c r="O282" s="214"/>
      <c r="P282" s="214"/>
      <c r="Q282" s="214"/>
      <c r="R282" s="214"/>
      <c r="S282" s="214"/>
      <c r="T282" s="215"/>
      <c r="AT282" s="216" t="s">
        <v>209</v>
      </c>
      <c r="AU282" s="216" t="s">
        <v>89</v>
      </c>
      <c r="AV282" s="13" t="s">
        <v>98</v>
      </c>
      <c r="AW282" s="13" t="s">
        <v>36</v>
      </c>
      <c r="AX282" s="13" t="s">
        <v>85</v>
      </c>
      <c r="AY282" s="216" t="s">
        <v>203</v>
      </c>
    </row>
    <row r="283" spans="1:65" s="2" customFormat="1" ht="16.5" customHeight="1">
      <c r="A283" s="35"/>
      <c r="B283" s="36"/>
      <c r="C283" s="238" t="s">
        <v>550</v>
      </c>
      <c r="D283" s="238" t="s">
        <v>1363</v>
      </c>
      <c r="E283" s="239" t="s">
        <v>3164</v>
      </c>
      <c r="F283" s="240" t="s">
        <v>3165</v>
      </c>
      <c r="G283" s="241" t="s">
        <v>253</v>
      </c>
      <c r="H283" s="242">
        <v>993.48</v>
      </c>
      <c r="I283" s="243"/>
      <c r="J283" s="244">
        <f>ROUND(I283*H283,2)</f>
        <v>0</v>
      </c>
      <c r="K283" s="245"/>
      <c r="L283" s="246"/>
      <c r="M283" s="247" t="s">
        <v>1</v>
      </c>
      <c r="N283" s="248" t="s">
        <v>45</v>
      </c>
      <c r="O283" s="72"/>
      <c r="P283" s="190">
        <f>O283*H283</f>
        <v>0</v>
      </c>
      <c r="Q283" s="190">
        <v>0</v>
      </c>
      <c r="R283" s="190">
        <f>Q283*H283</f>
        <v>0</v>
      </c>
      <c r="S283" s="190">
        <v>0</v>
      </c>
      <c r="T283" s="191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192" t="s">
        <v>465</v>
      </c>
      <c r="AT283" s="192" t="s">
        <v>1363</v>
      </c>
      <c r="AU283" s="192" t="s">
        <v>89</v>
      </c>
      <c r="AY283" s="18" t="s">
        <v>203</v>
      </c>
      <c r="BE283" s="193">
        <f>IF(N283="základní",J283,0)</f>
        <v>0</v>
      </c>
      <c r="BF283" s="193">
        <f>IF(N283="snížená",J283,0)</f>
        <v>0</v>
      </c>
      <c r="BG283" s="193">
        <f>IF(N283="zákl. přenesená",J283,0)</f>
        <v>0</v>
      </c>
      <c r="BH283" s="193">
        <f>IF(N283="sníž. přenesená",J283,0)</f>
        <v>0</v>
      </c>
      <c r="BI283" s="193">
        <f>IF(N283="nulová",J283,0)</f>
        <v>0</v>
      </c>
      <c r="BJ283" s="18" t="s">
        <v>85</v>
      </c>
      <c r="BK283" s="193">
        <f>ROUND(I283*H283,2)</f>
        <v>0</v>
      </c>
      <c r="BL283" s="18" t="s">
        <v>317</v>
      </c>
      <c r="BM283" s="192" t="s">
        <v>3166</v>
      </c>
    </row>
    <row r="284" spans="2:51" s="12" customFormat="1" ht="12">
      <c r="B284" s="194"/>
      <c r="C284" s="195"/>
      <c r="D284" s="196" t="s">
        <v>209</v>
      </c>
      <c r="E284" s="197" t="s">
        <v>1</v>
      </c>
      <c r="F284" s="198" t="s">
        <v>3167</v>
      </c>
      <c r="G284" s="195"/>
      <c r="H284" s="199">
        <v>993.48</v>
      </c>
      <c r="I284" s="200"/>
      <c r="J284" s="195"/>
      <c r="K284" s="195"/>
      <c r="L284" s="201"/>
      <c r="M284" s="202"/>
      <c r="N284" s="203"/>
      <c r="O284" s="203"/>
      <c r="P284" s="203"/>
      <c r="Q284" s="203"/>
      <c r="R284" s="203"/>
      <c r="S284" s="203"/>
      <c r="T284" s="204"/>
      <c r="AT284" s="205" t="s">
        <v>209</v>
      </c>
      <c r="AU284" s="205" t="s">
        <v>89</v>
      </c>
      <c r="AV284" s="12" t="s">
        <v>89</v>
      </c>
      <c r="AW284" s="12" t="s">
        <v>36</v>
      </c>
      <c r="AX284" s="12" t="s">
        <v>80</v>
      </c>
      <c r="AY284" s="205" t="s">
        <v>203</v>
      </c>
    </row>
    <row r="285" spans="2:51" s="13" customFormat="1" ht="12">
      <c r="B285" s="206"/>
      <c r="C285" s="207"/>
      <c r="D285" s="196" t="s">
        <v>209</v>
      </c>
      <c r="E285" s="208" t="s">
        <v>1</v>
      </c>
      <c r="F285" s="209" t="s">
        <v>211</v>
      </c>
      <c r="G285" s="207"/>
      <c r="H285" s="210">
        <v>993.48</v>
      </c>
      <c r="I285" s="211"/>
      <c r="J285" s="207"/>
      <c r="K285" s="207"/>
      <c r="L285" s="212"/>
      <c r="M285" s="213"/>
      <c r="N285" s="214"/>
      <c r="O285" s="214"/>
      <c r="P285" s="214"/>
      <c r="Q285" s="214"/>
      <c r="R285" s="214"/>
      <c r="S285" s="214"/>
      <c r="T285" s="215"/>
      <c r="AT285" s="216" t="s">
        <v>209</v>
      </c>
      <c r="AU285" s="216" t="s">
        <v>89</v>
      </c>
      <c r="AV285" s="13" t="s">
        <v>98</v>
      </c>
      <c r="AW285" s="13" t="s">
        <v>36</v>
      </c>
      <c r="AX285" s="13" t="s">
        <v>85</v>
      </c>
      <c r="AY285" s="216" t="s">
        <v>203</v>
      </c>
    </row>
    <row r="286" spans="1:65" s="2" customFormat="1" ht="24.2" customHeight="1">
      <c r="A286" s="35"/>
      <c r="B286" s="36"/>
      <c r="C286" s="180" t="s">
        <v>555</v>
      </c>
      <c r="D286" s="180" t="s">
        <v>204</v>
      </c>
      <c r="E286" s="181" t="s">
        <v>3168</v>
      </c>
      <c r="F286" s="182" t="s">
        <v>3169</v>
      </c>
      <c r="G286" s="183" t="s">
        <v>253</v>
      </c>
      <c r="H286" s="184">
        <v>974</v>
      </c>
      <c r="I286" s="185"/>
      <c r="J286" s="186">
        <f>ROUND(I286*H286,2)</f>
        <v>0</v>
      </c>
      <c r="K286" s="187"/>
      <c r="L286" s="40"/>
      <c r="M286" s="188" t="s">
        <v>1</v>
      </c>
      <c r="N286" s="189" t="s">
        <v>45</v>
      </c>
      <c r="O286" s="72"/>
      <c r="P286" s="190">
        <f>O286*H286</f>
        <v>0</v>
      </c>
      <c r="Q286" s="190">
        <v>0</v>
      </c>
      <c r="R286" s="190">
        <f>Q286*H286</f>
        <v>0</v>
      </c>
      <c r="S286" s="190">
        <v>0</v>
      </c>
      <c r="T286" s="191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192" t="s">
        <v>317</v>
      </c>
      <c r="AT286" s="192" t="s">
        <v>204</v>
      </c>
      <c r="AU286" s="192" t="s">
        <v>89</v>
      </c>
      <c r="AY286" s="18" t="s">
        <v>203</v>
      </c>
      <c r="BE286" s="193">
        <f>IF(N286="základní",J286,0)</f>
        <v>0</v>
      </c>
      <c r="BF286" s="193">
        <f>IF(N286="snížená",J286,0)</f>
        <v>0</v>
      </c>
      <c r="BG286" s="193">
        <f>IF(N286="zákl. přenesená",J286,0)</f>
        <v>0</v>
      </c>
      <c r="BH286" s="193">
        <f>IF(N286="sníž. přenesená",J286,0)</f>
        <v>0</v>
      </c>
      <c r="BI286" s="193">
        <f>IF(N286="nulová",J286,0)</f>
        <v>0</v>
      </c>
      <c r="BJ286" s="18" t="s">
        <v>85</v>
      </c>
      <c r="BK286" s="193">
        <f>ROUND(I286*H286,2)</f>
        <v>0</v>
      </c>
      <c r="BL286" s="18" t="s">
        <v>317</v>
      </c>
      <c r="BM286" s="192" t="s">
        <v>3170</v>
      </c>
    </row>
    <row r="287" spans="2:51" s="12" customFormat="1" ht="22.5">
      <c r="B287" s="194"/>
      <c r="C287" s="195"/>
      <c r="D287" s="196" t="s">
        <v>209</v>
      </c>
      <c r="E287" s="197" t="s">
        <v>1</v>
      </c>
      <c r="F287" s="198" t="s">
        <v>3159</v>
      </c>
      <c r="G287" s="195"/>
      <c r="H287" s="199">
        <v>442.58</v>
      </c>
      <c r="I287" s="200"/>
      <c r="J287" s="195"/>
      <c r="K287" s="195"/>
      <c r="L287" s="201"/>
      <c r="M287" s="202"/>
      <c r="N287" s="203"/>
      <c r="O287" s="203"/>
      <c r="P287" s="203"/>
      <c r="Q287" s="203"/>
      <c r="R287" s="203"/>
      <c r="S287" s="203"/>
      <c r="T287" s="204"/>
      <c r="AT287" s="205" t="s">
        <v>209</v>
      </c>
      <c r="AU287" s="205" t="s">
        <v>89</v>
      </c>
      <c r="AV287" s="12" t="s">
        <v>89</v>
      </c>
      <c r="AW287" s="12" t="s">
        <v>36</v>
      </c>
      <c r="AX287" s="12" t="s">
        <v>80</v>
      </c>
      <c r="AY287" s="205" t="s">
        <v>203</v>
      </c>
    </row>
    <row r="288" spans="2:51" s="12" customFormat="1" ht="12">
      <c r="B288" s="194"/>
      <c r="C288" s="195"/>
      <c r="D288" s="196" t="s">
        <v>209</v>
      </c>
      <c r="E288" s="197" t="s">
        <v>1</v>
      </c>
      <c r="F288" s="198" t="s">
        <v>3160</v>
      </c>
      <c r="G288" s="195"/>
      <c r="H288" s="199">
        <v>18.4</v>
      </c>
      <c r="I288" s="200"/>
      <c r="J288" s="195"/>
      <c r="K288" s="195"/>
      <c r="L288" s="201"/>
      <c r="M288" s="202"/>
      <c r="N288" s="203"/>
      <c r="O288" s="203"/>
      <c r="P288" s="203"/>
      <c r="Q288" s="203"/>
      <c r="R288" s="203"/>
      <c r="S288" s="203"/>
      <c r="T288" s="204"/>
      <c r="AT288" s="205" t="s">
        <v>209</v>
      </c>
      <c r="AU288" s="205" t="s">
        <v>89</v>
      </c>
      <c r="AV288" s="12" t="s">
        <v>89</v>
      </c>
      <c r="AW288" s="12" t="s">
        <v>36</v>
      </c>
      <c r="AX288" s="12" t="s">
        <v>80</v>
      </c>
      <c r="AY288" s="205" t="s">
        <v>203</v>
      </c>
    </row>
    <row r="289" spans="2:51" s="12" customFormat="1" ht="22.5">
      <c r="B289" s="194"/>
      <c r="C289" s="195"/>
      <c r="D289" s="196" t="s">
        <v>209</v>
      </c>
      <c r="E289" s="197" t="s">
        <v>1</v>
      </c>
      <c r="F289" s="198" t="s">
        <v>3161</v>
      </c>
      <c r="G289" s="195"/>
      <c r="H289" s="199">
        <v>485.28</v>
      </c>
      <c r="I289" s="200"/>
      <c r="J289" s="195"/>
      <c r="K289" s="195"/>
      <c r="L289" s="201"/>
      <c r="M289" s="202"/>
      <c r="N289" s="203"/>
      <c r="O289" s="203"/>
      <c r="P289" s="203"/>
      <c r="Q289" s="203"/>
      <c r="R289" s="203"/>
      <c r="S289" s="203"/>
      <c r="T289" s="204"/>
      <c r="AT289" s="205" t="s">
        <v>209</v>
      </c>
      <c r="AU289" s="205" t="s">
        <v>89</v>
      </c>
      <c r="AV289" s="12" t="s">
        <v>89</v>
      </c>
      <c r="AW289" s="12" t="s">
        <v>36</v>
      </c>
      <c r="AX289" s="12" t="s">
        <v>80</v>
      </c>
      <c r="AY289" s="205" t="s">
        <v>203</v>
      </c>
    </row>
    <row r="290" spans="2:51" s="12" customFormat="1" ht="12">
      <c r="B290" s="194"/>
      <c r="C290" s="195"/>
      <c r="D290" s="196" t="s">
        <v>209</v>
      </c>
      <c r="E290" s="197" t="s">
        <v>1</v>
      </c>
      <c r="F290" s="198" t="s">
        <v>3162</v>
      </c>
      <c r="G290" s="195"/>
      <c r="H290" s="199">
        <v>27.74</v>
      </c>
      <c r="I290" s="200"/>
      <c r="J290" s="195"/>
      <c r="K290" s="195"/>
      <c r="L290" s="201"/>
      <c r="M290" s="202"/>
      <c r="N290" s="203"/>
      <c r="O290" s="203"/>
      <c r="P290" s="203"/>
      <c r="Q290" s="203"/>
      <c r="R290" s="203"/>
      <c r="S290" s="203"/>
      <c r="T290" s="204"/>
      <c r="AT290" s="205" t="s">
        <v>209</v>
      </c>
      <c r="AU290" s="205" t="s">
        <v>89</v>
      </c>
      <c r="AV290" s="12" t="s">
        <v>89</v>
      </c>
      <c r="AW290" s="12" t="s">
        <v>36</v>
      </c>
      <c r="AX290" s="12" t="s">
        <v>80</v>
      </c>
      <c r="AY290" s="205" t="s">
        <v>203</v>
      </c>
    </row>
    <row r="291" spans="2:51" s="13" customFormat="1" ht="12">
      <c r="B291" s="206"/>
      <c r="C291" s="207"/>
      <c r="D291" s="196" t="s">
        <v>209</v>
      </c>
      <c r="E291" s="208" t="s">
        <v>1</v>
      </c>
      <c r="F291" s="209" t="s">
        <v>211</v>
      </c>
      <c r="G291" s="207"/>
      <c r="H291" s="210">
        <v>974</v>
      </c>
      <c r="I291" s="211"/>
      <c r="J291" s="207"/>
      <c r="K291" s="207"/>
      <c r="L291" s="212"/>
      <c r="M291" s="213"/>
      <c r="N291" s="214"/>
      <c r="O291" s="214"/>
      <c r="P291" s="214"/>
      <c r="Q291" s="214"/>
      <c r="R291" s="214"/>
      <c r="S291" s="214"/>
      <c r="T291" s="215"/>
      <c r="AT291" s="216" t="s">
        <v>209</v>
      </c>
      <c r="AU291" s="216" t="s">
        <v>89</v>
      </c>
      <c r="AV291" s="13" t="s">
        <v>98</v>
      </c>
      <c r="AW291" s="13" t="s">
        <v>36</v>
      </c>
      <c r="AX291" s="13" t="s">
        <v>85</v>
      </c>
      <c r="AY291" s="216" t="s">
        <v>203</v>
      </c>
    </row>
    <row r="292" spans="1:65" s="2" customFormat="1" ht="44.25" customHeight="1">
      <c r="A292" s="35"/>
      <c r="B292" s="36"/>
      <c r="C292" s="238" t="s">
        <v>561</v>
      </c>
      <c r="D292" s="238" t="s">
        <v>1363</v>
      </c>
      <c r="E292" s="239" t="s">
        <v>3154</v>
      </c>
      <c r="F292" s="240" t="s">
        <v>3155</v>
      </c>
      <c r="G292" s="241" t="s">
        <v>207</v>
      </c>
      <c r="H292" s="242">
        <v>107.14</v>
      </c>
      <c r="I292" s="243"/>
      <c r="J292" s="244">
        <f>ROUND(I292*H292,2)</f>
        <v>0</v>
      </c>
      <c r="K292" s="245"/>
      <c r="L292" s="246"/>
      <c r="M292" s="247" t="s">
        <v>1</v>
      </c>
      <c r="N292" s="248" t="s">
        <v>45</v>
      </c>
      <c r="O292" s="72"/>
      <c r="P292" s="190">
        <f>O292*H292</f>
        <v>0</v>
      </c>
      <c r="Q292" s="190">
        <v>0</v>
      </c>
      <c r="R292" s="190">
        <f>Q292*H292</f>
        <v>0</v>
      </c>
      <c r="S292" s="190">
        <v>0</v>
      </c>
      <c r="T292" s="191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92" t="s">
        <v>465</v>
      </c>
      <c r="AT292" s="192" t="s">
        <v>1363</v>
      </c>
      <c r="AU292" s="192" t="s">
        <v>89</v>
      </c>
      <c r="AY292" s="18" t="s">
        <v>203</v>
      </c>
      <c r="BE292" s="193">
        <f>IF(N292="základní",J292,0)</f>
        <v>0</v>
      </c>
      <c r="BF292" s="193">
        <f>IF(N292="snížená",J292,0)</f>
        <v>0</v>
      </c>
      <c r="BG292" s="193">
        <f>IF(N292="zákl. přenesená",J292,0)</f>
        <v>0</v>
      </c>
      <c r="BH292" s="193">
        <f>IF(N292="sníž. přenesená",J292,0)</f>
        <v>0</v>
      </c>
      <c r="BI292" s="193">
        <f>IF(N292="nulová",J292,0)</f>
        <v>0</v>
      </c>
      <c r="BJ292" s="18" t="s">
        <v>85</v>
      </c>
      <c r="BK292" s="193">
        <f>ROUND(I292*H292,2)</f>
        <v>0</v>
      </c>
      <c r="BL292" s="18" t="s">
        <v>317</v>
      </c>
      <c r="BM292" s="192" t="s">
        <v>3171</v>
      </c>
    </row>
    <row r="293" spans="1:65" s="2" customFormat="1" ht="44.25" customHeight="1">
      <c r="A293" s="35"/>
      <c r="B293" s="36"/>
      <c r="C293" s="180" t="s">
        <v>566</v>
      </c>
      <c r="D293" s="180" t="s">
        <v>204</v>
      </c>
      <c r="E293" s="181" t="s">
        <v>3172</v>
      </c>
      <c r="F293" s="182" t="s">
        <v>3173</v>
      </c>
      <c r="G293" s="183" t="s">
        <v>651</v>
      </c>
      <c r="H293" s="184">
        <v>3.85</v>
      </c>
      <c r="I293" s="185"/>
      <c r="J293" s="186">
        <f>ROUND(I293*H293,2)</f>
        <v>0</v>
      </c>
      <c r="K293" s="187"/>
      <c r="L293" s="40"/>
      <c r="M293" s="188" t="s">
        <v>1</v>
      </c>
      <c r="N293" s="189" t="s">
        <v>45</v>
      </c>
      <c r="O293" s="72"/>
      <c r="P293" s="190">
        <f>O293*H293</f>
        <v>0</v>
      </c>
      <c r="Q293" s="190">
        <v>0</v>
      </c>
      <c r="R293" s="190">
        <f>Q293*H293</f>
        <v>0</v>
      </c>
      <c r="S293" s="190">
        <v>0</v>
      </c>
      <c r="T293" s="191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192" t="s">
        <v>317</v>
      </c>
      <c r="AT293" s="192" t="s">
        <v>204</v>
      </c>
      <c r="AU293" s="192" t="s">
        <v>89</v>
      </c>
      <c r="AY293" s="18" t="s">
        <v>203</v>
      </c>
      <c r="BE293" s="193">
        <f>IF(N293="základní",J293,0)</f>
        <v>0</v>
      </c>
      <c r="BF293" s="193">
        <f>IF(N293="snížená",J293,0)</f>
        <v>0</v>
      </c>
      <c r="BG293" s="193">
        <f>IF(N293="zákl. přenesená",J293,0)</f>
        <v>0</v>
      </c>
      <c r="BH293" s="193">
        <f>IF(N293="sníž. přenesená",J293,0)</f>
        <v>0</v>
      </c>
      <c r="BI293" s="193">
        <f>IF(N293="nulová",J293,0)</f>
        <v>0</v>
      </c>
      <c r="BJ293" s="18" t="s">
        <v>85</v>
      </c>
      <c r="BK293" s="193">
        <f>ROUND(I293*H293,2)</f>
        <v>0</v>
      </c>
      <c r="BL293" s="18" t="s">
        <v>317</v>
      </c>
      <c r="BM293" s="192" t="s">
        <v>3174</v>
      </c>
    </row>
    <row r="294" spans="2:63" s="11" customFormat="1" ht="22.9" customHeight="1">
      <c r="B294" s="166"/>
      <c r="C294" s="167"/>
      <c r="D294" s="168" t="s">
        <v>79</v>
      </c>
      <c r="E294" s="226" t="s">
        <v>1149</v>
      </c>
      <c r="F294" s="226" t="s">
        <v>1150</v>
      </c>
      <c r="G294" s="167"/>
      <c r="H294" s="167"/>
      <c r="I294" s="170"/>
      <c r="J294" s="227">
        <f>BK294</f>
        <v>0</v>
      </c>
      <c r="K294" s="167"/>
      <c r="L294" s="172"/>
      <c r="M294" s="173"/>
      <c r="N294" s="174"/>
      <c r="O294" s="174"/>
      <c r="P294" s="175">
        <f>SUM(P295:P310)</f>
        <v>0</v>
      </c>
      <c r="Q294" s="174"/>
      <c r="R294" s="175">
        <f>SUM(R295:R310)</f>
        <v>0</v>
      </c>
      <c r="S294" s="174"/>
      <c r="T294" s="176">
        <f>SUM(T295:T310)</f>
        <v>0</v>
      </c>
      <c r="AR294" s="177" t="s">
        <v>89</v>
      </c>
      <c r="AT294" s="178" t="s">
        <v>79</v>
      </c>
      <c r="AU294" s="178" t="s">
        <v>85</v>
      </c>
      <c r="AY294" s="177" t="s">
        <v>203</v>
      </c>
      <c r="BK294" s="179">
        <f>SUM(BK295:BK310)</f>
        <v>0</v>
      </c>
    </row>
    <row r="295" spans="1:65" s="2" customFormat="1" ht="24.2" customHeight="1">
      <c r="A295" s="35"/>
      <c r="B295" s="36"/>
      <c r="C295" s="180" t="s">
        <v>571</v>
      </c>
      <c r="D295" s="180" t="s">
        <v>204</v>
      </c>
      <c r="E295" s="181" t="s">
        <v>3175</v>
      </c>
      <c r="F295" s="182" t="s">
        <v>3176</v>
      </c>
      <c r="G295" s="183" t="s">
        <v>207</v>
      </c>
      <c r="H295" s="184">
        <v>190.344</v>
      </c>
      <c r="I295" s="185"/>
      <c r="J295" s="186">
        <f>ROUND(I295*H295,2)</f>
        <v>0</v>
      </c>
      <c r="K295" s="187"/>
      <c r="L295" s="40"/>
      <c r="M295" s="188" t="s">
        <v>1</v>
      </c>
      <c r="N295" s="189" t="s">
        <v>45</v>
      </c>
      <c r="O295" s="72"/>
      <c r="P295" s="190">
        <f>O295*H295</f>
        <v>0</v>
      </c>
      <c r="Q295" s="190">
        <v>0</v>
      </c>
      <c r="R295" s="190">
        <f>Q295*H295</f>
        <v>0</v>
      </c>
      <c r="S295" s="190">
        <v>0</v>
      </c>
      <c r="T295" s="191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192" t="s">
        <v>317</v>
      </c>
      <c r="AT295" s="192" t="s">
        <v>204</v>
      </c>
      <c r="AU295" s="192" t="s">
        <v>89</v>
      </c>
      <c r="AY295" s="18" t="s">
        <v>203</v>
      </c>
      <c r="BE295" s="193">
        <f>IF(N295="základní",J295,0)</f>
        <v>0</v>
      </c>
      <c r="BF295" s="193">
        <f>IF(N295="snížená",J295,0)</f>
        <v>0</v>
      </c>
      <c r="BG295" s="193">
        <f>IF(N295="zákl. přenesená",J295,0)</f>
        <v>0</v>
      </c>
      <c r="BH295" s="193">
        <f>IF(N295="sníž. přenesená",J295,0)</f>
        <v>0</v>
      </c>
      <c r="BI295" s="193">
        <f>IF(N295="nulová",J295,0)</f>
        <v>0</v>
      </c>
      <c r="BJ295" s="18" t="s">
        <v>85</v>
      </c>
      <c r="BK295" s="193">
        <f>ROUND(I295*H295,2)</f>
        <v>0</v>
      </c>
      <c r="BL295" s="18" t="s">
        <v>317</v>
      </c>
      <c r="BM295" s="192" t="s">
        <v>3177</v>
      </c>
    </row>
    <row r="296" spans="1:65" s="2" customFormat="1" ht="24.2" customHeight="1">
      <c r="A296" s="35"/>
      <c r="B296" s="36"/>
      <c r="C296" s="180" t="s">
        <v>576</v>
      </c>
      <c r="D296" s="180" t="s">
        <v>204</v>
      </c>
      <c r="E296" s="181" t="s">
        <v>2847</v>
      </c>
      <c r="F296" s="182" t="s">
        <v>2848</v>
      </c>
      <c r="G296" s="183" t="s">
        <v>207</v>
      </c>
      <c r="H296" s="184">
        <v>190.344</v>
      </c>
      <c r="I296" s="185"/>
      <c r="J296" s="186">
        <f>ROUND(I296*H296,2)</f>
        <v>0</v>
      </c>
      <c r="K296" s="187"/>
      <c r="L296" s="40"/>
      <c r="M296" s="188" t="s">
        <v>1</v>
      </c>
      <c r="N296" s="189" t="s">
        <v>45</v>
      </c>
      <c r="O296" s="72"/>
      <c r="P296" s="190">
        <f>O296*H296</f>
        <v>0</v>
      </c>
      <c r="Q296" s="190">
        <v>0</v>
      </c>
      <c r="R296" s="190">
        <f>Q296*H296</f>
        <v>0</v>
      </c>
      <c r="S296" s="190">
        <v>0</v>
      </c>
      <c r="T296" s="191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192" t="s">
        <v>317</v>
      </c>
      <c r="AT296" s="192" t="s">
        <v>204</v>
      </c>
      <c r="AU296" s="192" t="s">
        <v>89</v>
      </c>
      <c r="AY296" s="18" t="s">
        <v>203</v>
      </c>
      <c r="BE296" s="193">
        <f>IF(N296="základní",J296,0)</f>
        <v>0</v>
      </c>
      <c r="BF296" s="193">
        <f>IF(N296="snížená",J296,0)</f>
        <v>0</v>
      </c>
      <c r="BG296" s="193">
        <f>IF(N296="zákl. přenesená",J296,0)</f>
        <v>0</v>
      </c>
      <c r="BH296" s="193">
        <f>IF(N296="sníž. přenesená",J296,0)</f>
        <v>0</v>
      </c>
      <c r="BI296" s="193">
        <f>IF(N296="nulová",J296,0)</f>
        <v>0</v>
      </c>
      <c r="BJ296" s="18" t="s">
        <v>85</v>
      </c>
      <c r="BK296" s="193">
        <f>ROUND(I296*H296,2)</f>
        <v>0</v>
      </c>
      <c r="BL296" s="18" t="s">
        <v>317</v>
      </c>
      <c r="BM296" s="192" t="s">
        <v>3178</v>
      </c>
    </row>
    <row r="297" spans="2:51" s="12" customFormat="1" ht="12">
      <c r="B297" s="194"/>
      <c r="C297" s="195"/>
      <c r="D297" s="196" t="s">
        <v>209</v>
      </c>
      <c r="E297" s="197" t="s">
        <v>1</v>
      </c>
      <c r="F297" s="198" t="s">
        <v>3179</v>
      </c>
      <c r="G297" s="195"/>
      <c r="H297" s="199">
        <v>190.344</v>
      </c>
      <c r="I297" s="200"/>
      <c r="J297" s="195"/>
      <c r="K297" s="195"/>
      <c r="L297" s="201"/>
      <c r="M297" s="202"/>
      <c r="N297" s="203"/>
      <c r="O297" s="203"/>
      <c r="P297" s="203"/>
      <c r="Q297" s="203"/>
      <c r="R297" s="203"/>
      <c r="S297" s="203"/>
      <c r="T297" s="204"/>
      <c r="AT297" s="205" t="s">
        <v>209</v>
      </c>
      <c r="AU297" s="205" t="s">
        <v>89</v>
      </c>
      <c r="AV297" s="12" t="s">
        <v>89</v>
      </c>
      <c r="AW297" s="12" t="s">
        <v>36</v>
      </c>
      <c r="AX297" s="12" t="s">
        <v>80</v>
      </c>
      <c r="AY297" s="205" t="s">
        <v>203</v>
      </c>
    </row>
    <row r="298" spans="2:51" s="13" customFormat="1" ht="12">
      <c r="B298" s="206"/>
      <c r="C298" s="207"/>
      <c r="D298" s="196" t="s">
        <v>209</v>
      </c>
      <c r="E298" s="208" t="s">
        <v>1</v>
      </c>
      <c r="F298" s="209" t="s">
        <v>211</v>
      </c>
      <c r="G298" s="207"/>
      <c r="H298" s="210">
        <v>190.344</v>
      </c>
      <c r="I298" s="211"/>
      <c r="J298" s="207"/>
      <c r="K298" s="207"/>
      <c r="L298" s="212"/>
      <c r="M298" s="213"/>
      <c r="N298" s="214"/>
      <c r="O298" s="214"/>
      <c r="P298" s="214"/>
      <c r="Q298" s="214"/>
      <c r="R298" s="214"/>
      <c r="S298" s="214"/>
      <c r="T298" s="215"/>
      <c r="AT298" s="216" t="s">
        <v>209</v>
      </c>
      <c r="AU298" s="216" t="s">
        <v>89</v>
      </c>
      <c r="AV298" s="13" t="s">
        <v>98</v>
      </c>
      <c r="AW298" s="13" t="s">
        <v>36</v>
      </c>
      <c r="AX298" s="13" t="s">
        <v>85</v>
      </c>
      <c r="AY298" s="216" t="s">
        <v>203</v>
      </c>
    </row>
    <row r="299" spans="1:65" s="2" customFormat="1" ht="24.2" customHeight="1">
      <c r="A299" s="35"/>
      <c r="B299" s="36"/>
      <c r="C299" s="180" t="s">
        <v>581</v>
      </c>
      <c r="D299" s="180" t="s">
        <v>204</v>
      </c>
      <c r="E299" s="181" t="s">
        <v>3180</v>
      </c>
      <c r="F299" s="182" t="s">
        <v>3181</v>
      </c>
      <c r="G299" s="183" t="s">
        <v>253</v>
      </c>
      <c r="H299" s="184">
        <v>82.4</v>
      </c>
      <c r="I299" s="185"/>
      <c r="J299" s="186">
        <f>ROUND(I299*H299,2)</f>
        <v>0</v>
      </c>
      <c r="K299" s="187"/>
      <c r="L299" s="40"/>
      <c r="M299" s="188" t="s">
        <v>1</v>
      </c>
      <c r="N299" s="189" t="s">
        <v>45</v>
      </c>
      <c r="O299" s="72"/>
      <c r="P299" s="190">
        <f>O299*H299</f>
        <v>0</v>
      </c>
      <c r="Q299" s="190">
        <v>0</v>
      </c>
      <c r="R299" s="190">
        <f>Q299*H299</f>
        <v>0</v>
      </c>
      <c r="S299" s="190">
        <v>0</v>
      </c>
      <c r="T299" s="191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192" t="s">
        <v>317</v>
      </c>
      <c r="AT299" s="192" t="s">
        <v>204</v>
      </c>
      <c r="AU299" s="192" t="s">
        <v>89</v>
      </c>
      <c r="AY299" s="18" t="s">
        <v>203</v>
      </c>
      <c r="BE299" s="193">
        <f>IF(N299="základní",J299,0)</f>
        <v>0</v>
      </c>
      <c r="BF299" s="193">
        <f>IF(N299="snížená",J299,0)</f>
        <v>0</v>
      </c>
      <c r="BG299" s="193">
        <f>IF(N299="zákl. přenesená",J299,0)</f>
        <v>0</v>
      </c>
      <c r="BH299" s="193">
        <f>IF(N299="sníž. přenesená",J299,0)</f>
        <v>0</v>
      </c>
      <c r="BI299" s="193">
        <f>IF(N299="nulová",J299,0)</f>
        <v>0</v>
      </c>
      <c r="BJ299" s="18" t="s">
        <v>85</v>
      </c>
      <c r="BK299" s="193">
        <f>ROUND(I299*H299,2)</f>
        <v>0</v>
      </c>
      <c r="BL299" s="18" t="s">
        <v>317</v>
      </c>
      <c r="BM299" s="192" t="s">
        <v>3182</v>
      </c>
    </row>
    <row r="300" spans="2:51" s="12" customFormat="1" ht="12">
      <c r="B300" s="194"/>
      <c r="C300" s="195"/>
      <c r="D300" s="196" t="s">
        <v>209</v>
      </c>
      <c r="E300" s="197" t="s">
        <v>1</v>
      </c>
      <c r="F300" s="198" t="s">
        <v>3183</v>
      </c>
      <c r="G300" s="195"/>
      <c r="H300" s="199">
        <v>37.4</v>
      </c>
      <c r="I300" s="200"/>
      <c r="J300" s="195"/>
      <c r="K300" s="195"/>
      <c r="L300" s="201"/>
      <c r="M300" s="202"/>
      <c r="N300" s="203"/>
      <c r="O300" s="203"/>
      <c r="P300" s="203"/>
      <c r="Q300" s="203"/>
      <c r="R300" s="203"/>
      <c r="S300" s="203"/>
      <c r="T300" s="204"/>
      <c r="AT300" s="205" t="s">
        <v>209</v>
      </c>
      <c r="AU300" s="205" t="s">
        <v>89</v>
      </c>
      <c r="AV300" s="12" t="s">
        <v>89</v>
      </c>
      <c r="AW300" s="12" t="s">
        <v>36</v>
      </c>
      <c r="AX300" s="12" t="s">
        <v>80</v>
      </c>
      <c r="AY300" s="205" t="s">
        <v>203</v>
      </c>
    </row>
    <row r="301" spans="2:51" s="12" customFormat="1" ht="12">
      <c r="B301" s="194"/>
      <c r="C301" s="195"/>
      <c r="D301" s="196" t="s">
        <v>209</v>
      </c>
      <c r="E301" s="197" t="s">
        <v>1</v>
      </c>
      <c r="F301" s="198" t="s">
        <v>3184</v>
      </c>
      <c r="G301" s="195"/>
      <c r="H301" s="199">
        <v>45</v>
      </c>
      <c r="I301" s="200"/>
      <c r="J301" s="195"/>
      <c r="K301" s="195"/>
      <c r="L301" s="201"/>
      <c r="M301" s="202"/>
      <c r="N301" s="203"/>
      <c r="O301" s="203"/>
      <c r="P301" s="203"/>
      <c r="Q301" s="203"/>
      <c r="R301" s="203"/>
      <c r="S301" s="203"/>
      <c r="T301" s="204"/>
      <c r="AT301" s="205" t="s">
        <v>209</v>
      </c>
      <c r="AU301" s="205" t="s">
        <v>89</v>
      </c>
      <c r="AV301" s="12" t="s">
        <v>89</v>
      </c>
      <c r="AW301" s="12" t="s">
        <v>36</v>
      </c>
      <c r="AX301" s="12" t="s">
        <v>80</v>
      </c>
      <c r="AY301" s="205" t="s">
        <v>203</v>
      </c>
    </row>
    <row r="302" spans="2:51" s="13" customFormat="1" ht="12">
      <c r="B302" s="206"/>
      <c r="C302" s="207"/>
      <c r="D302" s="196" t="s">
        <v>209</v>
      </c>
      <c r="E302" s="208" t="s">
        <v>1</v>
      </c>
      <c r="F302" s="209" t="s">
        <v>211</v>
      </c>
      <c r="G302" s="207"/>
      <c r="H302" s="210">
        <v>82.4</v>
      </c>
      <c r="I302" s="211"/>
      <c r="J302" s="207"/>
      <c r="K302" s="207"/>
      <c r="L302" s="212"/>
      <c r="M302" s="213"/>
      <c r="N302" s="214"/>
      <c r="O302" s="214"/>
      <c r="P302" s="214"/>
      <c r="Q302" s="214"/>
      <c r="R302" s="214"/>
      <c r="S302" s="214"/>
      <c r="T302" s="215"/>
      <c r="AT302" s="216" t="s">
        <v>209</v>
      </c>
      <c r="AU302" s="216" t="s">
        <v>89</v>
      </c>
      <c r="AV302" s="13" t="s">
        <v>98</v>
      </c>
      <c r="AW302" s="13" t="s">
        <v>36</v>
      </c>
      <c r="AX302" s="13" t="s">
        <v>85</v>
      </c>
      <c r="AY302" s="216" t="s">
        <v>203</v>
      </c>
    </row>
    <row r="303" spans="1:65" s="2" customFormat="1" ht="37.9" customHeight="1">
      <c r="A303" s="35"/>
      <c r="B303" s="36"/>
      <c r="C303" s="180" t="s">
        <v>586</v>
      </c>
      <c r="D303" s="180" t="s">
        <v>204</v>
      </c>
      <c r="E303" s="181" t="s">
        <v>2854</v>
      </c>
      <c r="F303" s="182" t="s">
        <v>2855</v>
      </c>
      <c r="G303" s="183" t="s">
        <v>207</v>
      </c>
      <c r="H303" s="184">
        <v>190.344</v>
      </c>
      <c r="I303" s="185"/>
      <c r="J303" s="186">
        <f>ROUND(I303*H303,2)</f>
        <v>0</v>
      </c>
      <c r="K303" s="187"/>
      <c r="L303" s="40"/>
      <c r="M303" s="188" t="s">
        <v>1</v>
      </c>
      <c r="N303" s="189" t="s">
        <v>45</v>
      </c>
      <c r="O303" s="72"/>
      <c r="P303" s="190">
        <f>O303*H303</f>
        <v>0</v>
      </c>
      <c r="Q303" s="190">
        <v>0</v>
      </c>
      <c r="R303" s="190">
        <f>Q303*H303</f>
        <v>0</v>
      </c>
      <c r="S303" s="190">
        <v>0</v>
      </c>
      <c r="T303" s="191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192" t="s">
        <v>317</v>
      </c>
      <c r="AT303" s="192" t="s">
        <v>204</v>
      </c>
      <c r="AU303" s="192" t="s">
        <v>89</v>
      </c>
      <c r="AY303" s="18" t="s">
        <v>203</v>
      </c>
      <c r="BE303" s="193">
        <f>IF(N303="základní",J303,0)</f>
        <v>0</v>
      </c>
      <c r="BF303" s="193">
        <f>IF(N303="snížená",J303,0)</f>
        <v>0</v>
      </c>
      <c r="BG303" s="193">
        <f>IF(N303="zákl. přenesená",J303,0)</f>
        <v>0</v>
      </c>
      <c r="BH303" s="193">
        <f>IF(N303="sníž. přenesená",J303,0)</f>
        <v>0</v>
      </c>
      <c r="BI303" s="193">
        <f>IF(N303="nulová",J303,0)</f>
        <v>0</v>
      </c>
      <c r="BJ303" s="18" t="s">
        <v>85</v>
      </c>
      <c r="BK303" s="193">
        <f>ROUND(I303*H303,2)</f>
        <v>0</v>
      </c>
      <c r="BL303" s="18" t="s">
        <v>317</v>
      </c>
      <c r="BM303" s="192" t="s">
        <v>3185</v>
      </c>
    </row>
    <row r="304" spans="2:51" s="12" customFormat="1" ht="12">
      <c r="B304" s="194"/>
      <c r="C304" s="195"/>
      <c r="D304" s="196" t="s">
        <v>209</v>
      </c>
      <c r="E304" s="197" t="s">
        <v>1</v>
      </c>
      <c r="F304" s="198" t="s">
        <v>3179</v>
      </c>
      <c r="G304" s="195"/>
      <c r="H304" s="199">
        <v>190.344</v>
      </c>
      <c r="I304" s="200"/>
      <c r="J304" s="195"/>
      <c r="K304" s="195"/>
      <c r="L304" s="201"/>
      <c r="M304" s="202"/>
      <c r="N304" s="203"/>
      <c r="O304" s="203"/>
      <c r="P304" s="203"/>
      <c r="Q304" s="203"/>
      <c r="R304" s="203"/>
      <c r="S304" s="203"/>
      <c r="T304" s="204"/>
      <c r="AT304" s="205" t="s">
        <v>209</v>
      </c>
      <c r="AU304" s="205" t="s">
        <v>89</v>
      </c>
      <c r="AV304" s="12" t="s">
        <v>89</v>
      </c>
      <c r="AW304" s="12" t="s">
        <v>36</v>
      </c>
      <c r="AX304" s="12" t="s">
        <v>80</v>
      </c>
      <c r="AY304" s="205" t="s">
        <v>203</v>
      </c>
    </row>
    <row r="305" spans="2:51" s="13" customFormat="1" ht="12">
      <c r="B305" s="206"/>
      <c r="C305" s="207"/>
      <c r="D305" s="196" t="s">
        <v>209</v>
      </c>
      <c r="E305" s="208" t="s">
        <v>1</v>
      </c>
      <c r="F305" s="209" t="s">
        <v>211</v>
      </c>
      <c r="G305" s="207"/>
      <c r="H305" s="210">
        <v>190.344</v>
      </c>
      <c r="I305" s="211"/>
      <c r="J305" s="207"/>
      <c r="K305" s="207"/>
      <c r="L305" s="212"/>
      <c r="M305" s="213"/>
      <c r="N305" s="214"/>
      <c r="O305" s="214"/>
      <c r="P305" s="214"/>
      <c r="Q305" s="214"/>
      <c r="R305" s="214"/>
      <c r="S305" s="214"/>
      <c r="T305" s="215"/>
      <c r="AT305" s="216" t="s">
        <v>209</v>
      </c>
      <c r="AU305" s="216" t="s">
        <v>89</v>
      </c>
      <c r="AV305" s="13" t="s">
        <v>98</v>
      </c>
      <c r="AW305" s="13" t="s">
        <v>36</v>
      </c>
      <c r="AX305" s="13" t="s">
        <v>85</v>
      </c>
      <c r="AY305" s="216" t="s">
        <v>203</v>
      </c>
    </row>
    <row r="306" spans="1:65" s="2" customFormat="1" ht="16.5" customHeight="1">
      <c r="A306" s="35"/>
      <c r="B306" s="36"/>
      <c r="C306" s="238" t="s">
        <v>591</v>
      </c>
      <c r="D306" s="238" t="s">
        <v>1363</v>
      </c>
      <c r="E306" s="239" t="s">
        <v>3186</v>
      </c>
      <c r="F306" s="240" t="s">
        <v>3187</v>
      </c>
      <c r="G306" s="241" t="s">
        <v>207</v>
      </c>
      <c r="H306" s="242">
        <v>209.378</v>
      </c>
      <c r="I306" s="243"/>
      <c r="J306" s="244">
        <f>ROUND(I306*H306,2)</f>
        <v>0</v>
      </c>
      <c r="K306" s="245"/>
      <c r="L306" s="246"/>
      <c r="M306" s="247" t="s">
        <v>1</v>
      </c>
      <c r="N306" s="248" t="s">
        <v>45</v>
      </c>
      <c r="O306" s="72"/>
      <c r="P306" s="190">
        <f>O306*H306</f>
        <v>0</v>
      </c>
      <c r="Q306" s="190">
        <v>0</v>
      </c>
      <c r="R306" s="190">
        <f>Q306*H306</f>
        <v>0</v>
      </c>
      <c r="S306" s="190">
        <v>0</v>
      </c>
      <c r="T306" s="191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192" t="s">
        <v>465</v>
      </c>
      <c r="AT306" s="192" t="s">
        <v>1363</v>
      </c>
      <c r="AU306" s="192" t="s">
        <v>89</v>
      </c>
      <c r="AY306" s="18" t="s">
        <v>203</v>
      </c>
      <c r="BE306" s="193">
        <f>IF(N306="základní",J306,0)</f>
        <v>0</v>
      </c>
      <c r="BF306" s="193">
        <f>IF(N306="snížená",J306,0)</f>
        <v>0</v>
      </c>
      <c r="BG306" s="193">
        <f>IF(N306="zákl. přenesená",J306,0)</f>
        <v>0</v>
      </c>
      <c r="BH306" s="193">
        <f>IF(N306="sníž. přenesená",J306,0)</f>
        <v>0</v>
      </c>
      <c r="BI306" s="193">
        <f>IF(N306="nulová",J306,0)</f>
        <v>0</v>
      </c>
      <c r="BJ306" s="18" t="s">
        <v>85</v>
      </c>
      <c r="BK306" s="193">
        <f>ROUND(I306*H306,2)</f>
        <v>0</v>
      </c>
      <c r="BL306" s="18" t="s">
        <v>317</v>
      </c>
      <c r="BM306" s="192" t="s">
        <v>3188</v>
      </c>
    </row>
    <row r="307" spans="2:51" s="12" customFormat="1" ht="12">
      <c r="B307" s="194"/>
      <c r="C307" s="195"/>
      <c r="D307" s="196" t="s">
        <v>209</v>
      </c>
      <c r="E307" s="197" t="s">
        <v>1</v>
      </c>
      <c r="F307" s="198" t="s">
        <v>3189</v>
      </c>
      <c r="G307" s="195"/>
      <c r="H307" s="199">
        <v>209.378</v>
      </c>
      <c r="I307" s="200"/>
      <c r="J307" s="195"/>
      <c r="K307" s="195"/>
      <c r="L307" s="201"/>
      <c r="M307" s="202"/>
      <c r="N307" s="203"/>
      <c r="O307" s="203"/>
      <c r="P307" s="203"/>
      <c r="Q307" s="203"/>
      <c r="R307" s="203"/>
      <c r="S307" s="203"/>
      <c r="T307" s="204"/>
      <c r="AT307" s="205" t="s">
        <v>209</v>
      </c>
      <c r="AU307" s="205" t="s">
        <v>89</v>
      </c>
      <c r="AV307" s="12" t="s">
        <v>89</v>
      </c>
      <c r="AW307" s="12" t="s">
        <v>36</v>
      </c>
      <c r="AX307" s="12" t="s">
        <v>80</v>
      </c>
      <c r="AY307" s="205" t="s">
        <v>203</v>
      </c>
    </row>
    <row r="308" spans="2:51" s="13" customFormat="1" ht="12">
      <c r="B308" s="206"/>
      <c r="C308" s="207"/>
      <c r="D308" s="196" t="s">
        <v>209</v>
      </c>
      <c r="E308" s="208" t="s">
        <v>1</v>
      </c>
      <c r="F308" s="209" t="s">
        <v>211</v>
      </c>
      <c r="G308" s="207"/>
      <c r="H308" s="210">
        <v>209.378</v>
      </c>
      <c r="I308" s="211"/>
      <c r="J308" s="207"/>
      <c r="K308" s="207"/>
      <c r="L308" s="212"/>
      <c r="M308" s="213"/>
      <c r="N308" s="214"/>
      <c r="O308" s="214"/>
      <c r="P308" s="214"/>
      <c r="Q308" s="214"/>
      <c r="R308" s="214"/>
      <c r="S308" s="214"/>
      <c r="T308" s="215"/>
      <c r="AT308" s="216" t="s">
        <v>209</v>
      </c>
      <c r="AU308" s="216" t="s">
        <v>89</v>
      </c>
      <c r="AV308" s="13" t="s">
        <v>98</v>
      </c>
      <c r="AW308" s="13" t="s">
        <v>36</v>
      </c>
      <c r="AX308" s="13" t="s">
        <v>85</v>
      </c>
      <c r="AY308" s="216" t="s">
        <v>203</v>
      </c>
    </row>
    <row r="309" spans="1:65" s="2" customFormat="1" ht="24.2" customHeight="1">
      <c r="A309" s="35"/>
      <c r="B309" s="36"/>
      <c r="C309" s="180" t="s">
        <v>603</v>
      </c>
      <c r="D309" s="180" t="s">
        <v>204</v>
      </c>
      <c r="E309" s="181" t="s">
        <v>2877</v>
      </c>
      <c r="F309" s="182" t="s">
        <v>2878</v>
      </c>
      <c r="G309" s="183" t="s">
        <v>253</v>
      </c>
      <c r="H309" s="184">
        <v>82.4</v>
      </c>
      <c r="I309" s="185"/>
      <c r="J309" s="186">
        <f>ROUND(I309*H309,2)</f>
        <v>0</v>
      </c>
      <c r="K309" s="187"/>
      <c r="L309" s="40"/>
      <c r="M309" s="188" t="s">
        <v>1</v>
      </c>
      <c r="N309" s="189" t="s">
        <v>45</v>
      </c>
      <c r="O309" s="72"/>
      <c r="P309" s="190">
        <f>O309*H309</f>
        <v>0</v>
      </c>
      <c r="Q309" s="190">
        <v>0</v>
      </c>
      <c r="R309" s="190">
        <f>Q309*H309</f>
        <v>0</v>
      </c>
      <c r="S309" s="190">
        <v>0</v>
      </c>
      <c r="T309" s="191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192" t="s">
        <v>317</v>
      </c>
      <c r="AT309" s="192" t="s">
        <v>204</v>
      </c>
      <c r="AU309" s="192" t="s">
        <v>89</v>
      </c>
      <c r="AY309" s="18" t="s">
        <v>203</v>
      </c>
      <c r="BE309" s="193">
        <f>IF(N309="základní",J309,0)</f>
        <v>0</v>
      </c>
      <c r="BF309" s="193">
        <f>IF(N309="snížená",J309,0)</f>
        <v>0</v>
      </c>
      <c r="BG309" s="193">
        <f>IF(N309="zákl. přenesená",J309,0)</f>
        <v>0</v>
      </c>
      <c r="BH309" s="193">
        <f>IF(N309="sníž. přenesená",J309,0)</f>
        <v>0</v>
      </c>
      <c r="BI309" s="193">
        <f>IF(N309="nulová",J309,0)</f>
        <v>0</v>
      </c>
      <c r="BJ309" s="18" t="s">
        <v>85</v>
      </c>
      <c r="BK309" s="193">
        <f>ROUND(I309*H309,2)</f>
        <v>0</v>
      </c>
      <c r="BL309" s="18" t="s">
        <v>317</v>
      </c>
      <c r="BM309" s="192" t="s">
        <v>3190</v>
      </c>
    </row>
    <row r="310" spans="1:65" s="2" customFormat="1" ht="44.25" customHeight="1">
      <c r="A310" s="35"/>
      <c r="B310" s="36"/>
      <c r="C310" s="180" t="s">
        <v>608</v>
      </c>
      <c r="D310" s="180" t="s">
        <v>204</v>
      </c>
      <c r="E310" s="181" t="s">
        <v>3191</v>
      </c>
      <c r="F310" s="182" t="s">
        <v>3192</v>
      </c>
      <c r="G310" s="183" t="s">
        <v>651</v>
      </c>
      <c r="H310" s="184">
        <v>3.447</v>
      </c>
      <c r="I310" s="185"/>
      <c r="J310" s="186">
        <f>ROUND(I310*H310,2)</f>
        <v>0</v>
      </c>
      <c r="K310" s="187"/>
      <c r="L310" s="40"/>
      <c r="M310" s="188" t="s">
        <v>1</v>
      </c>
      <c r="N310" s="189" t="s">
        <v>45</v>
      </c>
      <c r="O310" s="72"/>
      <c r="P310" s="190">
        <f>O310*H310</f>
        <v>0</v>
      </c>
      <c r="Q310" s="190">
        <v>0</v>
      </c>
      <c r="R310" s="190">
        <f>Q310*H310</f>
        <v>0</v>
      </c>
      <c r="S310" s="190">
        <v>0</v>
      </c>
      <c r="T310" s="191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192" t="s">
        <v>317</v>
      </c>
      <c r="AT310" s="192" t="s">
        <v>204</v>
      </c>
      <c r="AU310" s="192" t="s">
        <v>89</v>
      </c>
      <c r="AY310" s="18" t="s">
        <v>203</v>
      </c>
      <c r="BE310" s="193">
        <f>IF(N310="základní",J310,0)</f>
        <v>0</v>
      </c>
      <c r="BF310" s="193">
        <f>IF(N310="snížená",J310,0)</f>
        <v>0</v>
      </c>
      <c r="BG310" s="193">
        <f>IF(N310="zákl. přenesená",J310,0)</f>
        <v>0</v>
      </c>
      <c r="BH310" s="193">
        <f>IF(N310="sníž. přenesená",J310,0)</f>
        <v>0</v>
      </c>
      <c r="BI310" s="193">
        <f>IF(N310="nulová",J310,0)</f>
        <v>0</v>
      </c>
      <c r="BJ310" s="18" t="s">
        <v>85</v>
      </c>
      <c r="BK310" s="193">
        <f>ROUND(I310*H310,2)</f>
        <v>0</v>
      </c>
      <c r="BL310" s="18" t="s">
        <v>317</v>
      </c>
      <c r="BM310" s="192" t="s">
        <v>3193</v>
      </c>
    </row>
    <row r="311" spans="2:63" s="11" customFormat="1" ht="22.9" customHeight="1">
      <c r="B311" s="166"/>
      <c r="C311" s="167"/>
      <c r="D311" s="168" t="s">
        <v>79</v>
      </c>
      <c r="E311" s="226" t="s">
        <v>1171</v>
      </c>
      <c r="F311" s="226" t="s">
        <v>1172</v>
      </c>
      <c r="G311" s="167"/>
      <c r="H311" s="167"/>
      <c r="I311" s="170"/>
      <c r="J311" s="227">
        <f>BK311</f>
        <v>0</v>
      </c>
      <c r="K311" s="167"/>
      <c r="L311" s="172"/>
      <c r="M311" s="173"/>
      <c r="N311" s="174"/>
      <c r="O311" s="174"/>
      <c r="P311" s="175">
        <f>SUM(P312:P317)</f>
        <v>0</v>
      </c>
      <c r="Q311" s="174"/>
      <c r="R311" s="175">
        <f>SUM(R312:R317)</f>
        <v>0</v>
      </c>
      <c r="S311" s="174"/>
      <c r="T311" s="176">
        <f>SUM(T312:T317)</f>
        <v>0</v>
      </c>
      <c r="AR311" s="177" t="s">
        <v>89</v>
      </c>
      <c r="AT311" s="178" t="s">
        <v>79</v>
      </c>
      <c r="AU311" s="178" t="s">
        <v>85</v>
      </c>
      <c r="AY311" s="177" t="s">
        <v>203</v>
      </c>
      <c r="BK311" s="179">
        <f>SUM(BK312:BK317)</f>
        <v>0</v>
      </c>
    </row>
    <row r="312" spans="1:65" s="2" customFormat="1" ht="33" customHeight="1">
      <c r="A312" s="35"/>
      <c r="B312" s="36"/>
      <c r="C312" s="180" t="s">
        <v>613</v>
      </c>
      <c r="D312" s="180" t="s">
        <v>204</v>
      </c>
      <c r="E312" s="181" t="s">
        <v>2977</v>
      </c>
      <c r="F312" s="182" t="s">
        <v>2978</v>
      </c>
      <c r="G312" s="183" t="s">
        <v>207</v>
      </c>
      <c r="H312" s="184">
        <v>2153.035</v>
      </c>
      <c r="I312" s="185"/>
      <c r="J312" s="186">
        <f>ROUND(I312*H312,2)</f>
        <v>0</v>
      </c>
      <c r="K312" s="187"/>
      <c r="L312" s="40"/>
      <c r="M312" s="188" t="s">
        <v>1</v>
      </c>
      <c r="N312" s="189" t="s">
        <v>45</v>
      </c>
      <c r="O312" s="72"/>
      <c r="P312" s="190">
        <f>O312*H312</f>
        <v>0</v>
      </c>
      <c r="Q312" s="190">
        <v>0</v>
      </c>
      <c r="R312" s="190">
        <f>Q312*H312</f>
        <v>0</v>
      </c>
      <c r="S312" s="190">
        <v>0</v>
      </c>
      <c r="T312" s="191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192" t="s">
        <v>317</v>
      </c>
      <c r="AT312" s="192" t="s">
        <v>204</v>
      </c>
      <c r="AU312" s="192" t="s">
        <v>89</v>
      </c>
      <c r="AY312" s="18" t="s">
        <v>203</v>
      </c>
      <c r="BE312" s="193">
        <f>IF(N312="základní",J312,0)</f>
        <v>0</v>
      </c>
      <c r="BF312" s="193">
        <f>IF(N312="snížená",J312,0)</f>
        <v>0</v>
      </c>
      <c r="BG312" s="193">
        <f>IF(N312="zákl. přenesená",J312,0)</f>
        <v>0</v>
      </c>
      <c r="BH312" s="193">
        <f>IF(N312="sníž. přenesená",J312,0)</f>
        <v>0</v>
      </c>
      <c r="BI312" s="193">
        <f>IF(N312="nulová",J312,0)</f>
        <v>0</v>
      </c>
      <c r="BJ312" s="18" t="s">
        <v>85</v>
      </c>
      <c r="BK312" s="193">
        <f>ROUND(I312*H312,2)</f>
        <v>0</v>
      </c>
      <c r="BL312" s="18" t="s">
        <v>317</v>
      </c>
      <c r="BM312" s="192" t="s">
        <v>3194</v>
      </c>
    </row>
    <row r="313" spans="1:65" s="2" customFormat="1" ht="37.9" customHeight="1">
      <c r="A313" s="35"/>
      <c r="B313" s="36"/>
      <c r="C313" s="180" t="s">
        <v>618</v>
      </c>
      <c r="D313" s="180" t="s">
        <v>204</v>
      </c>
      <c r="E313" s="181" t="s">
        <v>2970</v>
      </c>
      <c r="F313" s="182" t="s">
        <v>2971</v>
      </c>
      <c r="G313" s="183" t="s">
        <v>207</v>
      </c>
      <c r="H313" s="184">
        <v>139.1</v>
      </c>
      <c r="I313" s="185"/>
      <c r="J313" s="186">
        <f>ROUND(I313*H313,2)</f>
        <v>0</v>
      </c>
      <c r="K313" s="187"/>
      <c r="L313" s="40"/>
      <c r="M313" s="188" t="s">
        <v>1</v>
      </c>
      <c r="N313" s="189" t="s">
        <v>45</v>
      </c>
      <c r="O313" s="72"/>
      <c r="P313" s="190">
        <f>O313*H313</f>
        <v>0</v>
      </c>
      <c r="Q313" s="190">
        <v>0</v>
      </c>
      <c r="R313" s="190">
        <f>Q313*H313</f>
        <v>0</v>
      </c>
      <c r="S313" s="190">
        <v>0</v>
      </c>
      <c r="T313" s="191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192" t="s">
        <v>317</v>
      </c>
      <c r="AT313" s="192" t="s">
        <v>204</v>
      </c>
      <c r="AU313" s="192" t="s">
        <v>89</v>
      </c>
      <c r="AY313" s="18" t="s">
        <v>203</v>
      </c>
      <c r="BE313" s="193">
        <f>IF(N313="základní",J313,0)</f>
        <v>0</v>
      </c>
      <c r="BF313" s="193">
        <f>IF(N313="snížená",J313,0)</f>
        <v>0</v>
      </c>
      <c r="BG313" s="193">
        <f>IF(N313="zákl. přenesená",J313,0)</f>
        <v>0</v>
      </c>
      <c r="BH313" s="193">
        <f>IF(N313="sníž. přenesená",J313,0)</f>
        <v>0</v>
      </c>
      <c r="BI313" s="193">
        <f>IF(N313="nulová",J313,0)</f>
        <v>0</v>
      </c>
      <c r="BJ313" s="18" t="s">
        <v>85</v>
      </c>
      <c r="BK313" s="193">
        <f>ROUND(I313*H313,2)</f>
        <v>0</v>
      </c>
      <c r="BL313" s="18" t="s">
        <v>317</v>
      </c>
      <c r="BM313" s="192" t="s">
        <v>3195</v>
      </c>
    </row>
    <row r="314" spans="2:51" s="12" customFormat="1" ht="12">
      <c r="B314" s="194"/>
      <c r="C314" s="195"/>
      <c r="D314" s="196" t="s">
        <v>209</v>
      </c>
      <c r="E314" s="197" t="s">
        <v>1</v>
      </c>
      <c r="F314" s="198" t="s">
        <v>3196</v>
      </c>
      <c r="G314" s="195"/>
      <c r="H314" s="199">
        <v>139.1</v>
      </c>
      <c r="I314" s="200"/>
      <c r="J314" s="195"/>
      <c r="K314" s="195"/>
      <c r="L314" s="201"/>
      <c r="M314" s="202"/>
      <c r="N314" s="203"/>
      <c r="O314" s="203"/>
      <c r="P314" s="203"/>
      <c r="Q314" s="203"/>
      <c r="R314" s="203"/>
      <c r="S314" s="203"/>
      <c r="T314" s="204"/>
      <c r="AT314" s="205" t="s">
        <v>209</v>
      </c>
      <c r="AU314" s="205" t="s">
        <v>89</v>
      </c>
      <c r="AV314" s="12" t="s">
        <v>89</v>
      </c>
      <c r="AW314" s="12" t="s">
        <v>36</v>
      </c>
      <c r="AX314" s="12" t="s">
        <v>80</v>
      </c>
      <c r="AY314" s="205" t="s">
        <v>203</v>
      </c>
    </row>
    <row r="315" spans="2:51" s="13" customFormat="1" ht="12">
      <c r="B315" s="206"/>
      <c r="C315" s="207"/>
      <c r="D315" s="196" t="s">
        <v>209</v>
      </c>
      <c r="E315" s="208" t="s">
        <v>1</v>
      </c>
      <c r="F315" s="209" t="s">
        <v>211</v>
      </c>
      <c r="G315" s="207"/>
      <c r="H315" s="210">
        <v>139.1</v>
      </c>
      <c r="I315" s="211"/>
      <c r="J315" s="207"/>
      <c r="K315" s="207"/>
      <c r="L315" s="212"/>
      <c r="M315" s="213"/>
      <c r="N315" s="214"/>
      <c r="O315" s="214"/>
      <c r="P315" s="214"/>
      <c r="Q315" s="214"/>
      <c r="R315" s="214"/>
      <c r="S315" s="214"/>
      <c r="T315" s="215"/>
      <c r="AT315" s="216" t="s">
        <v>209</v>
      </c>
      <c r="AU315" s="216" t="s">
        <v>89</v>
      </c>
      <c r="AV315" s="13" t="s">
        <v>98</v>
      </c>
      <c r="AW315" s="13" t="s">
        <v>36</v>
      </c>
      <c r="AX315" s="13" t="s">
        <v>85</v>
      </c>
      <c r="AY315" s="216" t="s">
        <v>203</v>
      </c>
    </row>
    <row r="316" spans="1:65" s="2" customFormat="1" ht="37.9" customHeight="1">
      <c r="A316" s="35"/>
      <c r="B316" s="36"/>
      <c r="C316" s="180" t="s">
        <v>624</v>
      </c>
      <c r="D316" s="180" t="s">
        <v>204</v>
      </c>
      <c r="E316" s="181" t="s">
        <v>3197</v>
      </c>
      <c r="F316" s="182" t="s">
        <v>3198</v>
      </c>
      <c r="G316" s="183" t="s">
        <v>207</v>
      </c>
      <c r="H316" s="184">
        <v>2292.135</v>
      </c>
      <c r="I316" s="185"/>
      <c r="J316" s="186">
        <f>ROUND(I316*H316,2)</f>
        <v>0</v>
      </c>
      <c r="K316" s="187"/>
      <c r="L316" s="40"/>
      <c r="M316" s="188" t="s">
        <v>1</v>
      </c>
      <c r="N316" s="189" t="s">
        <v>45</v>
      </c>
      <c r="O316" s="72"/>
      <c r="P316" s="190">
        <f>O316*H316</f>
        <v>0</v>
      </c>
      <c r="Q316" s="190">
        <v>0</v>
      </c>
      <c r="R316" s="190">
        <f>Q316*H316</f>
        <v>0</v>
      </c>
      <c r="S316" s="190">
        <v>0</v>
      </c>
      <c r="T316" s="191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192" t="s">
        <v>317</v>
      </c>
      <c r="AT316" s="192" t="s">
        <v>204</v>
      </c>
      <c r="AU316" s="192" t="s">
        <v>89</v>
      </c>
      <c r="AY316" s="18" t="s">
        <v>203</v>
      </c>
      <c r="BE316" s="193">
        <f>IF(N316="základní",J316,0)</f>
        <v>0</v>
      </c>
      <c r="BF316" s="193">
        <f>IF(N316="snížená",J316,0)</f>
        <v>0</v>
      </c>
      <c r="BG316" s="193">
        <f>IF(N316="zákl. přenesená",J316,0)</f>
        <v>0</v>
      </c>
      <c r="BH316" s="193">
        <f>IF(N316="sníž. přenesená",J316,0)</f>
        <v>0</v>
      </c>
      <c r="BI316" s="193">
        <f>IF(N316="nulová",J316,0)</f>
        <v>0</v>
      </c>
      <c r="BJ316" s="18" t="s">
        <v>85</v>
      </c>
      <c r="BK316" s="193">
        <f>ROUND(I316*H316,2)</f>
        <v>0</v>
      </c>
      <c r="BL316" s="18" t="s">
        <v>317</v>
      </c>
      <c r="BM316" s="192" t="s">
        <v>3199</v>
      </c>
    </row>
    <row r="317" spans="1:65" s="2" customFormat="1" ht="44.25" customHeight="1">
      <c r="A317" s="35"/>
      <c r="B317" s="36"/>
      <c r="C317" s="180" t="s">
        <v>629</v>
      </c>
      <c r="D317" s="180" t="s">
        <v>204</v>
      </c>
      <c r="E317" s="181" t="s">
        <v>3200</v>
      </c>
      <c r="F317" s="182" t="s">
        <v>3201</v>
      </c>
      <c r="G317" s="183" t="s">
        <v>207</v>
      </c>
      <c r="H317" s="184">
        <v>1658.075</v>
      </c>
      <c r="I317" s="185"/>
      <c r="J317" s="186">
        <f>ROUND(I317*H317,2)</f>
        <v>0</v>
      </c>
      <c r="K317" s="187"/>
      <c r="L317" s="40"/>
      <c r="M317" s="188" t="s">
        <v>1</v>
      </c>
      <c r="N317" s="189" t="s">
        <v>45</v>
      </c>
      <c r="O317" s="72"/>
      <c r="P317" s="190">
        <f>O317*H317</f>
        <v>0</v>
      </c>
      <c r="Q317" s="190">
        <v>0</v>
      </c>
      <c r="R317" s="190">
        <f>Q317*H317</f>
        <v>0</v>
      </c>
      <c r="S317" s="190">
        <v>0</v>
      </c>
      <c r="T317" s="191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192" t="s">
        <v>317</v>
      </c>
      <c r="AT317" s="192" t="s">
        <v>204</v>
      </c>
      <c r="AU317" s="192" t="s">
        <v>89</v>
      </c>
      <c r="AY317" s="18" t="s">
        <v>203</v>
      </c>
      <c r="BE317" s="193">
        <f>IF(N317="základní",J317,0)</f>
        <v>0</v>
      </c>
      <c r="BF317" s="193">
        <f>IF(N317="snížená",J317,0)</f>
        <v>0</v>
      </c>
      <c r="BG317" s="193">
        <f>IF(N317="zákl. přenesená",J317,0)</f>
        <v>0</v>
      </c>
      <c r="BH317" s="193">
        <f>IF(N317="sníž. přenesená",J317,0)</f>
        <v>0</v>
      </c>
      <c r="BI317" s="193">
        <f>IF(N317="nulová",J317,0)</f>
        <v>0</v>
      </c>
      <c r="BJ317" s="18" t="s">
        <v>85</v>
      </c>
      <c r="BK317" s="193">
        <f>ROUND(I317*H317,2)</f>
        <v>0</v>
      </c>
      <c r="BL317" s="18" t="s">
        <v>317</v>
      </c>
      <c r="BM317" s="192" t="s">
        <v>3202</v>
      </c>
    </row>
    <row r="318" spans="2:63" s="11" customFormat="1" ht="25.9" customHeight="1">
      <c r="B318" s="166"/>
      <c r="C318" s="167"/>
      <c r="D318" s="168" t="s">
        <v>79</v>
      </c>
      <c r="E318" s="169" t="s">
        <v>126</v>
      </c>
      <c r="F318" s="169" t="s">
        <v>3203</v>
      </c>
      <c r="G318" s="167"/>
      <c r="H318" s="167"/>
      <c r="I318" s="170"/>
      <c r="J318" s="171">
        <f>BK318</f>
        <v>0</v>
      </c>
      <c r="K318" s="167"/>
      <c r="L318" s="172"/>
      <c r="M318" s="173"/>
      <c r="N318" s="174"/>
      <c r="O318" s="174"/>
      <c r="P318" s="175">
        <f>P319</f>
        <v>0</v>
      </c>
      <c r="Q318" s="174"/>
      <c r="R318" s="175">
        <f>R319</f>
        <v>0</v>
      </c>
      <c r="S318" s="174"/>
      <c r="T318" s="176">
        <f>T319</f>
        <v>0</v>
      </c>
      <c r="AR318" s="177" t="s">
        <v>101</v>
      </c>
      <c r="AT318" s="178" t="s">
        <v>79</v>
      </c>
      <c r="AU318" s="178" t="s">
        <v>80</v>
      </c>
      <c r="AY318" s="177" t="s">
        <v>203</v>
      </c>
      <c r="BK318" s="179">
        <f>BK319</f>
        <v>0</v>
      </c>
    </row>
    <row r="319" spans="2:63" s="11" customFormat="1" ht="22.9" customHeight="1">
      <c r="B319" s="166"/>
      <c r="C319" s="167"/>
      <c r="D319" s="168" t="s">
        <v>79</v>
      </c>
      <c r="E319" s="226" t="s">
        <v>3204</v>
      </c>
      <c r="F319" s="226" t="s">
        <v>3205</v>
      </c>
      <c r="G319" s="167"/>
      <c r="H319" s="167"/>
      <c r="I319" s="170"/>
      <c r="J319" s="227">
        <f>BK319</f>
        <v>0</v>
      </c>
      <c r="K319" s="167"/>
      <c r="L319" s="172"/>
      <c r="M319" s="173"/>
      <c r="N319" s="174"/>
      <c r="O319" s="174"/>
      <c r="P319" s="175">
        <f>SUM(P320:P324)</f>
        <v>0</v>
      </c>
      <c r="Q319" s="174"/>
      <c r="R319" s="175">
        <f>SUM(R320:R324)</f>
        <v>0</v>
      </c>
      <c r="S319" s="174"/>
      <c r="T319" s="176">
        <f>SUM(T320:T324)</f>
        <v>0</v>
      </c>
      <c r="AR319" s="177" t="s">
        <v>101</v>
      </c>
      <c r="AT319" s="178" t="s">
        <v>79</v>
      </c>
      <c r="AU319" s="178" t="s">
        <v>85</v>
      </c>
      <c r="AY319" s="177" t="s">
        <v>203</v>
      </c>
      <c r="BK319" s="179">
        <f>SUM(BK320:BK324)</f>
        <v>0</v>
      </c>
    </row>
    <row r="320" spans="1:65" s="2" customFormat="1" ht="16.5" customHeight="1">
      <c r="A320" s="35"/>
      <c r="B320" s="36"/>
      <c r="C320" s="180" t="s">
        <v>634</v>
      </c>
      <c r="D320" s="180" t="s">
        <v>204</v>
      </c>
      <c r="E320" s="181" t="s">
        <v>3206</v>
      </c>
      <c r="F320" s="182" t="s">
        <v>3207</v>
      </c>
      <c r="G320" s="183" t="s">
        <v>3208</v>
      </c>
      <c r="H320" s="184">
        <v>360</v>
      </c>
      <c r="I320" s="185"/>
      <c r="J320" s="186">
        <f>ROUND(I320*H320,2)</f>
        <v>0</v>
      </c>
      <c r="K320" s="187"/>
      <c r="L320" s="40"/>
      <c r="M320" s="188" t="s">
        <v>1</v>
      </c>
      <c r="N320" s="189" t="s">
        <v>45</v>
      </c>
      <c r="O320" s="72"/>
      <c r="P320" s="190">
        <f>O320*H320</f>
        <v>0</v>
      </c>
      <c r="Q320" s="190">
        <v>0</v>
      </c>
      <c r="R320" s="190">
        <f>Q320*H320</f>
        <v>0</v>
      </c>
      <c r="S320" s="190">
        <v>0</v>
      </c>
      <c r="T320" s="191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192" t="s">
        <v>98</v>
      </c>
      <c r="AT320" s="192" t="s">
        <v>204</v>
      </c>
      <c r="AU320" s="192" t="s">
        <v>89</v>
      </c>
      <c r="AY320" s="18" t="s">
        <v>203</v>
      </c>
      <c r="BE320" s="193">
        <f>IF(N320="základní",J320,0)</f>
        <v>0</v>
      </c>
      <c r="BF320" s="193">
        <f>IF(N320="snížená",J320,0)</f>
        <v>0</v>
      </c>
      <c r="BG320" s="193">
        <f>IF(N320="zákl. přenesená",J320,0)</f>
        <v>0</v>
      </c>
      <c r="BH320" s="193">
        <f>IF(N320="sníž. přenesená",J320,0)</f>
        <v>0</v>
      </c>
      <c r="BI320" s="193">
        <f>IF(N320="nulová",J320,0)</f>
        <v>0</v>
      </c>
      <c r="BJ320" s="18" t="s">
        <v>85</v>
      </c>
      <c r="BK320" s="193">
        <f>ROUND(I320*H320,2)</f>
        <v>0</v>
      </c>
      <c r="BL320" s="18" t="s">
        <v>98</v>
      </c>
      <c r="BM320" s="192" t="s">
        <v>3209</v>
      </c>
    </row>
    <row r="321" spans="1:65" s="2" customFormat="1" ht="16.5" customHeight="1">
      <c r="A321" s="35"/>
      <c r="B321" s="36"/>
      <c r="C321" s="180" t="s">
        <v>107</v>
      </c>
      <c r="D321" s="180" t="s">
        <v>204</v>
      </c>
      <c r="E321" s="181" t="s">
        <v>3210</v>
      </c>
      <c r="F321" s="182" t="s">
        <v>3211</v>
      </c>
      <c r="G321" s="183" t="s">
        <v>637</v>
      </c>
      <c r="H321" s="184">
        <v>95</v>
      </c>
      <c r="I321" s="185"/>
      <c r="J321" s="186">
        <f>ROUND(I321*H321,2)</f>
        <v>0</v>
      </c>
      <c r="K321" s="187"/>
      <c r="L321" s="40"/>
      <c r="M321" s="188" t="s">
        <v>1</v>
      </c>
      <c r="N321" s="189" t="s">
        <v>45</v>
      </c>
      <c r="O321" s="72"/>
      <c r="P321" s="190">
        <f>O321*H321</f>
        <v>0</v>
      </c>
      <c r="Q321" s="190">
        <v>0</v>
      </c>
      <c r="R321" s="190">
        <f>Q321*H321</f>
        <v>0</v>
      </c>
      <c r="S321" s="190">
        <v>0</v>
      </c>
      <c r="T321" s="191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192" t="s">
        <v>98</v>
      </c>
      <c r="AT321" s="192" t="s">
        <v>204</v>
      </c>
      <c r="AU321" s="192" t="s">
        <v>89</v>
      </c>
      <c r="AY321" s="18" t="s">
        <v>203</v>
      </c>
      <c r="BE321" s="193">
        <f>IF(N321="základní",J321,0)</f>
        <v>0</v>
      </c>
      <c r="BF321" s="193">
        <f>IF(N321="snížená",J321,0)</f>
        <v>0</v>
      </c>
      <c r="BG321" s="193">
        <f>IF(N321="zákl. přenesená",J321,0)</f>
        <v>0</v>
      </c>
      <c r="BH321" s="193">
        <f>IF(N321="sníž. přenesená",J321,0)</f>
        <v>0</v>
      </c>
      <c r="BI321" s="193">
        <f>IF(N321="nulová",J321,0)</f>
        <v>0</v>
      </c>
      <c r="BJ321" s="18" t="s">
        <v>85</v>
      </c>
      <c r="BK321" s="193">
        <f>ROUND(I321*H321,2)</f>
        <v>0</v>
      </c>
      <c r="BL321" s="18" t="s">
        <v>98</v>
      </c>
      <c r="BM321" s="192" t="s">
        <v>3212</v>
      </c>
    </row>
    <row r="322" spans="2:51" s="12" customFormat="1" ht="12">
      <c r="B322" s="194"/>
      <c r="C322" s="195"/>
      <c r="D322" s="196" t="s">
        <v>209</v>
      </c>
      <c r="E322" s="197" t="s">
        <v>1</v>
      </c>
      <c r="F322" s="198" t="s">
        <v>3213</v>
      </c>
      <c r="G322" s="195"/>
      <c r="H322" s="199">
        <v>45</v>
      </c>
      <c r="I322" s="200"/>
      <c r="J322" s="195"/>
      <c r="K322" s="195"/>
      <c r="L322" s="201"/>
      <c r="M322" s="202"/>
      <c r="N322" s="203"/>
      <c r="O322" s="203"/>
      <c r="P322" s="203"/>
      <c r="Q322" s="203"/>
      <c r="R322" s="203"/>
      <c r="S322" s="203"/>
      <c r="T322" s="204"/>
      <c r="AT322" s="205" t="s">
        <v>209</v>
      </c>
      <c r="AU322" s="205" t="s">
        <v>89</v>
      </c>
      <c r="AV322" s="12" t="s">
        <v>89</v>
      </c>
      <c r="AW322" s="12" t="s">
        <v>36</v>
      </c>
      <c r="AX322" s="12" t="s">
        <v>80</v>
      </c>
      <c r="AY322" s="205" t="s">
        <v>203</v>
      </c>
    </row>
    <row r="323" spans="2:51" s="12" customFormat="1" ht="12">
      <c r="B323" s="194"/>
      <c r="C323" s="195"/>
      <c r="D323" s="196" t="s">
        <v>209</v>
      </c>
      <c r="E323" s="197" t="s">
        <v>1</v>
      </c>
      <c r="F323" s="198" t="s">
        <v>3214</v>
      </c>
      <c r="G323" s="195"/>
      <c r="H323" s="199">
        <v>50</v>
      </c>
      <c r="I323" s="200"/>
      <c r="J323" s="195"/>
      <c r="K323" s="195"/>
      <c r="L323" s="201"/>
      <c r="M323" s="202"/>
      <c r="N323" s="203"/>
      <c r="O323" s="203"/>
      <c r="P323" s="203"/>
      <c r="Q323" s="203"/>
      <c r="R323" s="203"/>
      <c r="S323" s="203"/>
      <c r="T323" s="204"/>
      <c r="AT323" s="205" t="s">
        <v>209</v>
      </c>
      <c r="AU323" s="205" t="s">
        <v>89</v>
      </c>
      <c r="AV323" s="12" t="s">
        <v>89</v>
      </c>
      <c r="AW323" s="12" t="s">
        <v>36</v>
      </c>
      <c r="AX323" s="12" t="s">
        <v>80</v>
      </c>
      <c r="AY323" s="205" t="s">
        <v>203</v>
      </c>
    </row>
    <row r="324" spans="2:51" s="13" customFormat="1" ht="12">
      <c r="B324" s="206"/>
      <c r="C324" s="207"/>
      <c r="D324" s="196" t="s">
        <v>209</v>
      </c>
      <c r="E324" s="208" t="s">
        <v>1</v>
      </c>
      <c r="F324" s="209" t="s">
        <v>211</v>
      </c>
      <c r="G324" s="207"/>
      <c r="H324" s="210">
        <v>95</v>
      </c>
      <c r="I324" s="211"/>
      <c r="J324" s="207"/>
      <c r="K324" s="207"/>
      <c r="L324" s="212"/>
      <c r="M324" s="217"/>
      <c r="N324" s="218"/>
      <c r="O324" s="218"/>
      <c r="P324" s="218"/>
      <c r="Q324" s="218"/>
      <c r="R324" s="218"/>
      <c r="S324" s="218"/>
      <c r="T324" s="219"/>
      <c r="AT324" s="216" t="s">
        <v>209</v>
      </c>
      <c r="AU324" s="216" t="s">
        <v>89</v>
      </c>
      <c r="AV324" s="13" t="s">
        <v>98</v>
      </c>
      <c r="AW324" s="13" t="s">
        <v>36</v>
      </c>
      <c r="AX324" s="13" t="s">
        <v>85</v>
      </c>
      <c r="AY324" s="216" t="s">
        <v>203</v>
      </c>
    </row>
    <row r="325" spans="1:31" s="2" customFormat="1" ht="6.95" customHeight="1">
      <c r="A325" s="35"/>
      <c r="B325" s="55"/>
      <c r="C325" s="56"/>
      <c r="D325" s="56"/>
      <c r="E325" s="56"/>
      <c r="F325" s="56"/>
      <c r="G325" s="56"/>
      <c r="H325" s="56"/>
      <c r="I325" s="56"/>
      <c r="J325" s="56"/>
      <c r="K325" s="56"/>
      <c r="L325" s="40"/>
      <c r="M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</row>
  </sheetData>
  <sheetProtection algorithmName="SHA-512" hashValue="nesG8Ta+Z/ZN+7L6QD4JwgNUV4SuKWf9p4OtbNXomBUdHBT6GbuKwLKegp6CY5OzLZgYg8+vhU0fifjmrIQi+g==" saltValue="rBGy3w+hQ5NgqXb2/rfatrisrA91hGoisEx8pI44F/AsXbUiYFsJYgn71UxqJUWzvEN+h2YksD2Wrp0JbZUakw==" spinCount="100000" sheet="1" objects="1" scenarios="1" formatColumns="0" formatRows="0" autoFilter="0"/>
  <autoFilter ref="C131:K324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2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18" t="s">
        <v>97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154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155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3215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ROUND(J126,2)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ROUND((SUM(BE126:BE265)),2)</f>
        <v>0</v>
      </c>
      <c r="G33" s="35"/>
      <c r="H33" s="35"/>
      <c r="I33" s="125">
        <v>0.21</v>
      </c>
      <c r="J33" s="124">
        <f>ROUND(((SUM(BE126:BE265))*I33),2)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ROUND((SUM(BF126:BF265)),2)</f>
        <v>0</v>
      </c>
      <c r="G34" s="35"/>
      <c r="H34" s="35"/>
      <c r="I34" s="125">
        <v>0.15</v>
      </c>
      <c r="J34" s="124">
        <f>ROUND(((SUM(BF126:BF265))*I34),2)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ROUND((SUM(BG126:BG265)),2)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ROUND((SUM(BH126:BH265)),2)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ROUND((SUM(BI126:BI265)),2)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155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267" t="str">
        <f>E9</f>
        <v>3 - Zdravotně technická i...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158</v>
      </c>
      <c r="D94" s="145"/>
      <c r="E94" s="145"/>
      <c r="F94" s="145"/>
      <c r="G94" s="145"/>
      <c r="H94" s="145"/>
      <c r="I94" s="145"/>
      <c r="J94" s="146" t="s">
        <v>159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160</v>
      </c>
      <c r="D96" s="37"/>
      <c r="E96" s="37"/>
      <c r="F96" s="37"/>
      <c r="G96" s="37"/>
      <c r="H96" s="37"/>
      <c r="I96" s="37"/>
      <c r="J96" s="85">
        <f>J126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161</v>
      </c>
    </row>
    <row r="97" spans="2:12" s="9" customFormat="1" ht="24.95" customHeight="1" hidden="1">
      <c r="B97" s="148"/>
      <c r="C97" s="149"/>
      <c r="D97" s="150" t="s">
        <v>162</v>
      </c>
      <c r="E97" s="151"/>
      <c r="F97" s="151"/>
      <c r="G97" s="151"/>
      <c r="H97" s="151"/>
      <c r="I97" s="151"/>
      <c r="J97" s="152">
        <f>J127</f>
        <v>0</v>
      </c>
      <c r="K97" s="149"/>
      <c r="L97" s="153"/>
    </row>
    <row r="98" spans="2:12" s="9" customFormat="1" ht="24.95" customHeight="1" hidden="1">
      <c r="B98" s="148"/>
      <c r="C98" s="149"/>
      <c r="D98" s="150" t="s">
        <v>163</v>
      </c>
      <c r="E98" s="151"/>
      <c r="F98" s="151"/>
      <c r="G98" s="151"/>
      <c r="H98" s="151"/>
      <c r="I98" s="151"/>
      <c r="J98" s="152">
        <f>J133</f>
        <v>0</v>
      </c>
      <c r="K98" s="149"/>
      <c r="L98" s="153"/>
    </row>
    <row r="99" spans="2:12" s="9" customFormat="1" ht="24.95" customHeight="1" hidden="1">
      <c r="B99" s="148"/>
      <c r="C99" s="149"/>
      <c r="D99" s="150" t="s">
        <v>3216</v>
      </c>
      <c r="E99" s="151"/>
      <c r="F99" s="151"/>
      <c r="G99" s="151"/>
      <c r="H99" s="151"/>
      <c r="I99" s="151"/>
      <c r="J99" s="152">
        <f>J135</f>
        <v>0</v>
      </c>
      <c r="K99" s="149"/>
      <c r="L99" s="153"/>
    </row>
    <row r="100" spans="2:12" s="9" customFormat="1" ht="24.95" customHeight="1" hidden="1">
      <c r="B100" s="148"/>
      <c r="C100" s="149"/>
      <c r="D100" s="150" t="s">
        <v>171</v>
      </c>
      <c r="E100" s="151"/>
      <c r="F100" s="151"/>
      <c r="G100" s="151"/>
      <c r="H100" s="151"/>
      <c r="I100" s="151"/>
      <c r="J100" s="152">
        <f>J140</f>
        <v>0</v>
      </c>
      <c r="K100" s="149"/>
      <c r="L100" s="153"/>
    </row>
    <row r="101" spans="2:12" s="9" customFormat="1" ht="24.95" customHeight="1" hidden="1">
      <c r="B101" s="148"/>
      <c r="C101" s="149"/>
      <c r="D101" s="150" t="s">
        <v>3217</v>
      </c>
      <c r="E101" s="151"/>
      <c r="F101" s="151"/>
      <c r="G101" s="151"/>
      <c r="H101" s="151"/>
      <c r="I101" s="151"/>
      <c r="J101" s="152">
        <f>J157</f>
        <v>0</v>
      </c>
      <c r="K101" s="149"/>
      <c r="L101" s="153"/>
    </row>
    <row r="102" spans="2:12" s="9" customFormat="1" ht="24.95" customHeight="1" hidden="1">
      <c r="B102" s="148"/>
      <c r="C102" s="149"/>
      <c r="D102" s="150" t="s">
        <v>172</v>
      </c>
      <c r="E102" s="151"/>
      <c r="F102" s="151"/>
      <c r="G102" s="151"/>
      <c r="H102" s="151"/>
      <c r="I102" s="151"/>
      <c r="J102" s="152">
        <f>J160</f>
        <v>0</v>
      </c>
      <c r="K102" s="149"/>
      <c r="L102" s="153"/>
    </row>
    <row r="103" spans="2:12" s="9" customFormat="1" ht="24.95" customHeight="1" hidden="1">
      <c r="B103" s="148"/>
      <c r="C103" s="149"/>
      <c r="D103" s="150" t="s">
        <v>173</v>
      </c>
      <c r="E103" s="151"/>
      <c r="F103" s="151"/>
      <c r="G103" s="151"/>
      <c r="H103" s="151"/>
      <c r="I103" s="151"/>
      <c r="J103" s="152">
        <f>J187</f>
        <v>0</v>
      </c>
      <c r="K103" s="149"/>
      <c r="L103" s="153"/>
    </row>
    <row r="104" spans="2:12" s="9" customFormat="1" ht="24.95" customHeight="1" hidden="1">
      <c r="B104" s="148"/>
      <c r="C104" s="149"/>
      <c r="D104" s="150" t="s">
        <v>175</v>
      </c>
      <c r="E104" s="151"/>
      <c r="F104" s="151"/>
      <c r="G104" s="151"/>
      <c r="H104" s="151"/>
      <c r="I104" s="151"/>
      <c r="J104" s="152">
        <f>J235</f>
        <v>0</v>
      </c>
      <c r="K104" s="149"/>
      <c r="L104" s="153"/>
    </row>
    <row r="105" spans="2:12" s="9" customFormat="1" ht="24.95" customHeight="1" hidden="1">
      <c r="B105" s="148"/>
      <c r="C105" s="149"/>
      <c r="D105" s="150" t="s">
        <v>3218</v>
      </c>
      <c r="E105" s="151"/>
      <c r="F105" s="151"/>
      <c r="G105" s="151"/>
      <c r="H105" s="151"/>
      <c r="I105" s="151"/>
      <c r="J105" s="152">
        <f>J256</f>
        <v>0</v>
      </c>
      <c r="K105" s="149"/>
      <c r="L105" s="153"/>
    </row>
    <row r="106" spans="2:12" s="9" customFormat="1" ht="24.95" customHeight="1" hidden="1">
      <c r="B106" s="148"/>
      <c r="C106" s="149"/>
      <c r="D106" s="150" t="s">
        <v>182</v>
      </c>
      <c r="E106" s="151"/>
      <c r="F106" s="151"/>
      <c r="G106" s="151"/>
      <c r="H106" s="151"/>
      <c r="I106" s="151"/>
      <c r="J106" s="152">
        <f>J258</f>
        <v>0</v>
      </c>
      <c r="K106" s="149"/>
      <c r="L106" s="153"/>
    </row>
    <row r="107" spans="1:31" s="2" customFormat="1" ht="21.75" customHeight="1" hidden="1">
      <c r="A107" s="35"/>
      <c r="B107" s="36"/>
      <c r="C107" s="37"/>
      <c r="D107" s="37"/>
      <c r="E107" s="37"/>
      <c r="F107" s="37"/>
      <c r="G107" s="37"/>
      <c r="H107" s="37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 hidden="1">
      <c r="A108" s="35"/>
      <c r="B108" s="55"/>
      <c r="C108" s="56"/>
      <c r="D108" s="56"/>
      <c r="E108" s="56"/>
      <c r="F108" s="56"/>
      <c r="G108" s="56"/>
      <c r="H108" s="56"/>
      <c r="I108" s="56"/>
      <c r="J108" s="56"/>
      <c r="K108" s="56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ht="12" hidden="1"/>
    <row r="110" ht="12" hidden="1"/>
    <row r="111" ht="12" hidden="1"/>
    <row r="112" spans="1:31" s="2" customFormat="1" ht="6.95" customHeight="1">
      <c r="A112" s="35"/>
      <c r="B112" s="57"/>
      <c r="C112" s="58"/>
      <c r="D112" s="58"/>
      <c r="E112" s="58"/>
      <c r="F112" s="58"/>
      <c r="G112" s="58"/>
      <c r="H112" s="58"/>
      <c r="I112" s="58"/>
      <c r="J112" s="58"/>
      <c r="K112" s="58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24.95" customHeight="1">
      <c r="A113" s="35"/>
      <c r="B113" s="36"/>
      <c r="C113" s="24" t="s">
        <v>189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30" t="s">
        <v>16</v>
      </c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7"/>
      <c r="D116" s="37"/>
      <c r="E116" s="308" t="str">
        <f>E7</f>
        <v>Revitalizace objektu kolejí Baarova 36, Plzeň (1)</v>
      </c>
      <c r="F116" s="309"/>
      <c r="G116" s="309"/>
      <c r="H116" s="309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2" customHeight="1">
      <c r="A117" s="35"/>
      <c r="B117" s="36"/>
      <c r="C117" s="30" t="s">
        <v>155</v>
      </c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6.5" customHeight="1">
      <c r="A118" s="35"/>
      <c r="B118" s="36"/>
      <c r="C118" s="37"/>
      <c r="D118" s="37"/>
      <c r="E118" s="267" t="str">
        <f>E9</f>
        <v>3 - Zdravotně technická i...</v>
      </c>
      <c r="F118" s="307"/>
      <c r="G118" s="307"/>
      <c r="H118" s="30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2" customHeight="1">
      <c r="A120" s="35"/>
      <c r="B120" s="36"/>
      <c r="C120" s="30" t="s">
        <v>20</v>
      </c>
      <c r="D120" s="37"/>
      <c r="E120" s="37"/>
      <c r="F120" s="28" t="str">
        <f>F12</f>
        <v>Baarova 36, Plzeň</v>
      </c>
      <c r="G120" s="37"/>
      <c r="H120" s="37"/>
      <c r="I120" s="30" t="s">
        <v>22</v>
      </c>
      <c r="J120" s="67" t="str">
        <f>IF(J12="","",J12)</f>
        <v>21. 8. 2023</v>
      </c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6.95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2" customHeight="1">
      <c r="A122" s="35"/>
      <c r="B122" s="36"/>
      <c r="C122" s="30" t="s">
        <v>24</v>
      </c>
      <c r="D122" s="37"/>
      <c r="E122" s="37"/>
      <c r="F122" s="28" t="str">
        <f>E15</f>
        <v>Západočeská univerzita v Plzni, Univerzitní 8</v>
      </c>
      <c r="G122" s="37"/>
      <c r="H122" s="37"/>
      <c r="I122" s="30" t="s">
        <v>32</v>
      </c>
      <c r="J122" s="33" t="str">
        <f>E21</f>
        <v>AREA group s.r.o.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2" customHeight="1">
      <c r="A123" s="35"/>
      <c r="B123" s="36"/>
      <c r="C123" s="30" t="s">
        <v>30</v>
      </c>
      <c r="D123" s="37"/>
      <c r="E123" s="37"/>
      <c r="F123" s="28" t="str">
        <f>IF(E18="","",E18)</f>
        <v>Vyplň údaj</v>
      </c>
      <c r="G123" s="37"/>
      <c r="H123" s="37"/>
      <c r="I123" s="30" t="s">
        <v>37</v>
      </c>
      <c r="J123" s="33" t="str">
        <f>E24</f>
        <v xml:space="preserve"> 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0.35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10" customFormat="1" ht="29.25" customHeight="1">
      <c r="A125" s="154"/>
      <c r="B125" s="155"/>
      <c r="C125" s="156" t="s">
        <v>190</v>
      </c>
      <c r="D125" s="157" t="s">
        <v>65</v>
      </c>
      <c r="E125" s="157" t="s">
        <v>61</v>
      </c>
      <c r="F125" s="157" t="s">
        <v>62</v>
      </c>
      <c r="G125" s="157" t="s">
        <v>191</v>
      </c>
      <c r="H125" s="157" t="s">
        <v>192</v>
      </c>
      <c r="I125" s="157" t="s">
        <v>193</v>
      </c>
      <c r="J125" s="158" t="s">
        <v>159</v>
      </c>
      <c r="K125" s="159" t="s">
        <v>194</v>
      </c>
      <c r="L125" s="160"/>
      <c r="M125" s="76" t="s">
        <v>1</v>
      </c>
      <c r="N125" s="77" t="s">
        <v>44</v>
      </c>
      <c r="O125" s="77" t="s">
        <v>195</v>
      </c>
      <c r="P125" s="77" t="s">
        <v>196</v>
      </c>
      <c r="Q125" s="77" t="s">
        <v>197</v>
      </c>
      <c r="R125" s="77" t="s">
        <v>198</v>
      </c>
      <c r="S125" s="77" t="s">
        <v>199</v>
      </c>
      <c r="T125" s="78" t="s">
        <v>200</v>
      </c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</row>
    <row r="126" spans="1:63" s="2" customFormat="1" ht="22.9" customHeight="1">
      <c r="A126" s="35"/>
      <c r="B126" s="36"/>
      <c r="C126" s="83" t="s">
        <v>201</v>
      </c>
      <c r="D126" s="37"/>
      <c r="E126" s="37"/>
      <c r="F126" s="37"/>
      <c r="G126" s="37"/>
      <c r="H126" s="37"/>
      <c r="I126" s="37"/>
      <c r="J126" s="161">
        <f>BK126</f>
        <v>0</v>
      </c>
      <c r="K126" s="37"/>
      <c r="L126" s="40"/>
      <c r="M126" s="79"/>
      <c r="N126" s="162"/>
      <c r="O126" s="80"/>
      <c r="P126" s="163">
        <f>P127+P133+P135+P140+P157+P160+P187+P235+P256+P258</f>
        <v>0</v>
      </c>
      <c r="Q126" s="80"/>
      <c r="R126" s="163">
        <f>R127+R133+R135+R140+R157+R160+R187+R235+R256+R258</f>
        <v>0</v>
      </c>
      <c r="S126" s="80"/>
      <c r="T126" s="164">
        <f>T127+T133+T135+T140+T157+T160+T187+T235+T256+T258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8" t="s">
        <v>79</v>
      </c>
      <c r="AU126" s="18" t="s">
        <v>161</v>
      </c>
      <c r="BK126" s="165">
        <f>BK127+BK133+BK135+BK140+BK157+BK160+BK187+BK235+BK256+BK258</f>
        <v>0</v>
      </c>
    </row>
    <row r="127" spans="2:63" s="11" customFormat="1" ht="25.9" customHeight="1">
      <c r="B127" s="166"/>
      <c r="C127" s="167"/>
      <c r="D127" s="168" t="s">
        <v>79</v>
      </c>
      <c r="E127" s="169" t="s">
        <v>85</v>
      </c>
      <c r="F127" s="169" t="s">
        <v>202</v>
      </c>
      <c r="G127" s="167"/>
      <c r="H127" s="167"/>
      <c r="I127" s="170"/>
      <c r="J127" s="171">
        <f>BK127</f>
        <v>0</v>
      </c>
      <c r="K127" s="167"/>
      <c r="L127" s="172"/>
      <c r="M127" s="173"/>
      <c r="N127" s="174"/>
      <c r="O127" s="174"/>
      <c r="P127" s="175">
        <f>SUM(P128:P132)</f>
        <v>0</v>
      </c>
      <c r="Q127" s="174"/>
      <c r="R127" s="175">
        <f>SUM(R128:R132)</f>
        <v>0</v>
      </c>
      <c r="S127" s="174"/>
      <c r="T127" s="176">
        <f>SUM(T128:T132)</f>
        <v>0</v>
      </c>
      <c r="AR127" s="177" t="s">
        <v>85</v>
      </c>
      <c r="AT127" s="178" t="s">
        <v>79</v>
      </c>
      <c r="AU127" s="178" t="s">
        <v>80</v>
      </c>
      <c r="AY127" s="177" t="s">
        <v>203</v>
      </c>
      <c r="BK127" s="179">
        <f>SUM(BK128:BK132)</f>
        <v>0</v>
      </c>
    </row>
    <row r="128" spans="1:65" s="2" customFormat="1" ht="24.2" customHeight="1">
      <c r="A128" s="35"/>
      <c r="B128" s="36"/>
      <c r="C128" s="180" t="s">
        <v>85</v>
      </c>
      <c r="D128" s="180" t="s">
        <v>204</v>
      </c>
      <c r="E128" s="181" t="s">
        <v>3219</v>
      </c>
      <c r="F128" s="182" t="s">
        <v>3220</v>
      </c>
      <c r="G128" s="183" t="s">
        <v>349</v>
      </c>
      <c r="H128" s="184">
        <v>52.5</v>
      </c>
      <c r="I128" s="185"/>
      <c r="J128" s="186">
        <f>ROUND(I128*H128,2)</f>
        <v>0</v>
      </c>
      <c r="K128" s="187"/>
      <c r="L128" s="40"/>
      <c r="M128" s="188" t="s">
        <v>1</v>
      </c>
      <c r="N128" s="189" t="s">
        <v>45</v>
      </c>
      <c r="O128" s="72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2" t="s">
        <v>98</v>
      </c>
      <c r="AT128" s="192" t="s">
        <v>204</v>
      </c>
      <c r="AU128" s="192" t="s">
        <v>85</v>
      </c>
      <c r="AY128" s="18" t="s">
        <v>203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8" t="s">
        <v>85</v>
      </c>
      <c r="BK128" s="193">
        <f>ROUND(I128*H128,2)</f>
        <v>0</v>
      </c>
      <c r="BL128" s="18" t="s">
        <v>98</v>
      </c>
      <c r="BM128" s="192" t="s">
        <v>3221</v>
      </c>
    </row>
    <row r="129" spans="1:65" s="2" customFormat="1" ht="21.75" customHeight="1">
      <c r="A129" s="35"/>
      <c r="B129" s="36"/>
      <c r="C129" s="180" t="s">
        <v>89</v>
      </c>
      <c r="D129" s="180" t="s">
        <v>204</v>
      </c>
      <c r="E129" s="181" t="s">
        <v>3222</v>
      </c>
      <c r="F129" s="182" t="s">
        <v>3223</v>
      </c>
      <c r="G129" s="183" t="s">
        <v>207</v>
      </c>
      <c r="H129" s="184">
        <v>84</v>
      </c>
      <c r="I129" s="185"/>
      <c r="J129" s="186">
        <f>ROUND(I129*H129,2)</f>
        <v>0</v>
      </c>
      <c r="K129" s="187"/>
      <c r="L129" s="40"/>
      <c r="M129" s="188" t="s">
        <v>1</v>
      </c>
      <c r="N129" s="189" t="s">
        <v>45</v>
      </c>
      <c r="O129" s="72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2" t="s">
        <v>98</v>
      </c>
      <c r="AT129" s="192" t="s">
        <v>204</v>
      </c>
      <c r="AU129" s="192" t="s">
        <v>85</v>
      </c>
      <c r="AY129" s="18" t="s">
        <v>203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18" t="s">
        <v>85</v>
      </c>
      <c r="BK129" s="193">
        <f>ROUND(I129*H129,2)</f>
        <v>0</v>
      </c>
      <c r="BL129" s="18" t="s">
        <v>98</v>
      </c>
      <c r="BM129" s="192" t="s">
        <v>3224</v>
      </c>
    </row>
    <row r="130" spans="1:65" s="2" customFormat="1" ht="16.5" customHeight="1">
      <c r="A130" s="35"/>
      <c r="B130" s="36"/>
      <c r="C130" s="180" t="s">
        <v>95</v>
      </c>
      <c r="D130" s="180" t="s">
        <v>204</v>
      </c>
      <c r="E130" s="181" t="s">
        <v>3225</v>
      </c>
      <c r="F130" s="182" t="s">
        <v>3226</v>
      </c>
      <c r="G130" s="183" t="s">
        <v>349</v>
      </c>
      <c r="H130" s="184">
        <v>42</v>
      </c>
      <c r="I130" s="185"/>
      <c r="J130" s="186">
        <f>ROUND(I130*H130,2)</f>
        <v>0</v>
      </c>
      <c r="K130" s="187"/>
      <c r="L130" s="40"/>
      <c r="M130" s="188" t="s">
        <v>1</v>
      </c>
      <c r="N130" s="189" t="s">
        <v>45</v>
      </c>
      <c r="O130" s="72"/>
      <c r="P130" s="190">
        <f>O130*H130</f>
        <v>0</v>
      </c>
      <c r="Q130" s="190">
        <v>0</v>
      </c>
      <c r="R130" s="190">
        <f>Q130*H130</f>
        <v>0</v>
      </c>
      <c r="S130" s="190">
        <v>0</v>
      </c>
      <c r="T130" s="191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2" t="s">
        <v>98</v>
      </c>
      <c r="AT130" s="192" t="s">
        <v>204</v>
      </c>
      <c r="AU130" s="192" t="s">
        <v>85</v>
      </c>
      <c r="AY130" s="18" t="s">
        <v>203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18" t="s">
        <v>85</v>
      </c>
      <c r="BK130" s="193">
        <f>ROUND(I130*H130,2)</f>
        <v>0</v>
      </c>
      <c r="BL130" s="18" t="s">
        <v>98</v>
      </c>
      <c r="BM130" s="192" t="s">
        <v>3227</v>
      </c>
    </row>
    <row r="131" spans="1:65" s="2" customFormat="1" ht="16.5" customHeight="1">
      <c r="A131" s="35"/>
      <c r="B131" s="36"/>
      <c r="C131" s="180" t="s">
        <v>98</v>
      </c>
      <c r="D131" s="180" t="s">
        <v>204</v>
      </c>
      <c r="E131" s="181" t="s">
        <v>3228</v>
      </c>
      <c r="F131" s="182" t="s">
        <v>3229</v>
      </c>
      <c r="G131" s="183" t="s">
        <v>349</v>
      </c>
      <c r="H131" s="184">
        <v>10</v>
      </c>
      <c r="I131" s="185"/>
      <c r="J131" s="186">
        <f>ROUND(I131*H131,2)</f>
        <v>0</v>
      </c>
      <c r="K131" s="187"/>
      <c r="L131" s="40"/>
      <c r="M131" s="188" t="s">
        <v>1</v>
      </c>
      <c r="N131" s="189" t="s">
        <v>45</v>
      </c>
      <c r="O131" s="72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2" t="s">
        <v>98</v>
      </c>
      <c r="AT131" s="192" t="s">
        <v>204</v>
      </c>
      <c r="AU131" s="192" t="s">
        <v>85</v>
      </c>
      <c r="AY131" s="18" t="s">
        <v>203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8" t="s">
        <v>85</v>
      </c>
      <c r="BK131" s="193">
        <f>ROUND(I131*H131,2)</f>
        <v>0</v>
      </c>
      <c r="BL131" s="18" t="s">
        <v>98</v>
      </c>
      <c r="BM131" s="192" t="s">
        <v>3230</v>
      </c>
    </row>
    <row r="132" spans="1:65" s="2" customFormat="1" ht="21.75" customHeight="1">
      <c r="A132" s="35"/>
      <c r="B132" s="36"/>
      <c r="C132" s="180" t="s">
        <v>101</v>
      </c>
      <c r="D132" s="180" t="s">
        <v>204</v>
      </c>
      <c r="E132" s="181" t="s">
        <v>3231</v>
      </c>
      <c r="F132" s="182" t="s">
        <v>3232</v>
      </c>
      <c r="G132" s="183" t="s">
        <v>207</v>
      </c>
      <c r="H132" s="184">
        <v>12</v>
      </c>
      <c r="I132" s="185"/>
      <c r="J132" s="186">
        <f>ROUND(I132*H132,2)</f>
        <v>0</v>
      </c>
      <c r="K132" s="187"/>
      <c r="L132" s="40"/>
      <c r="M132" s="188" t="s">
        <v>1</v>
      </c>
      <c r="N132" s="189" t="s">
        <v>45</v>
      </c>
      <c r="O132" s="72"/>
      <c r="P132" s="190">
        <f>O132*H132</f>
        <v>0</v>
      </c>
      <c r="Q132" s="190">
        <v>0</v>
      </c>
      <c r="R132" s="190">
        <f>Q132*H132</f>
        <v>0</v>
      </c>
      <c r="S132" s="190">
        <v>0</v>
      </c>
      <c r="T132" s="191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2" t="s">
        <v>98</v>
      </c>
      <c r="AT132" s="192" t="s">
        <v>204</v>
      </c>
      <c r="AU132" s="192" t="s">
        <v>85</v>
      </c>
      <c r="AY132" s="18" t="s">
        <v>203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18" t="s">
        <v>85</v>
      </c>
      <c r="BK132" s="193">
        <f>ROUND(I132*H132,2)</f>
        <v>0</v>
      </c>
      <c r="BL132" s="18" t="s">
        <v>98</v>
      </c>
      <c r="BM132" s="192" t="s">
        <v>3233</v>
      </c>
    </row>
    <row r="133" spans="2:63" s="11" customFormat="1" ht="25.9" customHeight="1">
      <c r="B133" s="166"/>
      <c r="C133" s="167"/>
      <c r="D133" s="168" t="s">
        <v>79</v>
      </c>
      <c r="E133" s="169" t="s">
        <v>95</v>
      </c>
      <c r="F133" s="169" t="s">
        <v>224</v>
      </c>
      <c r="G133" s="167"/>
      <c r="H133" s="167"/>
      <c r="I133" s="170"/>
      <c r="J133" s="171">
        <f>BK133</f>
        <v>0</v>
      </c>
      <c r="K133" s="167"/>
      <c r="L133" s="172"/>
      <c r="M133" s="173"/>
      <c r="N133" s="174"/>
      <c r="O133" s="174"/>
      <c r="P133" s="175">
        <f>P134</f>
        <v>0</v>
      </c>
      <c r="Q133" s="174"/>
      <c r="R133" s="175">
        <f>R134</f>
        <v>0</v>
      </c>
      <c r="S133" s="174"/>
      <c r="T133" s="176">
        <f>T134</f>
        <v>0</v>
      </c>
      <c r="AR133" s="177" t="s">
        <v>85</v>
      </c>
      <c r="AT133" s="178" t="s">
        <v>79</v>
      </c>
      <c r="AU133" s="178" t="s">
        <v>80</v>
      </c>
      <c r="AY133" s="177" t="s">
        <v>203</v>
      </c>
      <c r="BK133" s="179">
        <f>BK134</f>
        <v>0</v>
      </c>
    </row>
    <row r="134" spans="1:65" s="2" customFormat="1" ht="37.9" customHeight="1">
      <c r="A134" s="35"/>
      <c r="B134" s="36"/>
      <c r="C134" s="180" t="s">
        <v>104</v>
      </c>
      <c r="D134" s="180" t="s">
        <v>204</v>
      </c>
      <c r="E134" s="181" t="s">
        <v>3234</v>
      </c>
      <c r="F134" s="182" t="s">
        <v>3235</v>
      </c>
      <c r="G134" s="183" t="s">
        <v>221</v>
      </c>
      <c r="H134" s="184">
        <v>184</v>
      </c>
      <c r="I134" s="185"/>
      <c r="J134" s="186">
        <f>ROUND(I134*H134,2)</f>
        <v>0</v>
      </c>
      <c r="K134" s="187"/>
      <c r="L134" s="40"/>
      <c r="M134" s="188" t="s">
        <v>1</v>
      </c>
      <c r="N134" s="189" t="s">
        <v>45</v>
      </c>
      <c r="O134" s="72"/>
      <c r="P134" s="190">
        <f>O134*H134</f>
        <v>0</v>
      </c>
      <c r="Q134" s="190">
        <v>0</v>
      </c>
      <c r="R134" s="190">
        <f>Q134*H134</f>
        <v>0</v>
      </c>
      <c r="S134" s="190">
        <v>0</v>
      </c>
      <c r="T134" s="191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2" t="s">
        <v>98</v>
      </c>
      <c r="AT134" s="192" t="s">
        <v>204</v>
      </c>
      <c r="AU134" s="192" t="s">
        <v>85</v>
      </c>
      <c r="AY134" s="18" t="s">
        <v>203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18" t="s">
        <v>85</v>
      </c>
      <c r="BK134" s="193">
        <f>ROUND(I134*H134,2)</f>
        <v>0</v>
      </c>
      <c r="BL134" s="18" t="s">
        <v>98</v>
      </c>
      <c r="BM134" s="192" t="s">
        <v>3236</v>
      </c>
    </row>
    <row r="135" spans="2:63" s="11" customFormat="1" ht="25.9" customHeight="1">
      <c r="B135" s="166"/>
      <c r="C135" s="167"/>
      <c r="D135" s="168" t="s">
        <v>79</v>
      </c>
      <c r="E135" s="169" t="s">
        <v>823</v>
      </c>
      <c r="F135" s="169" t="s">
        <v>3237</v>
      </c>
      <c r="G135" s="167"/>
      <c r="H135" s="167"/>
      <c r="I135" s="170"/>
      <c r="J135" s="171">
        <f>BK135</f>
        <v>0</v>
      </c>
      <c r="K135" s="167"/>
      <c r="L135" s="172"/>
      <c r="M135" s="173"/>
      <c r="N135" s="174"/>
      <c r="O135" s="174"/>
      <c r="P135" s="175">
        <f>SUM(P136:P139)</f>
        <v>0</v>
      </c>
      <c r="Q135" s="174"/>
      <c r="R135" s="175">
        <f>SUM(R136:R139)</f>
        <v>0</v>
      </c>
      <c r="S135" s="174"/>
      <c r="T135" s="176">
        <f>SUM(T136:T139)</f>
        <v>0</v>
      </c>
      <c r="AR135" s="177" t="s">
        <v>85</v>
      </c>
      <c r="AT135" s="178" t="s">
        <v>79</v>
      </c>
      <c r="AU135" s="178" t="s">
        <v>80</v>
      </c>
      <c r="AY135" s="177" t="s">
        <v>203</v>
      </c>
      <c r="BK135" s="179">
        <f>SUM(BK136:BK139)</f>
        <v>0</v>
      </c>
    </row>
    <row r="136" spans="1:65" s="2" customFormat="1" ht="21.75" customHeight="1">
      <c r="A136" s="35"/>
      <c r="B136" s="36"/>
      <c r="C136" s="180" t="s">
        <v>110</v>
      </c>
      <c r="D136" s="180" t="s">
        <v>204</v>
      </c>
      <c r="E136" s="181" t="s">
        <v>3238</v>
      </c>
      <c r="F136" s="182" t="s">
        <v>3239</v>
      </c>
      <c r="G136" s="183" t="s">
        <v>253</v>
      </c>
      <c r="H136" s="184">
        <v>1010</v>
      </c>
      <c r="I136" s="185"/>
      <c r="J136" s="186">
        <f>ROUND(I136*H136,2)</f>
        <v>0</v>
      </c>
      <c r="K136" s="187"/>
      <c r="L136" s="40"/>
      <c r="M136" s="188" t="s">
        <v>1</v>
      </c>
      <c r="N136" s="189" t="s">
        <v>45</v>
      </c>
      <c r="O136" s="72"/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2" t="s">
        <v>98</v>
      </c>
      <c r="AT136" s="192" t="s">
        <v>204</v>
      </c>
      <c r="AU136" s="192" t="s">
        <v>85</v>
      </c>
      <c r="AY136" s="18" t="s">
        <v>203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18" t="s">
        <v>85</v>
      </c>
      <c r="BK136" s="193">
        <f>ROUND(I136*H136,2)</f>
        <v>0</v>
      </c>
      <c r="BL136" s="18" t="s">
        <v>98</v>
      </c>
      <c r="BM136" s="192" t="s">
        <v>3240</v>
      </c>
    </row>
    <row r="137" spans="1:65" s="2" customFormat="1" ht="21.75" customHeight="1">
      <c r="A137" s="35"/>
      <c r="B137" s="36"/>
      <c r="C137" s="180" t="s">
        <v>122</v>
      </c>
      <c r="D137" s="180" t="s">
        <v>204</v>
      </c>
      <c r="E137" s="181" t="s">
        <v>1480</v>
      </c>
      <c r="F137" s="182" t="s">
        <v>1481</v>
      </c>
      <c r="G137" s="183" t="s">
        <v>207</v>
      </c>
      <c r="H137" s="184">
        <v>525</v>
      </c>
      <c r="I137" s="185"/>
      <c r="J137" s="186">
        <f>ROUND(I137*H137,2)</f>
        <v>0</v>
      </c>
      <c r="K137" s="187"/>
      <c r="L137" s="40"/>
      <c r="M137" s="188" t="s">
        <v>1</v>
      </c>
      <c r="N137" s="189" t="s">
        <v>45</v>
      </c>
      <c r="O137" s="72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2" t="s">
        <v>98</v>
      </c>
      <c r="AT137" s="192" t="s">
        <v>204</v>
      </c>
      <c r="AU137" s="192" t="s">
        <v>85</v>
      </c>
      <c r="AY137" s="18" t="s">
        <v>203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8" t="s">
        <v>85</v>
      </c>
      <c r="BK137" s="193">
        <f>ROUND(I137*H137,2)</f>
        <v>0</v>
      </c>
      <c r="BL137" s="18" t="s">
        <v>98</v>
      </c>
      <c r="BM137" s="192" t="s">
        <v>3241</v>
      </c>
    </row>
    <row r="138" spans="2:51" s="12" customFormat="1" ht="12">
      <c r="B138" s="194"/>
      <c r="C138" s="195"/>
      <c r="D138" s="196" t="s">
        <v>209</v>
      </c>
      <c r="E138" s="197" t="s">
        <v>1</v>
      </c>
      <c r="F138" s="198" t="s">
        <v>3242</v>
      </c>
      <c r="G138" s="195"/>
      <c r="H138" s="199">
        <v>525</v>
      </c>
      <c r="I138" s="200"/>
      <c r="J138" s="195"/>
      <c r="K138" s="195"/>
      <c r="L138" s="201"/>
      <c r="M138" s="202"/>
      <c r="N138" s="203"/>
      <c r="O138" s="203"/>
      <c r="P138" s="203"/>
      <c r="Q138" s="203"/>
      <c r="R138" s="203"/>
      <c r="S138" s="203"/>
      <c r="T138" s="204"/>
      <c r="AT138" s="205" t="s">
        <v>209</v>
      </c>
      <c r="AU138" s="205" t="s">
        <v>85</v>
      </c>
      <c r="AV138" s="12" t="s">
        <v>89</v>
      </c>
      <c r="AW138" s="12" t="s">
        <v>36</v>
      </c>
      <c r="AX138" s="12" t="s">
        <v>80</v>
      </c>
      <c r="AY138" s="205" t="s">
        <v>203</v>
      </c>
    </row>
    <row r="139" spans="2:51" s="13" customFormat="1" ht="12">
      <c r="B139" s="206"/>
      <c r="C139" s="207"/>
      <c r="D139" s="196" t="s">
        <v>209</v>
      </c>
      <c r="E139" s="208" t="s">
        <v>1</v>
      </c>
      <c r="F139" s="209" t="s">
        <v>211</v>
      </c>
      <c r="G139" s="207"/>
      <c r="H139" s="210">
        <v>525</v>
      </c>
      <c r="I139" s="211"/>
      <c r="J139" s="207"/>
      <c r="K139" s="207"/>
      <c r="L139" s="212"/>
      <c r="M139" s="213"/>
      <c r="N139" s="214"/>
      <c r="O139" s="214"/>
      <c r="P139" s="214"/>
      <c r="Q139" s="214"/>
      <c r="R139" s="214"/>
      <c r="S139" s="214"/>
      <c r="T139" s="215"/>
      <c r="AT139" s="216" t="s">
        <v>209</v>
      </c>
      <c r="AU139" s="216" t="s">
        <v>85</v>
      </c>
      <c r="AV139" s="13" t="s">
        <v>98</v>
      </c>
      <c r="AW139" s="13" t="s">
        <v>36</v>
      </c>
      <c r="AX139" s="13" t="s">
        <v>85</v>
      </c>
      <c r="AY139" s="216" t="s">
        <v>203</v>
      </c>
    </row>
    <row r="140" spans="2:63" s="11" customFormat="1" ht="25.9" customHeight="1">
      <c r="B140" s="166"/>
      <c r="C140" s="167"/>
      <c r="D140" s="168" t="s">
        <v>79</v>
      </c>
      <c r="E140" s="169" t="s">
        <v>743</v>
      </c>
      <c r="F140" s="169" t="s">
        <v>744</v>
      </c>
      <c r="G140" s="167"/>
      <c r="H140" s="167"/>
      <c r="I140" s="170"/>
      <c r="J140" s="171">
        <f>BK140</f>
        <v>0</v>
      </c>
      <c r="K140" s="167"/>
      <c r="L140" s="172"/>
      <c r="M140" s="173"/>
      <c r="N140" s="174"/>
      <c r="O140" s="174"/>
      <c r="P140" s="175">
        <f>SUM(P141:P156)</f>
        <v>0</v>
      </c>
      <c r="Q140" s="174"/>
      <c r="R140" s="175">
        <f>SUM(R141:R156)</f>
        <v>0</v>
      </c>
      <c r="S140" s="174"/>
      <c r="T140" s="176">
        <f>SUM(T141:T156)</f>
        <v>0</v>
      </c>
      <c r="AR140" s="177" t="s">
        <v>89</v>
      </c>
      <c r="AT140" s="178" t="s">
        <v>79</v>
      </c>
      <c r="AU140" s="178" t="s">
        <v>80</v>
      </c>
      <c r="AY140" s="177" t="s">
        <v>203</v>
      </c>
      <c r="BK140" s="179">
        <f>SUM(BK141:BK156)</f>
        <v>0</v>
      </c>
    </row>
    <row r="141" spans="1:65" s="2" customFormat="1" ht="37.9" customHeight="1">
      <c r="A141" s="35"/>
      <c r="B141" s="36"/>
      <c r="C141" s="180" t="s">
        <v>125</v>
      </c>
      <c r="D141" s="180" t="s">
        <v>204</v>
      </c>
      <c r="E141" s="181" t="s">
        <v>3243</v>
      </c>
      <c r="F141" s="182" t="s">
        <v>3244</v>
      </c>
      <c r="G141" s="183" t="s">
        <v>221</v>
      </c>
      <c r="H141" s="184">
        <v>58</v>
      </c>
      <c r="I141" s="185"/>
      <c r="J141" s="186">
        <f>ROUND(I141*H141,2)</f>
        <v>0</v>
      </c>
      <c r="K141" s="187"/>
      <c r="L141" s="40"/>
      <c r="M141" s="188" t="s">
        <v>1</v>
      </c>
      <c r="N141" s="189" t="s">
        <v>45</v>
      </c>
      <c r="O141" s="72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2" t="s">
        <v>317</v>
      </c>
      <c r="AT141" s="192" t="s">
        <v>204</v>
      </c>
      <c r="AU141" s="192" t="s">
        <v>85</v>
      </c>
      <c r="AY141" s="18" t="s">
        <v>203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18" t="s">
        <v>85</v>
      </c>
      <c r="BK141" s="193">
        <f>ROUND(I141*H141,2)</f>
        <v>0</v>
      </c>
      <c r="BL141" s="18" t="s">
        <v>317</v>
      </c>
      <c r="BM141" s="192" t="s">
        <v>3245</v>
      </c>
    </row>
    <row r="142" spans="2:51" s="12" customFormat="1" ht="12">
      <c r="B142" s="194"/>
      <c r="C142" s="195"/>
      <c r="D142" s="196" t="s">
        <v>209</v>
      </c>
      <c r="E142" s="197" t="s">
        <v>1</v>
      </c>
      <c r="F142" s="198" t="s">
        <v>3246</v>
      </c>
      <c r="G142" s="195"/>
      <c r="H142" s="199">
        <v>28</v>
      </c>
      <c r="I142" s="200"/>
      <c r="J142" s="195"/>
      <c r="K142" s="195"/>
      <c r="L142" s="201"/>
      <c r="M142" s="202"/>
      <c r="N142" s="203"/>
      <c r="O142" s="203"/>
      <c r="P142" s="203"/>
      <c r="Q142" s="203"/>
      <c r="R142" s="203"/>
      <c r="S142" s="203"/>
      <c r="T142" s="204"/>
      <c r="AT142" s="205" t="s">
        <v>209</v>
      </c>
      <c r="AU142" s="205" t="s">
        <v>85</v>
      </c>
      <c r="AV142" s="12" t="s">
        <v>89</v>
      </c>
      <c r="AW142" s="12" t="s">
        <v>36</v>
      </c>
      <c r="AX142" s="12" t="s">
        <v>80</v>
      </c>
      <c r="AY142" s="205" t="s">
        <v>203</v>
      </c>
    </row>
    <row r="143" spans="2:51" s="12" customFormat="1" ht="12">
      <c r="B143" s="194"/>
      <c r="C143" s="195"/>
      <c r="D143" s="196" t="s">
        <v>209</v>
      </c>
      <c r="E143" s="197" t="s">
        <v>1</v>
      </c>
      <c r="F143" s="198" t="s">
        <v>3247</v>
      </c>
      <c r="G143" s="195"/>
      <c r="H143" s="199">
        <v>1</v>
      </c>
      <c r="I143" s="200"/>
      <c r="J143" s="195"/>
      <c r="K143" s="195"/>
      <c r="L143" s="201"/>
      <c r="M143" s="202"/>
      <c r="N143" s="203"/>
      <c r="O143" s="203"/>
      <c r="P143" s="203"/>
      <c r="Q143" s="203"/>
      <c r="R143" s="203"/>
      <c r="S143" s="203"/>
      <c r="T143" s="204"/>
      <c r="AT143" s="205" t="s">
        <v>209</v>
      </c>
      <c r="AU143" s="205" t="s">
        <v>85</v>
      </c>
      <c r="AV143" s="12" t="s">
        <v>89</v>
      </c>
      <c r="AW143" s="12" t="s">
        <v>36</v>
      </c>
      <c r="AX143" s="12" t="s">
        <v>80</v>
      </c>
      <c r="AY143" s="205" t="s">
        <v>203</v>
      </c>
    </row>
    <row r="144" spans="2:51" s="12" customFormat="1" ht="12">
      <c r="B144" s="194"/>
      <c r="C144" s="195"/>
      <c r="D144" s="196" t="s">
        <v>209</v>
      </c>
      <c r="E144" s="197" t="s">
        <v>1</v>
      </c>
      <c r="F144" s="198" t="s">
        <v>3248</v>
      </c>
      <c r="G144" s="195"/>
      <c r="H144" s="199">
        <v>1</v>
      </c>
      <c r="I144" s="200"/>
      <c r="J144" s="195"/>
      <c r="K144" s="195"/>
      <c r="L144" s="201"/>
      <c r="M144" s="202"/>
      <c r="N144" s="203"/>
      <c r="O144" s="203"/>
      <c r="P144" s="203"/>
      <c r="Q144" s="203"/>
      <c r="R144" s="203"/>
      <c r="S144" s="203"/>
      <c r="T144" s="204"/>
      <c r="AT144" s="205" t="s">
        <v>209</v>
      </c>
      <c r="AU144" s="205" t="s">
        <v>85</v>
      </c>
      <c r="AV144" s="12" t="s">
        <v>89</v>
      </c>
      <c r="AW144" s="12" t="s">
        <v>36</v>
      </c>
      <c r="AX144" s="12" t="s">
        <v>80</v>
      </c>
      <c r="AY144" s="205" t="s">
        <v>203</v>
      </c>
    </row>
    <row r="145" spans="2:51" s="12" customFormat="1" ht="12">
      <c r="B145" s="194"/>
      <c r="C145" s="195"/>
      <c r="D145" s="196" t="s">
        <v>209</v>
      </c>
      <c r="E145" s="197" t="s">
        <v>1</v>
      </c>
      <c r="F145" s="198" t="s">
        <v>3249</v>
      </c>
      <c r="G145" s="195"/>
      <c r="H145" s="199">
        <v>28</v>
      </c>
      <c r="I145" s="200"/>
      <c r="J145" s="195"/>
      <c r="K145" s="195"/>
      <c r="L145" s="201"/>
      <c r="M145" s="202"/>
      <c r="N145" s="203"/>
      <c r="O145" s="203"/>
      <c r="P145" s="203"/>
      <c r="Q145" s="203"/>
      <c r="R145" s="203"/>
      <c r="S145" s="203"/>
      <c r="T145" s="204"/>
      <c r="AT145" s="205" t="s">
        <v>209</v>
      </c>
      <c r="AU145" s="205" t="s">
        <v>85</v>
      </c>
      <c r="AV145" s="12" t="s">
        <v>89</v>
      </c>
      <c r="AW145" s="12" t="s">
        <v>36</v>
      </c>
      <c r="AX145" s="12" t="s">
        <v>80</v>
      </c>
      <c r="AY145" s="205" t="s">
        <v>203</v>
      </c>
    </row>
    <row r="146" spans="2:51" s="13" customFormat="1" ht="12">
      <c r="B146" s="206"/>
      <c r="C146" s="207"/>
      <c r="D146" s="196" t="s">
        <v>209</v>
      </c>
      <c r="E146" s="208" t="s">
        <v>1</v>
      </c>
      <c r="F146" s="209" t="s">
        <v>211</v>
      </c>
      <c r="G146" s="207"/>
      <c r="H146" s="210">
        <v>58</v>
      </c>
      <c r="I146" s="211"/>
      <c r="J146" s="207"/>
      <c r="K146" s="207"/>
      <c r="L146" s="212"/>
      <c r="M146" s="213"/>
      <c r="N146" s="214"/>
      <c r="O146" s="214"/>
      <c r="P146" s="214"/>
      <c r="Q146" s="214"/>
      <c r="R146" s="214"/>
      <c r="S146" s="214"/>
      <c r="T146" s="215"/>
      <c r="AT146" s="216" t="s">
        <v>209</v>
      </c>
      <c r="AU146" s="216" t="s">
        <v>85</v>
      </c>
      <c r="AV146" s="13" t="s">
        <v>98</v>
      </c>
      <c r="AW146" s="13" t="s">
        <v>36</v>
      </c>
      <c r="AX146" s="13" t="s">
        <v>85</v>
      </c>
      <c r="AY146" s="216" t="s">
        <v>203</v>
      </c>
    </row>
    <row r="147" spans="1:65" s="2" customFormat="1" ht="44.25" customHeight="1">
      <c r="A147" s="35"/>
      <c r="B147" s="36"/>
      <c r="C147" s="180" t="s">
        <v>128</v>
      </c>
      <c r="D147" s="180" t="s">
        <v>204</v>
      </c>
      <c r="E147" s="181" t="s">
        <v>3250</v>
      </c>
      <c r="F147" s="182" t="s">
        <v>3251</v>
      </c>
      <c r="G147" s="183" t="s">
        <v>221</v>
      </c>
      <c r="H147" s="184">
        <v>10</v>
      </c>
      <c r="I147" s="185"/>
      <c r="J147" s="186">
        <f>ROUND(I147*H147,2)</f>
        <v>0</v>
      </c>
      <c r="K147" s="187"/>
      <c r="L147" s="40"/>
      <c r="M147" s="188" t="s">
        <v>1</v>
      </c>
      <c r="N147" s="189" t="s">
        <v>45</v>
      </c>
      <c r="O147" s="72"/>
      <c r="P147" s="190">
        <f>O147*H147</f>
        <v>0</v>
      </c>
      <c r="Q147" s="190">
        <v>0</v>
      </c>
      <c r="R147" s="190">
        <f>Q147*H147</f>
        <v>0</v>
      </c>
      <c r="S147" s="190">
        <v>0</v>
      </c>
      <c r="T147" s="191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2" t="s">
        <v>317</v>
      </c>
      <c r="AT147" s="192" t="s">
        <v>204</v>
      </c>
      <c r="AU147" s="192" t="s">
        <v>85</v>
      </c>
      <c r="AY147" s="18" t="s">
        <v>203</v>
      </c>
      <c r="BE147" s="193">
        <f>IF(N147="základní",J147,0)</f>
        <v>0</v>
      </c>
      <c r="BF147" s="193">
        <f>IF(N147="snížená",J147,0)</f>
        <v>0</v>
      </c>
      <c r="BG147" s="193">
        <f>IF(N147="zákl. přenesená",J147,0)</f>
        <v>0</v>
      </c>
      <c r="BH147" s="193">
        <f>IF(N147="sníž. přenesená",J147,0)</f>
        <v>0</v>
      </c>
      <c r="BI147" s="193">
        <f>IF(N147="nulová",J147,0)</f>
        <v>0</v>
      </c>
      <c r="BJ147" s="18" t="s">
        <v>85</v>
      </c>
      <c r="BK147" s="193">
        <f>ROUND(I147*H147,2)</f>
        <v>0</v>
      </c>
      <c r="BL147" s="18" t="s">
        <v>317</v>
      </c>
      <c r="BM147" s="192" t="s">
        <v>3252</v>
      </c>
    </row>
    <row r="148" spans="1:65" s="2" customFormat="1" ht="66.75" customHeight="1">
      <c r="A148" s="35"/>
      <c r="B148" s="36"/>
      <c r="C148" s="180" t="s">
        <v>264</v>
      </c>
      <c r="D148" s="180" t="s">
        <v>204</v>
      </c>
      <c r="E148" s="181" t="s">
        <v>3253</v>
      </c>
      <c r="F148" s="182" t="s">
        <v>3254</v>
      </c>
      <c r="G148" s="183" t="s">
        <v>221</v>
      </c>
      <c r="H148" s="184">
        <v>11</v>
      </c>
      <c r="I148" s="185"/>
      <c r="J148" s="186">
        <f>ROUND(I148*H148,2)</f>
        <v>0</v>
      </c>
      <c r="K148" s="187"/>
      <c r="L148" s="40"/>
      <c r="M148" s="188" t="s">
        <v>1</v>
      </c>
      <c r="N148" s="189" t="s">
        <v>45</v>
      </c>
      <c r="O148" s="72"/>
      <c r="P148" s="190">
        <f>O148*H148</f>
        <v>0</v>
      </c>
      <c r="Q148" s="190">
        <v>0</v>
      </c>
      <c r="R148" s="190">
        <f>Q148*H148</f>
        <v>0</v>
      </c>
      <c r="S148" s="190">
        <v>0</v>
      </c>
      <c r="T148" s="191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2" t="s">
        <v>317</v>
      </c>
      <c r="AT148" s="192" t="s">
        <v>204</v>
      </c>
      <c r="AU148" s="192" t="s">
        <v>85</v>
      </c>
      <c r="AY148" s="18" t="s">
        <v>203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8" t="s">
        <v>85</v>
      </c>
      <c r="BK148" s="193">
        <f>ROUND(I148*H148,2)</f>
        <v>0</v>
      </c>
      <c r="BL148" s="18" t="s">
        <v>317</v>
      </c>
      <c r="BM148" s="192" t="s">
        <v>3255</v>
      </c>
    </row>
    <row r="149" spans="1:65" s="2" customFormat="1" ht="24.2" customHeight="1">
      <c r="A149" s="35"/>
      <c r="B149" s="36"/>
      <c r="C149" s="180" t="s">
        <v>291</v>
      </c>
      <c r="D149" s="180" t="s">
        <v>204</v>
      </c>
      <c r="E149" s="181" t="s">
        <v>3256</v>
      </c>
      <c r="F149" s="182" t="s">
        <v>3257</v>
      </c>
      <c r="G149" s="183" t="s">
        <v>221</v>
      </c>
      <c r="H149" s="184">
        <v>425</v>
      </c>
      <c r="I149" s="185"/>
      <c r="J149" s="186">
        <f>ROUND(I149*H149,2)</f>
        <v>0</v>
      </c>
      <c r="K149" s="187"/>
      <c r="L149" s="40"/>
      <c r="M149" s="188" t="s">
        <v>1</v>
      </c>
      <c r="N149" s="189" t="s">
        <v>45</v>
      </c>
      <c r="O149" s="72"/>
      <c r="P149" s="190">
        <f>O149*H149</f>
        <v>0</v>
      </c>
      <c r="Q149" s="190">
        <v>0</v>
      </c>
      <c r="R149" s="190">
        <f>Q149*H149</f>
        <v>0</v>
      </c>
      <c r="S149" s="190">
        <v>0</v>
      </c>
      <c r="T149" s="191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2" t="s">
        <v>317</v>
      </c>
      <c r="AT149" s="192" t="s">
        <v>204</v>
      </c>
      <c r="AU149" s="192" t="s">
        <v>85</v>
      </c>
      <c r="AY149" s="18" t="s">
        <v>203</v>
      </c>
      <c r="BE149" s="193">
        <f>IF(N149="základní",J149,0)</f>
        <v>0</v>
      </c>
      <c r="BF149" s="193">
        <f>IF(N149="snížená",J149,0)</f>
        <v>0</v>
      </c>
      <c r="BG149" s="193">
        <f>IF(N149="zákl. přenesená",J149,0)</f>
        <v>0</v>
      </c>
      <c r="BH149" s="193">
        <f>IF(N149="sníž. přenesená",J149,0)</f>
        <v>0</v>
      </c>
      <c r="BI149" s="193">
        <f>IF(N149="nulová",J149,0)</f>
        <v>0</v>
      </c>
      <c r="BJ149" s="18" t="s">
        <v>85</v>
      </c>
      <c r="BK149" s="193">
        <f>ROUND(I149*H149,2)</f>
        <v>0</v>
      </c>
      <c r="BL149" s="18" t="s">
        <v>317</v>
      </c>
      <c r="BM149" s="192" t="s">
        <v>3258</v>
      </c>
    </row>
    <row r="150" spans="2:51" s="12" customFormat="1" ht="12">
      <c r="B150" s="194"/>
      <c r="C150" s="195"/>
      <c r="D150" s="196" t="s">
        <v>209</v>
      </c>
      <c r="E150" s="197" t="s">
        <v>1</v>
      </c>
      <c r="F150" s="198" t="s">
        <v>3259</v>
      </c>
      <c r="G150" s="195"/>
      <c r="H150" s="199">
        <v>405</v>
      </c>
      <c r="I150" s="200"/>
      <c r="J150" s="195"/>
      <c r="K150" s="195"/>
      <c r="L150" s="201"/>
      <c r="M150" s="202"/>
      <c r="N150" s="203"/>
      <c r="O150" s="203"/>
      <c r="P150" s="203"/>
      <c r="Q150" s="203"/>
      <c r="R150" s="203"/>
      <c r="S150" s="203"/>
      <c r="T150" s="204"/>
      <c r="AT150" s="205" t="s">
        <v>209</v>
      </c>
      <c r="AU150" s="205" t="s">
        <v>85</v>
      </c>
      <c r="AV150" s="12" t="s">
        <v>89</v>
      </c>
      <c r="AW150" s="12" t="s">
        <v>36</v>
      </c>
      <c r="AX150" s="12" t="s">
        <v>80</v>
      </c>
      <c r="AY150" s="205" t="s">
        <v>203</v>
      </c>
    </row>
    <row r="151" spans="2:51" s="12" customFormat="1" ht="12">
      <c r="B151" s="194"/>
      <c r="C151" s="195"/>
      <c r="D151" s="196" t="s">
        <v>209</v>
      </c>
      <c r="E151" s="197" t="s">
        <v>1</v>
      </c>
      <c r="F151" s="198" t="s">
        <v>3260</v>
      </c>
      <c r="G151" s="195"/>
      <c r="H151" s="199">
        <v>20</v>
      </c>
      <c r="I151" s="200"/>
      <c r="J151" s="195"/>
      <c r="K151" s="195"/>
      <c r="L151" s="201"/>
      <c r="M151" s="202"/>
      <c r="N151" s="203"/>
      <c r="O151" s="203"/>
      <c r="P151" s="203"/>
      <c r="Q151" s="203"/>
      <c r="R151" s="203"/>
      <c r="S151" s="203"/>
      <c r="T151" s="204"/>
      <c r="AT151" s="205" t="s">
        <v>209</v>
      </c>
      <c r="AU151" s="205" t="s">
        <v>85</v>
      </c>
      <c r="AV151" s="12" t="s">
        <v>89</v>
      </c>
      <c r="AW151" s="12" t="s">
        <v>36</v>
      </c>
      <c r="AX151" s="12" t="s">
        <v>80</v>
      </c>
      <c r="AY151" s="205" t="s">
        <v>203</v>
      </c>
    </row>
    <row r="152" spans="2:51" s="13" customFormat="1" ht="12">
      <c r="B152" s="206"/>
      <c r="C152" s="207"/>
      <c r="D152" s="196" t="s">
        <v>209</v>
      </c>
      <c r="E152" s="208" t="s">
        <v>1</v>
      </c>
      <c r="F152" s="209" t="s">
        <v>211</v>
      </c>
      <c r="G152" s="207"/>
      <c r="H152" s="210">
        <v>425</v>
      </c>
      <c r="I152" s="211"/>
      <c r="J152" s="207"/>
      <c r="K152" s="207"/>
      <c r="L152" s="212"/>
      <c r="M152" s="213"/>
      <c r="N152" s="214"/>
      <c r="O152" s="214"/>
      <c r="P152" s="214"/>
      <c r="Q152" s="214"/>
      <c r="R152" s="214"/>
      <c r="S152" s="214"/>
      <c r="T152" s="215"/>
      <c r="AT152" s="216" t="s">
        <v>209</v>
      </c>
      <c r="AU152" s="216" t="s">
        <v>85</v>
      </c>
      <c r="AV152" s="13" t="s">
        <v>98</v>
      </c>
      <c r="AW152" s="13" t="s">
        <v>36</v>
      </c>
      <c r="AX152" s="13" t="s">
        <v>85</v>
      </c>
      <c r="AY152" s="216" t="s">
        <v>203</v>
      </c>
    </row>
    <row r="153" spans="1:65" s="2" customFormat="1" ht="24.2" customHeight="1">
      <c r="A153" s="35"/>
      <c r="B153" s="36"/>
      <c r="C153" s="180" t="s">
        <v>299</v>
      </c>
      <c r="D153" s="180" t="s">
        <v>204</v>
      </c>
      <c r="E153" s="181" t="s">
        <v>3261</v>
      </c>
      <c r="F153" s="182" t="s">
        <v>3262</v>
      </c>
      <c r="G153" s="183" t="s">
        <v>221</v>
      </c>
      <c r="H153" s="184">
        <v>235</v>
      </c>
      <c r="I153" s="185"/>
      <c r="J153" s="186">
        <f>ROUND(I153*H153,2)</f>
        <v>0</v>
      </c>
      <c r="K153" s="187"/>
      <c r="L153" s="40"/>
      <c r="M153" s="188" t="s">
        <v>1</v>
      </c>
      <c r="N153" s="189" t="s">
        <v>45</v>
      </c>
      <c r="O153" s="72"/>
      <c r="P153" s="190">
        <f>O153*H153</f>
        <v>0</v>
      </c>
      <c r="Q153" s="190">
        <v>0</v>
      </c>
      <c r="R153" s="190">
        <f>Q153*H153</f>
        <v>0</v>
      </c>
      <c r="S153" s="190">
        <v>0</v>
      </c>
      <c r="T153" s="191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2" t="s">
        <v>317</v>
      </c>
      <c r="AT153" s="192" t="s">
        <v>204</v>
      </c>
      <c r="AU153" s="192" t="s">
        <v>85</v>
      </c>
      <c r="AY153" s="18" t="s">
        <v>203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8" t="s">
        <v>85</v>
      </c>
      <c r="BK153" s="193">
        <f>ROUND(I153*H153,2)</f>
        <v>0</v>
      </c>
      <c r="BL153" s="18" t="s">
        <v>317</v>
      </c>
      <c r="BM153" s="192" t="s">
        <v>3263</v>
      </c>
    </row>
    <row r="154" spans="2:51" s="12" customFormat="1" ht="12">
      <c r="B154" s="194"/>
      <c r="C154" s="195"/>
      <c r="D154" s="196" t="s">
        <v>209</v>
      </c>
      <c r="E154" s="197" t="s">
        <v>1</v>
      </c>
      <c r="F154" s="198" t="s">
        <v>3264</v>
      </c>
      <c r="G154" s="195"/>
      <c r="H154" s="199">
        <v>235</v>
      </c>
      <c r="I154" s="200"/>
      <c r="J154" s="195"/>
      <c r="K154" s="195"/>
      <c r="L154" s="201"/>
      <c r="M154" s="202"/>
      <c r="N154" s="203"/>
      <c r="O154" s="203"/>
      <c r="P154" s="203"/>
      <c r="Q154" s="203"/>
      <c r="R154" s="203"/>
      <c r="S154" s="203"/>
      <c r="T154" s="204"/>
      <c r="AT154" s="205" t="s">
        <v>209</v>
      </c>
      <c r="AU154" s="205" t="s">
        <v>85</v>
      </c>
      <c r="AV154" s="12" t="s">
        <v>89</v>
      </c>
      <c r="AW154" s="12" t="s">
        <v>36</v>
      </c>
      <c r="AX154" s="12" t="s">
        <v>80</v>
      </c>
      <c r="AY154" s="205" t="s">
        <v>203</v>
      </c>
    </row>
    <row r="155" spans="2:51" s="13" customFormat="1" ht="12">
      <c r="B155" s="206"/>
      <c r="C155" s="207"/>
      <c r="D155" s="196" t="s">
        <v>209</v>
      </c>
      <c r="E155" s="208" t="s">
        <v>1</v>
      </c>
      <c r="F155" s="209" t="s">
        <v>211</v>
      </c>
      <c r="G155" s="207"/>
      <c r="H155" s="210">
        <v>235</v>
      </c>
      <c r="I155" s="211"/>
      <c r="J155" s="207"/>
      <c r="K155" s="207"/>
      <c r="L155" s="212"/>
      <c r="M155" s="213"/>
      <c r="N155" s="214"/>
      <c r="O155" s="214"/>
      <c r="P155" s="214"/>
      <c r="Q155" s="214"/>
      <c r="R155" s="214"/>
      <c r="S155" s="214"/>
      <c r="T155" s="215"/>
      <c r="AT155" s="216" t="s">
        <v>209</v>
      </c>
      <c r="AU155" s="216" t="s">
        <v>85</v>
      </c>
      <c r="AV155" s="13" t="s">
        <v>98</v>
      </c>
      <c r="AW155" s="13" t="s">
        <v>36</v>
      </c>
      <c r="AX155" s="13" t="s">
        <v>85</v>
      </c>
      <c r="AY155" s="216" t="s">
        <v>203</v>
      </c>
    </row>
    <row r="156" spans="1:65" s="2" customFormat="1" ht="21.75" customHeight="1">
      <c r="A156" s="35"/>
      <c r="B156" s="36"/>
      <c r="C156" s="180" t="s">
        <v>308</v>
      </c>
      <c r="D156" s="180" t="s">
        <v>204</v>
      </c>
      <c r="E156" s="181" t="s">
        <v>3265</v>
      </c>
      <c r="F156" s="182" t="s">
        <v>3266</v>
      </c>
      <c r="G156" s="183" t="s">
        <v>221</v>
      </c>
      <c r="H156" s="184">
        <v>50</v>
      </c>
      <c r="I156" s="185"/>
      <c r="J156" s="186">
        <f>ROUND(I156*H156,2)</f>
        <v>0</v>
      </c>
      <c r="K156" s="187"/>
      <c r="L156" s="40"/>
      <c r="M156" s="188" t="s">
        <v>1</v>
      </c>
      <c r="N156" s="189" t="s">
        <v>45</v>
      </c>
      <c r="O156" s="72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2" t="s">
        <v>317</v>
      </c>
      <c r="AT156" s="192" t="s">
        <v>204</v>
      </c>
      <c r="AU156" s="192" t="s">
        <v>85</v>
      </c>
      <c r="AY156" s="18" t="s">
        <v>203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8" t="s">
        <v>85</v>
      </c>
      <c r="BK156" s="193">
        <f>ROUND(I156*H156,2)</f>
        <v>0</v>
      </c>
      <c r="BL156" s="18" t="s">
        <v>317</v>
      </c>
      <c r="BM156" s="192" t="s">
        <v>3267</v>
      </c>
    </row>
    <row r="157" spans="2:63" s="11" customFormat="1" ht="25.9" customHeight="1">
      <c r="B157" s="166"/>
      <c r="C157" s="167"/>
      <c r="D157" s="168" t="s">
        <v>79</v>
      </c>
      <c r="E157" s="169" t="s">
        <v>3268</v>
      </c>
      <c r="F157" s="169" t="s">
        <v>3269</v>
      </c>
      <c r="G157" s="167"/>
      <c r="H157" s="167"/>
      <c r="I157" s="170"/>
      <c r="J157" s="171">
        <f>BK157</f>
        <v>0</v>
      </c>
      <c r="K157" s="167"/>
      <c r="L157" s="172"/>
      <c r="M157" s="173"/>
      <c r="N157" s="174"/>
      <c r="O157" s="174"/>
      <c r="P157" s="175">
        <f>SUM(P158:P159)</f>
        <v>0</v>
      </c>
      <c r="Q157" s="174"/>
      <c r="R157" s="175">
        <f>SUM(R158:R159)</f>
        <v>0</v>
      </c>
      <c r="S157" s="174"/>
      <c r="T157" s="176">
        <f>SUM(T158:T159)</f>
        <v>0</v>
      </c>
      <c r="AR157" s="177" t="s">
        <v>85</v>
      </c>
      <c r="AT157" s="178" t="s">
        <v>79</v>
      </c>
      <c r="AU157" s="178" t="s">
        <v>80</v>
      </c>
      <c r="AY157" s="177" t="s">
        <v>203</v>
      </c>
      <c r="BK157" s="179">
        <f>SUM(BK158:BK159)</f>
        <v>0</v>
      </c>
    </row>
    <row r="158" spans="1:65" s="2" customFormat="1" ht="24.2" customHeight="1">
      <c r="A158" s="35"/>
      <c r="B158" s="36"/>
      <c r="C158" s="180" t="s">
        <v>8</v>
      </c>
      <c r="D158" s="180" t="s">
        <v>204</v>
      </c>
      <c r="E158" s="181" t="s">
        <v>3270</v>
      </c>
      <c r="F158" s="182" t="s">
        <v>3271</v>
      </c>
      <c r="G158" s="183" t="s">
        <v>832</v>
      </c>
      <c r="H158" s="184">
        <v>1</v>
      </c>
      <c r="I158" s="185"/>
      <c r="J158" s="186">
        <f>ROUND(I158*H158,2)</f>
        <v>0</v>
      </c>
      <c r="K158" s="187"/>
      <c r="L158" s="40"/>
      <c r="M158" s="188" t="s">
        <v>1</v>
      </c>
      <c r="N158" s="189" t="s">
        <v>45</v>
      </c>
      <c r="O158" s="72"/>
      <c r="P158" s="190">
        <f>O158*H158</f>
        <v>0</v>
      </c>
      <c r="Q158" s="190">
        <v>0</v>
      </c>
      <c r="R158" s="190">
        <f>Q158*H158</f>
        <v>0</v>
      </c>
      <c r="S158" s="190">
        <v>0</v>
      </c>
      <c r="T158" s="191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2" t="s">
        <v>98</v>
      </c>
      <c r="AT158" s="192" t="s">
        <v>204</v>
      </c>
      <c r="AU158" s="192" t="s">
        <v>85</v>
      </c>
      <c r="AY158" s="18" t="s">
        <v>203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18" t="s">
        <v>85</v>
      </c>
      <c r="BK158" s="193">
        <f>ROUND(I158*H158,2)</f>
        <v>0</v>
      </c>
      <c r="BL158" s="18" t="s">
        <v>98</v>
      </c>
      <c r="BM158" s="192" t="s">
        <v>3272</v>
      </c>
    </row>
    <row r="159" spans="1:65" s="2" customFormat="1" ht="24.2" customHeight="1">
      <c r="A159" s="35"/>
      <c r="B159" s="36"/>
      <c r="C159" s="180" t="s">
        <v>317</v>
      </c>
      <c r="D159" s="180" t="s">
        <v>204</v>
      </c>
      <c r="E159" s="181" t="s">
        <v>3273</v>
      </c>
      <c r="F159" s="182" t="s">
        <v>3274</v>
      </c>
      <c r="G159" s="183" t="s">
        <v>832</v>
      </c>
      <c r="H159" s="184">
        <v>1</v>
      </c>
      <c r="I159" s="185"/>
      <c r="J159" s="186">
        <f>ROUND(I159*H159,2)</f>
        <v>0</v>
      </c>
      <c r="K159" s="187"/>
      <c r="L159" s="40"/>
      <c r="M159" s="188" t="s">
        <v>1</v>
      </c>
      <c r="N159" s="189" t="s">
        <v>45</v>
      </c>
      <c r="O159" s="72"/>
      <c r="P159" s="190">
        <f>O159*H159</f>
        <v>0</v>
      </c>
      <c r="Q159" s="190">
        <v>0</v>
      </c>
      <c r="R159" s="190">
        <f>Q159*H159</f>
        <v>0</v>
      </c>
      <c r="S159" s="190">
        <v>0</v>
      </c>
      <c r="T159" s="191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2" t="s">
        <v>98</v>
      </c>
      <c r="AT159" s="192" t="s">
        <v>204</v>
      </c>
      <c r="AU159" s="192" t="s">
        <v>85</v>
      </c>
      <c r="AY159" s="18" t="s">
        <v>203</v>
      </c>
      <c r="BE159" s="193">
        <f>IF(N159="základní",J159,0)</f>
        <v>0</v>
      </c>
      <c r="BF159" s="193">
        <f>IF(N159="snížená",J159,0)</f>
        <v>0</v>
      </c>
      <c r="BG159" s="193">
        <f>IF(N159="zákl. přenesená",J159,0)</f>
        <v>0</v>
      </c>
      <c r="BH159" s="193">
        <f>IF(N159="sníž. přenesená",J159,0)</f>
        <v>0</v>
      </c>
      <c r="BI159" s="193">
        <f>IF(N159="nulová",J159,0)</f>
        <v>0</v>
      </c>
      <c r="BJ159" s="18" t="s">
        <v>85</v>
      </c>
      <c r="BK159" s="193">
        <f>ROUND(I159*H159,2)</f>
        <v>0</v>
      </c>
      <c r="BL159" s="18" t="s">
        <v>98</v>
      </c>
      <c r="BM159" s="192" t="s">
        <v>3275</v>
      </c>
    </row>
    <row r="160" spans="2:63" s="11" customFormat="1" ht="25.9" customHeight="1">
      <c r="B160" s="166"/>
      <c r="C160" s="167"/>
      <c r="D160" s="168" t="s">
        <v>79</v>
      </c>
      <c r="E160" s="169" t="s">
        <v>753</v>
      </c>
      <c r="F160" s="169" t="s">
        <v>754</v>
      </c>
      <c r="G160" s="167"/>
      <c r="H160" s="167"/>
      <c r="I160" s="170"/>
      <c r="J160" s="171">
        <f>BK160</f>
        <v>0</v>
      </c>
      <c r="K160" s="167"/>
      <c r="L160" s="172"/>
      <c r="M160" s="173"/>
      <c r="N160" s="174"/>
      <c r="O160" s="174"/>
      <c r="P160" s="175">
        <f>SUM(P161:P186)</f>
        <v>0</v>
      </c>
      <c r="Q160" s="174"/>
      <c r="R160" s="175">
        <f>SUM(R161:R186)</f>
        <v>0</v>
      </c>
      <c r="S160" s="174"/>
      <c r="T160" s="176">
        <f>SUM(T161:T186)</f>
        <v>0</v>
      </c>
      <c r="AR160" s="177" t="s">
        <v>89</v>
      </c>
      <c r="AT160" s="178" t="s">
        <v>79</v>
      </c>
      <c r="AU160" s="178" t="s">
        <v>80</v>
      </c>
      <c r="AY160" s="177" t="s">
        <v>203</v>
      </c>
      <c r="BK160" s="179">
        <f>SUM(BK161:BK186)</f>
        <v>0</v>
      </c>
    </row>
    <row r="161" spans="1:65" s="2" customFormat="1" ht="21.75" customHeight="1">
      <c r="A161" s="35"/>
      <c r="B161" s="36"/>
      <c r="C161" s="180" t="s">
        <v>341</v>
      </c>
      <c r="D161" s="180" t="s">
        <v>204</v>
      </c>
      <c r="E161" s="181" t="s">
        <v>3276</v>
      </c>
      <c r="F161" s="182" t="s">
        <v>3277</v>
      </c>
      <c r="G161" s="183" t="s">
        <v>221</v>
      </c>
      <c r="H161" s="184">
        <v>38</v>
      </c>
      <c r="I161" s="185"/>
      <c r="J161" s="186">
        <f aca="true" t="shared" si="0" ref="J161:J186">ROUND(I161*H161,2)</f>
        <v>0</v>
      </c>
      <c r="K161" s="187"/>
      <c r="L161" s="40"/>
      <c r="M161" s="188" t="s">
        <v>1</v>
      </c>
      <c r="N161" s="189" t="s">
        <v>45</v>
      </c>
      <c r="O161" s="72"/>
      <c r="P161" s="190">
        <f aca="true" t="shared" si="1" ref="P161:P186">O161*H161</f>
        <v>0</v>
      </c>
      <c r="Q161" s="190">
        <v>0</v>
      </c>
      <c r="R161" s="190">
        <f aca="true" t="shared" si="2" ref="R161:R186">Q161*H161</f>
        <v>0</v>
      </c>
      <c r="S161" s="190">
        <v>0</v>
      </c>
      <c r="T161" s="191">
        <f aca="true" t="shared" si="3" ref="T161:T186"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2" t="s">
        <v>317</v>
      </c>
      <c r="AT161" s="192" t="s">
        <v>204</v>
      </c>
      <c r="AU161" s="192" t="s">
        <v>85</v>
      </c>
      <c r="AY161" s="18" t="s">
        <v>203</v>
      </c>
      <c r="BE161" s="193">
        <f aca="true" t="shared" si="4" ref="BE161:BE186">IF(N161="základní",J161,0)</f>
        <v>0</v>
      </c>
      <c r="BF161" s="193">
        <f aca="true" t="shared" si="5" ref="BF161:BF186">IF(N161="snížená",J161,0)</f>
        <v>0</v>
      </c>
      <c r="BG161" s="193">
        <f aca="true" t="shared" si="6" ref="BG161:BG186">IF(N161="zákl. přenesená",J161,0)</f>
        <v>0</v>
      </c>
      <c r="BH161" s="193">
        <f aca="true" t="shared" si="7" ref="BH161:BH186">IF(N161="sníž. přenesená",J161,0)</f>
        <v>0</v>
      </c>
      <c r="BI161" s="193">
        <f aca="true" t="shared" si="8" ref="BI161:BI186">IF(N161="nulová",J161,0)</f>
        <v>0</v>
      </c>
      <c r="BJ161" s="18" t="s">
        <v>85</v>
      </c>
      <c r="BK161" s="193">
        <f aca="true" t="shared" si="9" ref="BK161:BK186">ROUND(I161*H161,2)</f>
        <v>0</v>
      </c>
      <c r="BL161" s="18" t="s">
        <v>317</v>
      </c>
      <c r="BM161" s="192" t="s">
        <v>3278</v>
      </c>
    </row>
    <row r="162" spans="1:65" s="2" customFormat="1" ht="21.75" customHeight="1">
      <c r="A162" s="35"/>
      <c r="B162" s="36"/>
      <c r="C162" s="180" t="s">
        <v>346</v>
      </c>
      <c r="D162" s="180" t="s">
        <v>204</v>
      </c>
      <c r="E162" s="181" t="s">
        <v>3279</v>
      </c>
      <c r="F162" s="182" t="s">
        <v>3280</v>
      </c>
      <c r="G162" s="183" t="s">
        <v>253</v>
      </c>
      <c r="H162" s="184">
        <v>28</v>
      </c>
      <c r="I162" s="185"/>
      <c r="J162" s="186">
        <f t="shared" si="0"/>
        <v>0</v>
      </c>
      <c r="K162" s="187"/>
      <c r="L162" s="40"/>
      <c r="M162" s="188" t="s">
        <v>1</v>
      </c>
      <c r="N162" s="189" t="s">
        <v>45</v>
      </c>
      <c r="O162" s="72"/>
      <c r="P162" s="190">
        <f t="shared" si="1"/>
        <v>0</v>
      </c>
      <c r="Q162" s="190">
        <v>0</v>
      </c>
      <c r="R162" s="190">
        <f t="shared" si="2"/>
        <v>0</v>
      </c>
      <c r="S162" s="190">
        <v>0</v>
      </c>
      <c r="T162" s="191">
        <f t="shared" si="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2" t="s">
        <v>317</v>
      </c>
      <c r="AT162" s="192" t="s">
        <v>204</v>
      </c>
      <c r="AU162" s="192" t="s">
        <v>85</v>
      </c>
      <c r="AY162" s="18" t="s">
        <v>203</v>
      </c>
      <c r="BE162" s="193">
        <f t="shared" si="4"/>
        <v>0</v>
      </c>
      <c r="BF162" s="193">
        <f t="shared" si="5"/>
        <v>0</v>
      </c>
      <c r="BG162" s="193">
        <f t="shared" si="6"/>
        <v>0</v>
      </c>
      <c r="BH162" s="193">
        <f t="shared" si="7"/>
        <v>0</v>
      </c>
      <c r="BI162" s="193">
        <f t="shared" si="8"/>
        <v>0</v>
      </c>
      <c r="BJ162" s="18" t="s">
        <v>85</v>
      </c>
      <c r="BK162" s="193">
        <f t="shared" si="9"/>
        <v>0</v>
      </c>
      <c r="BL162" s="18" t="s">
        <v>317</v>
      </c>
      <c r="BM162" s="192" t="s">
        <v>3281</v>
      </c>
    </row>
    <row r="163" spans="1:65" s="2" customFormat="1" ht="21.75" customHeight="1">
      <c r="A163" s="35"/>
      <c r="B163" s="36"/>
      <c r="C163" s="180" t="s">
        <v>356</v>
      </c>
      <c r="D163" s="180" t="s">
        <v>204</v>
      </c>
      <c r="E163" s="181" t="s">
        <v>3282</v>
      </c>
      <c r="F163" s="182" t="s">
        <v>3283</v>
      </c>
      <c r="G163" s="183" t="s">
        <v>253</v>
      </c>
      <c r="H163" s="184">
        <v>71</v>
      </c>
      <c r="I163" s="185"/>
      <c r="J163" s="186">
        <f t="shared" si="0"/>
        <v>0</v>
      </c>
      <c r="K163" s="187"/>
      <c r="L163" s="40"/>
      <c r="M163" s="188" t="s">
        <v>1</v>
      </c>
      <c r="N163" s="189" t="s">
        <v>45</v>
      </c>
      <c r="O163" s="72"/>
      <c r="P163" s="190">
        <f t="shared" si="1"/>
        <v>0</v>
      </c>
      <c r="Q163" s="190">
        <v>0</v>
      </c>
      <c r="R163" s="190">
        <f t="shared" si="2"/>
        <v>0</v>
      </c>
      <c r="S163" s="190">
        <v>0</v>
      </c>
      <c r="T163" s="191">
        <f t="shared" si="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2" t="s">
        <v>317</v>
      </c>
      <c r="AT163" s="192" t="s">
        <v>204</v>
      </c>
      <c r="AU163" s="192" t="s">
        <v>85</v>
      </c>
      <c r="AY163" s="18" t="s">
        <v>203</v>
      </c>
      <c r="BE163" s="193">
        <f t="shared" si="4"/>
        <v>0</v>
      </c>
      <c r="BF163" s="193">
        <f t="shared" si="5"/>
        <v>0</v>
      </c>
      <c r="BG163" s="193">
        <f t="shared" si="6"/>
        <v>0</v>
      </c>
      <c r="BH163" s="193">
        <f t="shared" si="7"/>
        <v>0</v>
      </c>
      <c r="BI163" s="193">
        <f t="shared" si="8"/>
        <v>0</v>
      </c>
      <c r="BJ163" s="18" t="s">
        <v>85</v>
      </c>
      <c r="BK163" s="193">
        <f t="shared" si="9"/>
        <v>0</v>
      </c>
      <c r="BL163" s="18" t="s">
        <v>317</v>
      </c>
      <c r="BM163" s="192" t="s">
        <v>3284</v>
      </c>
    </row>
    <row r="164" spans="1:65" s="2" customFormat="1" ht="21.75" customHeight="1">
      <c r="A164" s="35"/>
      <c r="B164" s="36"/>
      <c r="C164" s="180" t="s">
        <v>92</v>
      </c>
      <c r="D164" s="180" t="s">
        <v>204</v>
      </c>
      <c r="E164" s="181" t="s">
        <v>3285</v>
      </c>
      <c r="F164" s="182" t="s">
        <v>3286</v>
      </c>
      <c r="G164" s="183" t="s">
        <v>253</v>
      </c>
      <c r="H164" s="184">
        <v>13.5</v>
      </c>
      <c r="I164" s="185"/>
      <c r="J164" s="186">
        <f t="shared" si="0"/>
        <v>0</v>
      </c>
      <c r="K164" s="187"/>
      <c r="L164" s="40"/>
      <c r="M164" s="188" t="s">
        <v>1</v>
      </c>
      <c r="N164" s="189" t="s">
        <v>45</v>
      </c>
      <c r="O164" s="72"/>
      <c r="P164" s="190">
        <f t="shared" si="1"/>
        <v>0</v>
      </c>
      <c r="Q164" s="190">
        <v>0</v>
      </c>
      <c r="R164" s="190">
        <f t="shared" si="2"/>
        <v>0</v>
      </c>
      <c r="S164" s="190">
        <v>0</v>
      </c>
      <c r="T164" s="191">
        <f t="shared" si="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2" t="s">
        <v>317</v>
      </c>
      <c r="AT164" s="192" t="s">
        <v>204</v>
      </c>
      <c r="AU164" s="192" t="s">
        <v>85</v>
      </c>
      <c r="AY164" s="18" t="s">
        <v>203</v>
      </c>
      <c r="BE164" s="193">
        <f t="shared" si="4"/>
        <v>0</v>
      </c>
      <c r="BF164" s="193">
        <f t="shared" si="5"/>
        <v>0</v>
      </c>
      <c r="BG164" s="193">
        <f t="shared" si="6"/>
        <v>0</v>
      </c>
      <c r="BH164" s="193">
        <f t="shared" si="7"/>
        <v>0</v>
      </c>
      <c r="BI164" s="193">
        <f t="shared" si="8"/>
        <v>0</v>
      </c>
      <c r="BJ164" s="18" t="s">
        <v>85</v>
      </c>
      <c r="BK164" s="193">
        <f t="shared" si="9"/>
        <v>0</v>
      </c>
      <c r="BL164" s="18" t="s">
        <v>317</v>
      </c>
      <c r="BM164" s="192" t="s">
        <v>3287</v>
      </c>
    </row>
    <row r="165" spans="1:65" s="2" customFormat="1" ht="21.75" customHeight="1">
      <c r="A165" s="35"/>
      <c r="B165" s="36"/>
      <c r="C165" s="180" t="s">
        <v>7</v>
      </c>
      <c r="D165" s="180" t="s">
        <v>204</v>
      </c>
      <c r="E165" s="181" t="s">
        <v>3288</v>
      </c>
      <c r="F165" s="182" t="s">
        <v>3289</v>
      </c>
      <c r="G165" s="183" t="s">
        <v>253</v>
      </c>
      <c r="H165" s="184">
        <v>55.8</v>
      </c>
      <c r="I165" s="185"/>
      <c r="J165" s="186">
        <f t="shared" si="0"/>
        <v>0</v>
      </c>
      <c r="K165" s="187"/>
      <c r="L165" s="40"/>
      <c r="M165" s="188" t="s">
        <v>1</v>
      </c>
      <c r="N165" s="189" t="s">
        <v>45</v>
      </c>
      <c r="O165" s="72"/>
      <c r="P165" s="190">
        <f t="shared" si="1"/>
        <v>0</v>
      </c>
      <c r="Q165" s="190">
        <v>0</v>
      </c>
      <c r="R165" s="190">
        <f t="shared" si="2"/>
        <v>0</v>
      </c>
      <c r="S165" s="190">
        <v>0</v>
      </c>
      <c r="T165" s="191">
        <f t="shared" si="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2" t="s">
        <v>317</v>
      </c>
      <c r="AT165" s="192" t="s">
        <v>204</v>
      </c>
      <c r="AU165" s="192" t="s">
        <v>85</v>
      </c>
      <c r="AY165" s="18" t="s">
        <v>203</v>
      </c>
      <c r="BE165" s="193">
        <f t="shared" si="4"/>
        <v>0</v>
      </c>
      <c r="BF165" s="193">
        <f t="shared" si="5"/>
        <v>0</v>
      </c>
      <c r="BG165" s="193">
        <f t="shared" si="6"/>
        <v>0</v>
      </c>
      <c r="BH165" s="193">
        <f t="shared" si="7"/>
        <v>0</v>
      </c>
      <c r="BI165" s="193">
        <f t="shared" si="8"/>
        <v>0</v>
      </c>
      <c r="BJ165" s="18" t="s">
        <v>85</v>
      </c>
      <c r="BK165" s="193">
        <f t="shared" si="9"/>
        <v>0</v>
      </c>
      <c r="BL165" s="18" t="s">
        <v>317</v>
      </c>
      <c r="BM165" s="192" t="s">
        <v>3290</v>
      </c>
    </row>
    <row r="166" spans="1:65" s="2" customFormat="1" ht="16.5" customHeight="1">
      <c r="A166" s="35"/>
      <c r="B166" s="36"/>
      <c r="C166" s="180" t="s">
        <v>397</v>
      </c>
      <c r="D166" s="180" t="s">
        <v>204</v>
      </c>
      <c r="E166" s="181" t="s">
        <v>3291</v>
      </c>
      <c r="F166" s="182" t="s">
        <v>3292</v>
      </c>
      <c r="G166" s="183" t="s">
        <v>253</v>
      </c>
      <c r="H166" s="184">
        <v>17</v>
      </c>
      <c r="I166" s="185"/>
      <c r="J166" s="186">
        <f t="shared" si="0"/>
        <v>0</v>
      </c>
      <c r="K166" s="187"/>
      <c r="L166" s="40"/>
      <c r="M166" s="188" t="s">
        <v>1</v>
      </c>
      <c r="N166" s="189" t="s">
        <v>45</v>
      </c>
      <c r="O166" s="72"/>
      <c r="P166" s="190">
        <f t="shared" si="1"/>
        <v>0</v>
      </c>
      <c r="Q166" s="190">
        <v>0</v>
      </c>
      <c r="R166" s="190">
        <f t="shared" si="2"/>
        <v>0</v>
      </c>
      <c r="S166" s="190">
        <v>0</v>
      </c>
      <c r="T166" s="191">
        <f t="shared" si="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2" t="s">
        <v>317</v>
      </c>
      <c r="AT166" s="192" t="s">
        <v>204</v>
      </c>
      <c r="AU166" s="192" t="s">
        <v>85</v>
      </c>
      <c r="AY166" s="18" t="s">
        <v>203</v>
      </c>
      <c r="BE166" s="193">
        <f t="shared" si="4"/>
        <v>0</v>
      </c>
      <c r="BF166" s="193">
        <f t="shared" si="5"/>
        <v>0</v>
      </c>
      <c r="BG166" s="193">
        <f t="shared" si="6"/>
        <v>0</v>
      </c>
      <c r="BH166" s="193">
        <f t="shared" si="7"/>
        <v>0</v>
      </c>
      <c r="BI166" s="193">
        <f t="shared" si="8"/>
        <v>0</v>
      </c>
      <c r="BJ166" s="18" t="s">
        <v>85</v>
      </c>
      <c r="BK166" s="193">
        <f t="shared" si="9"/>
        <v>0</v>
      </c>
      <c r="BL166" s="18" t="s">
        <v>317</v>
      </c>
      <c r="BM166" s="192" t="s">
        <v>3293</v>
      </c>
    </row>
    <row r="167" spans="1:65" s="2" customFormat="1" ht="16.5" customHeight="1">
      <c r="A167" s="35"/>
      <c r="B167" s="36"/>
      <c r="C167" s="180" t="s">
        <v>403</v>
      </c>
      <c r="D167" s="180" t="s">
        <v>204</v>
      </c>
      <c r="E167" s="181" t="s">
        <v>3294</v>
      </c>
      <c r="F167" s="182" t="s">
        <v>3295</v>
      </c>
      <c r="G167" s="183" t="s">
        <v>253</v>
      </c>
      <c r="H167" s="184">
        <v>260</v>
      </c>
      <c r="I167" s="185"/>
      <c r="J167" s="186">
        <f t="shared" si="0"/>
        <v>0</v>
      </c>
      <c r="K167" s="187"/>
      <c r="L167" s="40"/>
      <c r="M167" s="188" t="s">
        <v>1</v>
      </c>
      <c r="N167" s="189" t="s">
        <v>45</v>
      </c>
      <c r="O167" s="72"/>
      <c r="P167" s="190">
        <f t="shared" si="1"/>
        <v>0</v>
      </c>
      <c r="Q167" s="190">
        <v>0</v>
      </c>
      <c r="R167" s="190">
        <f t="shared" si="2"/>
        <v>0</v>
      </c>
      <c r="S167" s="190">
        <v>0</v>
      </c>
      <c r="T167" s="191">
        <f t="shared" si="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2" t="s">
        <v>317</v>
      </c>
      <c r="AT167" s="192" t="s">
        <v>204</v>
      </c>
      <c r="AU167" s="192" t="s">
        <v>85</v>
      </c>
      <c r="AY167" s="18" t="s">
        <v>203</v>
      </c>
      <c r="BE167" s="193">
        <f t="shared" si="4"/>
        <v>0</v>
      </c>
      <c r="BF167" s="193">
        <f t="shared" si="5"/>
        <v>0</v>
      </c>
      <c r="BG167" s="193">
        <f t="shared" si="6"/>
        <v>0</v>
      </c>
      <c r="BH167" s="193">
        <f t="shared" si="7"/>
        <v>0</v>
      </c>
      <c r="BI167" s="193">
        <f t="shared" si="8"/>
        <v>0</v>
      </c>
      <c r="BJ167" s="18" t="s">
        <v>85</v>
      </c>
      <c r="BK167" s="193">
        <f t="shared" si="9"/>
        <v>0</v>
      </c>
      <c r="BL167" s="18" t="s">
        <v>317</v>
      </c>
      <c r="BM167" s="192" t="s">
        <v>3296</v>
      </c>
    </row>
    <row r="168" spans="1:65" s="2" customFormat="1" ht="16.5" customHeight="1">
      <c r="A168" s="35"/>
      <c r="B168" s="36"/>
      <c r="C168" s="180" t="s">
        <v>409</v>
      </c>
      <c r="D168" s="180" t="s">
        <v>204</v>
      </c>
      <c r="E168" s="181" t="s">
        <v>3297</v>
      </c>
      <c r="F168" s="182" t="s">
        <v>3298</v>
      </c>
      <c r="G168" s="183" t="s">
        <v>253</v>
      </c>
      <c r="H168" s="184">
        <v>235</v>
      </c>
      <c r="I168" s="185"/>
      <c r="J168" s="186">
        <f t="shared" si="0"/>
        <v>0</v>
      </c>
      <c r="K168" s="187"/>
      <c r="L168" s="40"/>
      <c r="M168" s="188" t="s">
        <v>1</v>
      </c>
      <c r="N168" s="189" t="s">
        <v>45</v>
      </c>
      <c r="O168" s="72"/>
      <c r="P168" s="190">
        <f t="shared" si="1"/>
        <v>0</v>
      </c>
      <c r="Q168" s="190">
        <v>0</v>
      </c>
      <c r="R168" s="190">
        <f t="shared" si="2"/>
        <v>0</v>
      </c>
      <c r="S168" s="190">
        <v>0</v>
      </c>
      <c r="T168" s="191">
        <f t="shared" si="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2" t="s">
        <v>317</v>
      </c>
      <c r="AT168" s="192" t="s">
        <v>204</v>
      </c>
      <c r="AU168" s="192" t="s">
        <v>85</v>
      </c>
      <c r="AY168" s="18" t="s">
        <v>203</v>
      </c>
      <c r="BE168" s="193">
        <f t="shared" si="4"/>
        <v>0</v>
      </c>
      <c r="BF168" s="193">
        <f t="shared" si="5"/>
        <v>0</v>
      </c>
      <c r="BG168" s="193">
        <f t="shared" si="6"/>
        <v>0</v>
      </c>
      <c r="BH168" s="193">
        <f t="shared" si="7"/>
        <v>0</v>
      </c>
      <c r="BI168" s="193">
        <f t="shared" si="8"/>
        <v>0</v>
      </c>
      <c r="BJ168" s="18" t="s">
        <v>85</v>
      </c>
      <c r="BK168" s="193">
        <f t="shared" si="9"/>
        <v>0</v>
      </c>
      <c r="BL168" s="18" t="s">
        <v>317</v>
      </c>
      <c r="BM168" s="192" t="s">
        <v>3299</v>
      </c>
    </row>
    <row r="169" spans="1:65" s="2" customFormat="1" ht="16.5" customHeight="1">
      <c r="A169" s="35"/>
      <c r="B169" s="36"/>
      <c r="C169" s="180" t="s">
        <v>415</v>
      </c>
      <c r="D169" s="180" t="s">
        <v>204</v>
      </c>
      <c r="E169" s="181" t="s">
        <v>3300</v>
      </c>
      <c r="F169" s="182" t="s">
        <v>3301</v>
      </c>
      <c r="G169" s="183" t="s">
        <v>253</v>
      </c>
      <c r="H169" s="184">
        <v>180</v>
      </c>
      <c r="I169" s="185"/>
      <c r="J169" s="186">
        <f t="shared" si="0"/>
        <v>0</v>
      </c>
      <c r="K169" s="187"/>
      <c r="L169" s="40"/>
      <c r="M169" s="188" t="s">
        <v>1</v>
      </c>
      <c r="N169" s="189" t="s">
        <v>45</v>
      </c>
      <c r="O169" s="72"/>
      <c r="P169" s="190">
        <f t="shared" si="1"/>
        <v>0</v>
      </c>
      <c r="Q169" s="190">
        <v>0</v>
      </c>
      <c r="R169" s="190">
        <f t="shared" si="2"/>
        <v>0</v>
      </c>
      <c r="S169" s="190">
        <v>0</v>
      </c>
      <c r="T169" s="191">
        <f t="shared" si="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2" t="s">
        <v>317</v>
      </c>
      <c r="AT169" s="192" t="s">
        <v>204</v>
      </c>
      <c r="AU169" s="192" t="s">
        <v>85</v>
      </c>
      <c r="AY169" s="18" t="s">
        <v>203</v>
      </c>
      <c r="BE169" s="193">
        <f t="shared" si="4"/>
        <v>0</v>
      </c>
      <c r="BF169" s="193">
        <f t="shared" si="5"/>
        <v>0</v>
      </c>
      <c r="BG169" s="193">
        <f t="shared" si="6"/>
        <v>0</v>
      </c>
      <c r="BH169" s="193">
        <f t="shared" si="7"/>
        <v>0</v>
      </c>
      <c r="BI169" s="193">
        <f t="shared" si="8"/>
        <v>0</v>
      </c>
      <c r="BJ169" s="18" t="s">
        <v>85</v>
      </c>
      <c r="BK169" s="193">
        <f t="shared" si="9"/>
        <v>0</v>
      </c>
      <c r="BL169" s="18" t="s">
        <v>317</v>
      </c>
      <c r="BM169" s="192" t="s">
        <v>3302</v>
      </c>
    </row>
    <row r="170" spans="1:65" s="2" customFormat="1" ht="21.75" customHeight="1">
      <c r="A170" s="35"/>
      <c r="B170" s="36"/>
      <c r="C170" s="180" t="s">
        <v>423</v>
      </c>
      <c r="D170" s="180" t="s">
        <v>204</v>
      </c>
      <c r="E170" s="181" t="s">
        <v>3303</v>
      </c>
      <c r="F170" s="182" t="s">
        <v>3304</v>
      </c>
      <c r="G170" s="183" t="s">
        <v>253</v>
      </c>
      <c r="H170" s="184">
        <v>588</v>
      </c>
      <c r="I170" s="185"/>
      <c r="J170" s="186">
        <f t="shared" si="0"/>
        <v>0</v>
      </c>
      <c r="K170" s="187"/>
      <c r="L170" s="40"/>
      <c r="M170" s="188" t="s">
        <v>1</v>
      </c>
      <c r="N170" s="189" t="s">
        <v>45</v>
      </c>
      <c r="O170" s="72"/>
      <c r="P170" s="190">
        <f t="shared" si="1"/>
        <v>0</v>
      </c>
      <c r="Q170" s="190">
        <v>0</v>
      </c>
      <c r="R170" s="190">
        <f t="shared" si="2"/>
        <v>0</v>
      </c>
      <c r="S170" s="190">
        <v>0</v>
      </c>
      <c r="T170" s="191">
        <f t="shared" si="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2" t="s">
        <v>317</v>
      </c>
      <c r="AT170" s="192" t="s">
        <v>204</v>
      </c>
      <c r="AU170" s="192" t="s">
        <v>85</v>
      </c>
      <c r="AY170" s="18" t="s">
        <v>203</v>
      </c>
      <c r="BE170" s="193">
        <f t="shared" si="4"/>
        <v>0</v>
      </c>
      <c r="BF170" s="193">
        <f t="shared" si="5"/>
        <v>0</v>
      </c>
      <c r="BG170" s="193">
        <f t="shared" si="6"/>
        <v>0</v>
      </c>
      <c r="BH170" s="193">
        <f t="shared" si="7"/>
        <v>0</v>
      </c>
      <c r="BI170" s="193">
        <f t="shared" si="8"/>
        <v>0</v>
      </c>
      <c r="BJ170" s="18" t="s">
        <v>85</v>
      </c>
      <c r="BK170" s="193">
        <f t="shared" si="9"/>
        <v>0</v>
      </c>
      <c r="BL170" s="18" t="s">
        <v>317</v>
      </c>
      <c r="BM170" s="192" t="s">
        <v>3305</v>
      </c>
    </row>
    <row r="171" spans="1:65" s="2" customFormat="1" ht="21.75" customHeight="1">
      <c r="A171" s="35"/>
      <c r="B171" s="36"/>
      <c r="C171" s="180" t="s">
        <v>428</v>
      </c>
      <c r="D171" s="180" t="s">
        <v>204</v>
      </c>
      <c r="E171" s="181" t="s">
        <v>3306</v>
      </c>
      <c r="F171" s="182" t="s">
        <v>3307</v>
      </c>
      <c r="G171" s="183" t="s">
        <v>253</v>
      </c>
      <c r="H171" s="184">
        <v>210</v>
      </c>
      <c r="I171" s="185"/>
      <c r="J171" s="186">
        <f t="shared" si="0"/>
        <v>0</v>
      </c>
      <c r="K171" s="187"/>
      <c r="L171" s="40"/>
      <c r="M171" s="188" t="s">
        <v>1</v>
      </c>
      <c r="N171" s="189" t="s">
        <v>45</v>
      </c>
      <c r="O171" s="72"/>
      <c r="P171" s="190">
        <f t="shared" si="1"/>
        <v>0</v>
      </c>
      <c r="Q171" s="190">
        <v>0</v>
      </c>
      <c r="R171" s="190">
        <f t="shared" si="2"/>
        <v>0</v>
      </c>
      <c r="S171" s="190">
        <v>0</v>
      </c>
      <c r="T171" s="191">
        <f t="shared" si="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2" t="s">
        <v>317</v>
      </c>
      <c r="AT171" s="192" t="s">
        <v>204</v>
      </c>
      <c r="AU171" s="192" t="s">
        <v>85</v>
      </c>
      <c r="AY171" s="18" t="s">
        <v>203</v>
      </c>
      <c r="BE171" s="193">
        <f t="shared" si="4"/>
        <v>0</v>
      </c>
      <c r="BF171" s="193">
        <f t="shared" si="5"/>
        <v>0</v>
      </c>
      <c r="BG171" s="193">
        <f t="shared" si="6"/>
        <v>0</v>
      </c>
      <c r="BH171" s="193">
        <f t="shared" si="7"/>
        <v>0</v>
      </c>
      <c r="BI171" s="193">
        <f t="shared" si="8"/>
        <v>0</v>
      </c>
      <c r="BJ171" s="18" t="s">
        <v>85</v>
      </c>
      <c r="BK171" s="193">
        <f t="shared" si="9"/>
        <v>0</v>
      </c>
      <c r="BL171" s="18" t="s">
        <v>317</v>
      </c>
      <c r="BM171" s="192" t="s">
        <v>3308</v>
      </c>
    </row>
    <row r="172" spans="1:65" s="2" customFormat="1" ht="24.2" customHeight="1">
      <c r="A172" s="35"/>
      <c r="B172" s="36"/>
      <c r="C172" s="180" t="s">
        <v>440</v>
      </c>
      <c r="D172" s="180" t="s">
        <v>204</v>
      </c>
      <c r="E172" s="181" t="s">
        <v>3309</v>
      </c>
      <c r="F172" s="182" t="s">
        <v>3310</v>
      </c>
      <c r="G172" s="183" t="s">
        <v>221</v>
      </c>
      <c r="H172" s="184">
        <v>28</v>
      </c>
      <c r="I172" s="185"/>
      <c r="J172" s="186">
        <f t="shared" si="0"/>
        <v>0</v>
      </c>
      <c r="K172" s="187"/>
      <c r="L172" s="40"/>
      <c r="M172" s="188" t="s">
        <v>1</v>
      </c>
      <c r="N172" s="189" t="s">
        <v>45</v>
      </c>
      <c r="O172" s="72"/>
      <c r="P172" s="190">
        <f t="shared" si="1"/>
        <v>0</v>
      </c>
      <c r="Q172" s="190">
        <v>0</v>
      </c>
      <c r="R172" s="190">
        <f t="shared" si="2"/>
        <v>0</v>
      </c>
      <c r="S172" s="190">
        <v>0</v>
      </c>
      <c r="T172" s="191">
        <f t="shared" si="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2" t="s">
        <v>317</v>
      </c>
      <c r="AT172" s="192" t="s">
        <v>204</v>
      </c>
      <c r="AU172" s="192" t="s">
        <v>85</v>
      </c>
      <c r="AY172" s="18" t="s">
        <v>203</v>
      </c>
      <c r="BE172" s="193">
        <f t="shared" si="4"/>
        <v>0</v>
      </c>
      <c r="BF172" s="193">
        <f t="shared" si="5"/>
        <v>0</v>
      </c>
      <c r="BG172" s="193">
        <f t="shared" si="6"/>
        <v>0</v>
      </c>
      <c r="BH172" s="193">
        <f t="shared" si="7"/>
        <v>0</v>
      </c>
      <c r="BI172" s="193">
        <f t="shared" si="8"/>
        <v>0</v>
      </c>
      <c r="BJ172" s="18" t="s">
        <v>85</v>
      </c>
      <c r="BK172" s="193">
        <f t="shared" si="9"/>
        <v>0</v>
      </c>
      <c r="BL172" s="18" t="s">
        <v>317</v>
      </c>
      <c r="BM172" s="192" t="s">
        <v>3311</v>
      </c>
    </row>
    <row r="173" spans="1:65" s="2" customFormat="1" ht="37.9" customHeight="1">
      <c r="A173" s="35"/>
      <c r="B173" s="36"/>
      <c r="C173" s="180" t="s">
        <v>448</v>
      </c>
      <c r="D173" s="180" t="s">
        <v>204</v>
      </c>
      <c r="E173" s="181" t="s">
        <v>3312</v>
      </c>
      <c r="F173" s="182" t="s">
        <v>3313</v>
      </c>
      <c r="G173" s="183" t="s">
        <v>221</v>
      </c>
      <c r="H173" s="184">
        <v>10</v>
      </c>
      <c r="I173" s="185"/>
      <c r="J173" s="186">
        <f t="shared" si="0"/>
        <v>0</v>
      </c>
      <c r="K173" s="187"/>
      <c r="L173" s="40"/>
      <c r="M173" s="188" t="s">
        <v>1</v>
      </c>
      <c r="N173" s="189" t="s">
        <v>45</v>
      </c>
      <c r="O173" s="72"/>
      <c r="P173" s="190">
        <f t="shared" si="1"/>
        <v>0</v>
      </c>
      <c r="Q173" s="190">
        <v>0</v>
      </c>
      <c r="R173" s="190">
        <f t="shared" si="2"/>
        <v>0</v>
      </c>
      <c r="S173" s="190">
        <v>0</v>
      </c>
      <c r="T173" s="191">
        <f t="shared" si="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2" t="s">
        <v>317</v>
      </c>
      <c r="AT173" s="192" t="s">
        <v>204</v>
      </c>
      <c r="AU173" s="192" t="s">
        <v>85</v>
      </c>
      <c r="AY173" s="18" t="s">
        <v>203</v>
      </c>
      <c r="BE173" s="193">
        <f t="shared" si="4"/>
        <v>0</v>
      </c>
      <c r="BF173" s="193">
        <f t="shared" si="5"/>
        <v>0</v>
      </c>
      <c r="BG173" s="193">
        <f t="shared" si="6"/>
        <v>0</v>
      </c>
      <c r="BH173" s="193">
        <f t="shared" si="7"/>
        <v>0</v>
      </c>
      <c r="BI173" s="193">
        <f t="shared" si="8"/>
        <v>0</v>
      </c>
      <c r="BJ173" s="18" t="s">
        <v>85</v>
      </c>
      <c r="BK173" s="193">
        <f t="shared" si="9"/>
        <v>0</v>
      </c>
      <c r="BL173" s="18" t="s">
        <v>317</v>
      </c>
      <c r="BM173" s="192" t="s">
        <v>3314</v>
      </c>
    </row>
    <row r="174" spans="1:65" s="2" customFormat="1" ht="16.5" customHeight="1">
      <c r="A174" s="35"/>
      <c r="B174" s="36"/>
      <c r="C174" s="180" t="s">
        <v>455</v>
      </c>
      <c r="D174" s="180" t="s">
        <v>204</v>
      </c>
      <c r="E174" s="181" t="s">
        <v>3315</v>
      </c>
      <c r="F174" s="182" t="s">
        <v>3316</v>
      </c>
      <c r="G174" s="183" t="s">
        <v>221</v>
      </c>
      <c r="H174" s="184">
        <v>38</v>
      </c>
      <c r="I174" s="185"/>
      <c r="J174" s="186">
        <f t="shared" si="0"/>
        <v>0</v>
      </c>
      <c r="K174" s="187"/>
      <c r="L174" s="40"/>
      <c r="M174" s="188" t="s">
        <v>1</v>
      </c>
      <c r="N174" s="189" t="s">
        <v>45</v>
      </c>
      <c r="O174" s="72"/>
      <c r="P174" s="190">
        <f t="shared" si="1"/>
        <v>0</v>
      </c>
      <c r="Q174" s="190">
        <v>0</v>
      </c>
      <c r="R174" s="190">
        <f t="shared" si="2"/>
        <v>0</v>
      </c>
      <c r="S174" s="190">
        <v>0</v>
      </c>
      <c r="T174" s="191">
        <f t="shared" si="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2" t="s">
        <v>317</v>
      </c>
      <c r="AT174" s="192" t="s">
        <v>204</v>
      </c>
      <c r="AU174" s="192" t="s">
        <v>85</v>
      </c>
      <c r="AY174" s="18" t="s">
        <v>203</v>
      </c>
      <c r="BE174" s="193">
        <f t="shared" si="4"/>
        <v>0</v>
      </c>
      <c r="BF174" s="193">
        <f t="shared" si="5"/>
        <v>0</v>
      </c>
      <c r="BG174" s="193">
        <f t="shared" si="6"/>
        <v>0</v>
      </c>
      <c r="BH174" s="193">
        <f t="shared" si="7"/>
        <v>0</v>
      </c>
      <c r="BI174" s="193">
        <f t="shared" si="8"/>
        <v>0</v>
      </c>
      <c r="BJ174" s="18" t="s">
        <v>85</v>
      </c>
      <c r="BK174" s="193">
        <f t="shared" si="9"/>
        <v>0</v>
      </c>
      <c r="BL174" s="18" t="s">
        <v>317</v>
      </c>
      <c r="BM174" s="192" t="s">
        <v>3317</v>
      </c>
    </row>
    <row r="175" spans="1:65" s="2" customFormat="1" ht="16.5" customHeight="1">
      <c r="A175" s="35"/>
      <c r="B175" s="36"/>
      <c r="C175" s="180" t="s">
        <v>460</v>
      </c>
      <c r="D175" s="180" t="s">
        <v>204</v>
      </c>
      <c r="E175" s="181" t="s">
        <v>3318</v>
      </c>
      <c r="F175" s="182" t="s">
        <v>3319</v>
      </c>
      <c r="G175" s="183" t="s">
        <v>221</v>
      </c>
      <c r="H175" s="184">
        <v>4</v>
      </c>
      <c r="I175" s="185"/>
      <c r="J175" s="186">
        <f t="shared" si="0"/>
        <v>0</v>
      </c>
      <c r="K175" s="187"/>
      <c r="L175" s="40"/>
      <c r="M175" s="188" t="s">
        <v>1</v>
      </c>
      <c r="N175" s="189" t="s">
        <v>45</v>
      </c>
      <c r="O175" s="72"/>
      <c r="P175" s="190">
        <f t="shared" si="1"/>
        <v>0</v>
      </c>
      <c r="Q175" s="190">
        <v>0</v>
      </c>
      <c r="R175" s="190">
        <f t="shared" si="2"/>
        <v>0</v>
      </c>
      <c r="S175" s="190">
        <v>0</v>
      </c>
      <c r="T175" s="191">
        <f t="shared" si="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2" t="s">
        <v>317</v>
      </c>
      <c r="AT175" s="192" t="s">
        <v>204</v>
      </c>
      <c r="AU175" s="192" t="s">
        <v>85</v>
      </c>
      <c r="AY175" s="18" t="s">
        <v>203</v>
      </c>
      <c r="BE175" s="193">
        <f t="shared" si="4"/>
        <v>0</v>
      </c>
      <c r="BF175" s="193">
        <f t="shared" si="5"/>
        <v>0</v>
      </c>
      <c r="BG175" s="193">
        <f t="shared" si="6"/>
        <v>0</v>
      </c>
      <c r="BH175" s="193">
        <f t="shared" si="7"/>
        <v>0</v>
      </c>
      <c r="BI175" s="193">
        <f t="shared" si="8"/>
        <v>0</v>
      </c>
      <c r="BJ175" s="18" t="s">
        <v>85</v>
      </c>
      <c r="BK175" s="193">
        <f t="shared" si="9"/>
        <v>0</v>
      </c>
      <c r="BL175" s="18" t="s">
        <v>317</v>
      </c>
      <c r="BM175" s="192" t="s">
        <v>3320</v>
      </c>
    </row>
    <row r="176" spans="1:65" s="2" customFormat="1" ht="16.5" customHeight="1">
      <c r="A176" s="35"/>
      <c r="B176" s="36"/>
      <c r="C176" s="180" t="s">
        <v>465</v>
      </c>
      <c r="D176" s="180" t="s">
        <v>204</v>
      </c>
      <c r="E176" s="181" t="s">
        <v>3321</v>
      </c>
      <c r="F176" s="182" t="s">
        <v>3322</v>
      </c>
      <c r="G176" s="183" t="s">
        <v>221</v>
      </c>
      <c r="H176" s="184">
        <v>6</v>
      </c>
      <c r="I176" s="185"/>
      <c r="J176" s="186">
        <f t="shared" si="0"/>
        <v>0</v>
      </c>
      <c r="K176" s="187"/>
      <c r="L176" s="40"/>
      <c r="M176" s="188" t="s">
        <v>1</v>
      </c>
      <c r="N176" s="189" t="s">
        <v>45</v>
      </c>
      <c r="O176" s="72"/>
      <c r="P176" s="190">
        <f t="shared" si="1"/>
        <v>0</v>
      </c>
      <c r="Q176" s="190">
        <v>0</v>
      </c>
      <c r="R176" s="190">
        <f t="shared" si="2"/>
        <v>0</v>
      </c>
      <c r="S176" s="190">
        <v>0</v>
      </c>
      <c r="T176" s="191">
        <f t="shared" si="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2" t="s">
        <v>317</v>
      </c>
      <c r="AT176" s="192" t="s">
        <v>204</v>
      </c>
      <c r="AU176" s="192" t="s">
        <v>85</v>
      </c>
      <c r="AY176" s="18" t="s">
        <v>203</v>
      </c>
      <c r="BE176" s="193">
        <f t="shared" si="4"/>
        <v>0</v>
      </c>
      <c r="BF176" s="193">
        <f t="shared" si="5"/>
        <v>0</v>
      </c>
      <c r="BG176" s="193">
        <f t="shared" si="6"/>
        <v>0</v>
      </c>
      <c r="BH176" s="193">
        <f t="shared" si="7"/>
        <v>0</v>
      </c>
      <c r="BI176" s="193">
        <f t="shared" si="8"/>
        <v>0</v>
      </c>
      <c r="BJ176" s="18" t="s">
        <v>85</v>
      </c>
      <c r="BK176" s="193">
        <f t="shared" si="9"/>
        <v>0</v>
      </c>
      <c r="BL176" s="18" t="s">
        <v>317</v>
      </c>
      <c r="BM176" s="192" t="s">
        <v>3323</v>
      </c>
    </row>
    <row r="177" spans="1:65" s="2" customFormat="1" ht="16.5" customHeight="1">
      <c r="A177" s="35"/>
      <c r="B177" s="36"/>
      <c r="C177" s="180" t="s">
        <v>474</v>
      </c>
      <c r="D177" s="180" t="s">
        <v>204</v>
      </c>
      <c r="E177" s="181" t="s">
        <v>3324</v>
      </c>
      <c r="F177" s="182" t="s">
        <v>3325</v>
      </c>
      <c r="G177" s="183" t="s">
        <v>221</v>
      </c>
      <c r="H177" s="184">
        <v>1</v>
      </c>
      <c r="I177" s="185"/>
      <c r="J177" s="186">
        <f t="shared" si="0"/>
        <v>0</v>
      </c>
      <c r="K177" s="187"/>
      <c r="L177" s="40"/>
      <c r="M177" s="188" t="s">
        <v>1</v>
      </c>
      <c r="N177" s="189" t="s">
        <v>45</v>
      </c>
      <c r="O177" s="72"/>
      <c r="P177" s="190">
        <f t="shared" si="1"/>
        <v>0</v>
      </c>
      <c r="Q177" s="190">
        <v>0</v>
      </c>
      <c r="R177" s="190">
        <f t="shared" si="2"/>
        <v>0</v>
      </c>
      <c r="S177" s="190">
        <v>0</v>
      </c>
      <c r="T177" s="191">
        <f t="shared" si="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2" t="s">
        <v>317</v>
      </c>
      <c r="AT177" s="192" t="s">
        <v>204</v>
      </c>
      <c r="AU177" s="192" t="s">
        <v>85</v>
      </c>
      <c r="AY177" s="18" t="s">
        <v>203</v>
      </c>
      <c r="BE177" s="193">
        <f t="shared" si="4"/>
        <v>0</v>
      </c>
      <c r="BF177" s="193">
        <f t="shared" si="5"/>
        <v>0</v>
      </c>
      <c r="BG177" s="193">
        <f t="shared" si="6"/>
        <v>0</v>
      </c>
      <c r="BH177" s="193">
        <f t="shared" si="7"/>
        <v>0</v>
      </c>
      <c r="BI177" s="193">
        <f t="shared" si="8"/>
        <v>0</v>
      </c>
      <c r="BJ177" s="18" t="s">
        <v>85</v>
      </c>
      <c r="BK177" s="193">
        <f t="shared" si="9"/>
        <v>0</v>
      </c>
      <c r="BL177" s="18" t="s">
        <v>317</v>
      </c>
      <c r="BM177" s="192" t="s">
        <v>3326</v>
      </c>
    </row>
    <row r="178" spans="1:65" s="2" customFormat="1" ht="21.75" customHeight="1">
      <c r="A178" s="35"/>
      <c r="B178" s="36"/>
      <c r="C178" s="180" t="s">
        <v>479</v>
      </c>
      <c r="D178" s="180" t="s">
        <v>204</v>
      </c>
      <c r="E178" s="181" t="s">
        <v>3327</v>
      </c>
      <c r="F178" s="182" t="s">
        <v>3328</v>
      </c>
      <c r="G178" s="183" t="s">
        <v>221</v>
      </c>
      <c r="H178" s="184">
        <v>1</v>
      </c>
      <c r="I178" s="185"/>
      <c r="J178" s="186">
        <f t="shared" si="0"/>
        <v>0</v>
      </c>
      <c r="K178" s="187"/>
      <c r="L178" s="40"/>
      <c r="M178" s="188" t="s">
        <v>1</v>
      </c>
      <c r="N178" s="189" t="s">
        <v>45</v>
      </c>
      <c r="O178" s="72"/>
      <c r="P178" s="190">
        <f t="shared" si="1"/>
        <v>0</v>
      </c>
      <c r="Q178" s="190">
        <v>0</v>
      </c>
      <c r="R178" s="190">
        <f t="shared" si="2"/>
        <v>0</v>
      </c>
      <c r="S178" s="190">
        <v>0</v>
      </c>
      <c r="T178" s="191">
        <f t="shared" si="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2" t="s">
        <v>317</v>
      </c>
      <c r="AT178" s="192" t="s">
        <v>204</v>
      </c>
      <c r="AU178" s="192" t="s">
        <v>85</v>
      </c>
      <c r="AY178" s="18" t="s">
        <v>203</v>
      </c>
      <c r="BE178" s="193">
        <f t="shared" si="4"/>
        <v>0</v>
      </c>
      <c r="BF178" s="193">
        <f t="shared" si="5"/>
        <v>0</v>
      </c>
      <c r="BG178" s="193">
        <f t="shared" si="6"/>
        <v>0</v>
      </c>
      <c r="BH178" s="193">
        <f t="shared" si="7"/>
        <v>0</v>
      </c>
      <c r="BI178" s="193">
        <f t="shared" si="8"/>
        <v>0</v>
      </c>
      <c r="BJ178" s="18" t="s">
        <v>85</v>
      </c>
      <c r="BK178" s="193">
        <f t="shared" si="9"/>
        <v>0</v>
      </c>
      <c r="BL178" s="18" t="s">
        <v>317</v>
      </c>
      <c r="BM178" s="192" t="s">
        <v>3329</v>
      </c>
    </row>
    <row r="179" spans="1:65" s="2" customFormat="1" ht="16.5" customHeight="1">
      <c r="A179" s="35"/>
      <c r="B179" s="36"/>
      <c r="C179" s="180" t="s">
        <v>485</v>
      </c>
      <c r="D179" s="180" t="s">
        <v>204</v>
      </c>
      <c r="E179" s="181" t="s">
        <v>3330</v>
      </c>
      <c r="F179" s="182" t="s">
        <v>3331</v>
      </c>
      <c r="G179" s="183" t="s">
        <v>221</v>
      </c>
      <c r="H179" s="184">
        <v>28</v>
      </c>
      <c r="I179" s="185"/>
      <c r="J179" s="186">
        <f t="shared" si="0"/>
        <v>0</v>
      </c>
      <c r="K179" s="187"/>
      <c r="L179" s="40"/>
      <c r="M179" s="188" t="s">
        <v>1</v>
      </c>
      <c r="N179" s="189" t="s">
        <v>45</v>
      </c>
      <c r="O179" s="72"/>
      <c r="P179" s="190">
        <f t="shared" si="1"/>
        <v>0</v>
      </c>
      <c r="Q179" s="190">
        <v>0</v>
      </c>
      <c r="R179" s="190">
        <f t="shared" si="2"/>
        <v>0</v>
      </c>
      <c r="S179" s="190">
        <v>0</v>
      </c>
      <c r="T179" s="191">
        <f t="shared" si="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2" t="s">
        <v>317</v>
      </c>
      <c r="AT179" s="192" t="s">
        <v>204</v>
      </c>
      <c r="AU179" s="192" t="s">
        <v>85</v>
      </c>
      <c r="AY179" s="18" t="s">
        <v>203</v>
      </c>
      <c r="BE179" s="193">
        <f t="shared" si="4"/>
        <v>0</v>
      </c>
      <c r="BF179" s="193">
        <f t="shared" si="5"/>
        <v>0</v>
      </c>
      <c r="BG179" s="193">
        <f t="shared" si="6"/>
        <v>0</v>
      </c>
      <c r="BH179" s="193">
        <f t="shared" si="7"/>
        <v>0</v>
      </c>
      <c r="BI179" s="193">
        <f t="shared" si="8"/>
        <v>0</v>
      </c>
      <c r="BJ179" s="18" t="s">
        <v>85</v>
      </c>
      <c r="BK179" s="193">
        <f t="shared" si="9"/>
        <v>0</v>
      </c>
      <c r="BL179" s="18" t="s">
        <v>317</v>
      </c>
      <c r="BM179" s="192" t="s">
        <v>3332</v>
      </c>
    </row>
    <row r="180" spans="1:65" s="2" customFormat="1" ht="24.2" customHeight="1">
      <c r="A180" s="35"/>
      <c r="B180" s="36"/>
      <c r="C180" s="180" t="s">
        <v>490</v>
      </c>
      <c r="D180" s="180" t="s">
        <v>204</v>
      </c>
      <c r="E180" s="181" t="s">
        <v>3333</v>
      </c>
      <c r="F180" s="182" t="s">
        <v>3334</v>
      </c>
      <c r="G180" s="183" t="s">
        <v>221</v>
      </c>
      <c r="H180" s="184">
        <v>8</v>
      </c>
      <c r="I180" s="185"/>
      <c r="J180" s="186">
        <f t="shared" si="0"/>
        <v>0</v>
      </c>
      <c r="K180" s="187"/>
      <c r="L180" s="40"/>
      <c r="M180" s="188" t="s">
        <v>1</v>
      </c>
      <c r="N180" s="189" t="s">
        <v>45</v>
      </c>
      <c r="O180" s="72"/>
      <c r="P180" s="190">
        <f t="shared" si="1"/>
        <v>0</v>
      </c>
      <c r="Q180" s="190">
        <v>0</v>
      </c>
      <c r="R180" s="190">
        <f t="shared" si="2"/>
        <v>0</v>
      </c>
      <c r="S180" s="190">
        <v>0</v>
      </c>
      <c r="T180" s="191">
        <f t="shared" si="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2" t="s">
        <v>317</v>
      </c>
      <c r="AT180" s="192" t="s">
        <v>204</v>
      </c>
      <c r="AU180" s="192" t="s">
        <v>85</v>
      </c>
      <c r="AY180" s="18" t="s">
        <v>203</v>
      </c>
      <c r="BE180" s="193">
        <f t="shared" si="4"/>
        <v>0</v>
      </c>
      <c r="BF180" s="193">
        <f t="shared" si="5"/>
        <v>0</v>
      </c>
      <c r="BG180" s="193">
        <f t="shared" si="6"/>
        <v>0</v>
      </c>
      <c r="BH180" s="193">
        <f t="shared" si="7"/>
        <v>0</v>
      </c>
      <c r="BI180" s="193">
        <f t="shared" si="8"/>
        <v>0</v>
      </c>
      <c r="BJ180" s="18" t="s">
        <v>85</v>
      </c>
      <c r="BK180" s="193">
        <f t="shared" si="9"/>
        <v>0</v>
      </c>
      <c r="BL180" s="18" t="s">
        <v>317</v>
      </c>
      <c r="BM180" s="192" t="s">
        <v>3335</v>
      </c>
    </row>
    <row r="181" spans="1:65" s="2" customFormat="1" ht="24.2" customHeight="1">
      <c r="A181" s="35"/>
      <c r="B181" s="36"/>
      <c r="C181" s="180" t="s">
        <v>502</v>
      </c>
      <c r="D181" s="180" t="s">
        <v>204</v>
      </c>
      <c r="E181" s="181" t="s">
        <v>3336</v>
      </c>
      <c r="F181" s="182" t="s">
        <v>3337</v>
      </c>
      <c r="G181" s="183" t="s">
        <v>221</v>
      </c>
      <c r="H181" s="184">
        <v>15</v>
      </c>
      <c r="I181" s="185"/>
      <c r="J181" s="186">
        <f t="shared" si="0"/>
        <v>0</v>
      </c>
      <c r="K181" s="187"/>
      <c r="L181" s="40"/>
      <c r="M181" s="188" t="s">
        <v>1</v>
      </c>
      <c r="N181" s="189" t="s">
        <v>45</v>
      </c>
      <c r="O181" s="72"/>
      <c r="P181" s="190">
        <f t="shared" si="1"/>
        <v>0</v>
      </c>
      <c r="Q181" s="190">
        <v>0</v>
      </c>
      <c r="R181" s="190">
        <f t="shared" si="2"/>
        <v>0</v>
      </c>
      <c r="S181" s="190">
        <v>0</v>
      </c>
      <c r="T181" s="191">
        <f t="shared" si="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2" t="s">
        <v>317</v>
      </c>
      <c r="AT181" s="192" t="s">
        <v>204</v>
      </c>
      <c r="AU181" s="192" t="s">
        <v>85</v>
      </c>
      <c r="AY181" s="18" t="s">
        <v>203</v>
      </c>
      <c r="BE181" s="193">
        <f t="shared" si="4"/>
        <v>0</v>
      </c>
      <c r="BF181" s="193">
        <f t="shared" si="5"/>
        <v>0</v>
      </c>
      <c r="BG181" s="193">
        <f t="shared" si="6"/>
        <v>0</v>
      </c>
      <c r="BH181" s="193">
        <f t="shared" si="7"/>
        <v>0</v>
      </c>
      <c r="BI181" s="193">
        <f t="shared" si="8"/>
        <v>0</v>
      </c>
      <c r="BJ181" s="18" t="s">
        <v>85</v>
      </c>
      <c r="BK181" s="193">
        <f t="shared" si="9"/>
        <v>0</v>
      </c>
      <c r="BL181" s="18" t="s">
        <v>317</v>
      </c>
      <c r="BM181" s="192" t="s">
        <v>3338</v>
      </c>
    </row>
    <row r="182" spans="1:65" s="2" customFormat="1" ht="16.5" customHeight="1">
      <c r="A182" s="35"/>
      <c r="B182" s="36"/>
      <c r="C182" s="180" t="s">
        <v>508</v>
      </c>
      <c r="D182" s="180" t="s">
        <v>204</v>
      </c>
      <c r="E182" s="181" t="s">
        <v>3339</v>
      </c>
      <c r="F182" s="182" t="s">
        <v>3340</v>
      </c>
      <c r="G182" s="183" t="s">
        <v>253</v>
      </c>
      <c r="H182" s="184">
        <v>17</v>
      </c>
      <c r="I182" s="185"/>
      <c r="J182" s="186">
        <f t="shared" si="0"/>
        <v>0</v>
      </c>
      <c r="K182" s="187"/>
      <c r="L182" s="40"/>
      <c r="M182" s="188" t="s">
        <v>1</v>
      </c>
      <c r="N182" s="189" t="s">
        <v>45</v>
      </c>
      <c r="O182" s="72"/>
      <c r="P182" s="190">
        <f t="shared" si="1"/>
        <v>0</v>
      </c>
      <c r="Q182" s="190">
        <v>0</v>
      </c>
      <c r="R182" s="190">
        <f t="shared" si="2"/>
        <v>0</v>
      </c>
      <c r="S182" s="190">
        <v>0</v>
      </c>
      <c r="T182" s="191">
        <f t="shared" si="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2" t="s">
        <v>317</v>
      </c>
      <c r="AT182" s="192" t="s">
        <v>204</v>
      </c>
      <c r="AU182" s="192" t="s">
        <v>85</v>
      </c>
      <c r="AY182" s="18" t="s">
        <v>203</v>
      </c>
      <c r="BE182" s="193">
        <f t="shared" si="4"/>
        <v>0</v>
      </c>
      <c r="BF182" s="193">
        <f t="shared" si="5"/>
        <v>0</v>
      </c>
      <c r="BG182" s="193">
        <f t="shared" si="6"/>
        <v>0</v>
      </c>
      <c r="BH182" s="193">
        <f t="shared" si="7"/>
        <v>0</v>
      </c>
      <c r="BI182" s="193">
        <f t="shared" si="8"/>
        <v>0</v>
      </c>
      <c r="BJ182" s="18" t="s">
        <v>85</v>
      </c>
      <c r="BK182" s="193">
        <f t="shared" si="9"/>
        <v>0</v>
      </c>
      <c r="BL182" s="18" t="s">
        <v>317</v>
      </c>
      <c r="BM182" s="192" t="s">
        <v>3341</v>
      </c>
    </row>
    <row r="183" spans="1:65" s="2" customFormat="1" ht="24.2" customHeight="1">
      <c r="A183" s="35"/>
      <c r="B183" s="36"/>
      <c r="C183" s="180" t="s">
        <v>515</v>
      </c>
      <c r="D183" s="180" t="s">
        <v>204</v>
      </c>
      <c r="E183" s="181" t="s">
        <v>3342</v>
      </c>
      <c r="F183" s="182" t="s">
        <v>3343</v>
      </c>
      <c r="G183" s="183" t="s">
        <v>253</v>
      </c>
      <c r="H183" s="184">
        <v>15</v>
      </c>
      <c r="I183" s="185"/>
      <c r="J183" s="186">
        <f t="shared" si="0"/>
        <v>0</v>
      </c>
      <c r="K183" s="187"/>
      <c r="L183" s="40"/>
      <c r="M183" s="188" t="s">
        <v>1</v>
      </c>
      <c r="N183" s="189" t="s">
        <v>45</v>
      </c>
      <c r="O183" s="72"/>
      <c r="P183" s="190">
        <f t="shared" si="1"/>
        <v>0</v>
      </c>
      <c r="Q183" s="190">
        <v>0</v>
      </c>
      <c r="R183" s="190">
        <f t="shared" si="2"/>
        <v>0</v>
      </c>
      <c r="S183" s="190">
        <v>0</v>
      </c>
      <c r="T183" s="191">
        <f t="shared" si="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2" t="s">
        <v>317</v>
      </c>
      <c r="AT183" s="192" t="s">
        <v>204</v>
      </c>
      <c r="AU183" s="192" t="s">
        <v>85</v>
      </c>
      <c r="AY183" s="18" t="s">
        <v>203</v>
      </c>
      <c r="BE183" s="193">
        <f t="shared" si="4"/>
        <v>0</v>
      </c>
      <c r="BF183" s="193">
        <f t="shared" si="5"/>
        <v>0</v>
      </c>
      <c r="BG183" s="193">
        <f t="shared" si="6"/>
        <v>0</v>
      </c>
      <c r="BH183" s="193">
        <f t="shared" si="7"/>
        <v>0</v>
      </c>
      <c r="BI183" s="193">
        <f t="shared" si="8"/>
        <v>0</v>
      </c>
      <c r="BJ183" s="18" t="s">
        <v>85</v>
      </c>
      <c r="BK183" s="193">
        <f t="shared" si="9"/>
        <v>0</v>
      </c>
      <c r="BL183" s="18" t="s">
        <v>317</v>
      </c>
      <c r="BM183" s="192" t="s">
        <v>3344</v>
      </c>
    </row>
    <row r="184" spans="1:65" s="2" customFormat="1" ht="16.5" customHeight="1">
      <c r="A184" s="35"/>
      <c r="B184" s="36"/>
      <c r="C184" s="180" t="s">
        <v>523</v>
      </c>
      <c r="D184" s="180" t="s">
        <v>204</v>
      </c>
      <c r="E184" s="181" t="s">
        <v>3345</v>
      </c>
      <c r="F184" s="182" t="s">
        <v>3346</v>
      </c>
      <c r="G184" s="183" t="s">
        <v>253</v>
      </c>
      <c r="H184" s="184">
        <v>502</v>
      </c>
      <c r="I184" s="185"/>
      <c r="J184" s="186">
        <f t="shared" si="0"/>
        <v>0</v>
      </c>
      <c r="K184" s="187"/>
      <c r="L184" s="40"/>
      <c r="M184" s="188" t="s">
        <v>1</v>
      </c>
      <c r="N184" s="189" t="s">
        <v>45</v>
      </c>
      <c r="O184" s="72"/>
      <c r="P184" s="190">
        <f t="shared" si="1"/>
        <v>0</v>
      </c>
      <c r="Q184" s="190">
        <v>0</v>
      </c>
      <c r="R184" s="190">
        <f t="shared" si="2"/>
        <v>0</v>
      </c>
      <c r="S184" s="190">
        <v>0</v>
      </c>
      <c r="T184" s="191">
        <f t="shared" si="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2" t="s">
        <v>317</v>
      </c>
      <c r="AT184" s="192" t="s">
        <v>204</v>
      </c>
      <c r="AU184" s="192" t="s">
        <v>85</v>
      </c>
      <c r="AY184" s="18" t="s">
        <v>203</v>
      </c>
      <c r="BE184" s="193">
        <f t="shared" si="4"/>
        <v>0</v>
      </c>
      <c r="BF184" s="193">
        <f t="shared" si="5"/>
        <v>0</v>
      </c>
      <c r="BG184" s="193">
        <f t="shared" si="6"/>
        <v>0</v>
      </c>
      <c r="BH184" s="193">
        <f t="shared" si="7"/>
        <v>0</v>
      </c>
      <c r="BI184" s="193">
        <f t="shared" si="8"/>
        <v>0</v>
      </c>
      <c r="BJ184" s="18" t="s">
        <v>85</v>
      </c>
      <c r="BK184" s="193">
        <f t="shared" si="9"/>
        <v>0</v>
      </c>
      <c r="BL184" s="18" t="s">
        <v>317</v>
      </c>
      <c r="BM184" s="192" t="s">
        <v>3347</v>
      </c>
    </row>
    <row r="185" spans="1:65" s="2" customFormat="1" ht="16.5" customHeight="1">
      <c r="A185" s="35"/>
      <c r="B185" s="36"/>
      <c r="C185" s="180" t="s">
        <v>531</v>
      </c>
      <c r="D185" s="180" t="s">
        <v>204</v>
      </c>
      <c r="E185" s="181" t="s">
        <v>3348</v>
      </c>
      <c r="F185" s="182" t="s">
        <v>3349</v>
      </c>
      <c r="G185" s="183" t="s">
        <v>253</v>
      </c>
      <c r="H185" s="184">
        <v>120</v>
      </c>
      <c r="I185" s="185"/>
      <c r="J185" s="186">
        <f t="shared" si="0"/>
        <v>0</v>
      </c>
      <c r="K185" s="187"/>
      <c r="L185" s="40"/>
      <c r="M185" s="188" t="s">
        <v>1</v>
      </c>
      <c r="N185" s="189" t="s">
        <v>45</v>
      </c>
      <c r="O185" s="72"/>
      <c r="P185" s="190">
        <f t="shared" si="1"/>
        <v>0</v>
      </c>
      <c r="Q185" s="190">
        <v>0</v>
      </c>
      <c r="R185" s="190">
        <f t="shared" si="2"/>
        <v>0</v>
      </c>
      <c r="S185" s="190">
        <v>0</v>
      </c>
      <c r="T185" s="191">
        <f t="shared" si="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2" t="s">
        <v>317</v>
      </c>
      <c r="AT185" s="192" t="s">
        <v>204</v>
      </c>
      <c r="AU185" s="192" t="s">
        <v>85</v>
      </c>
      <c r="AY185" s="18" t="s">
        <v>203</v>
      </c>
      <c r="BE185" s="193">
        <f t="shared" si="4"/>
        <v>0</v>
      </c>
      <c r="BF185" s="193">
        <f t="shared" si="5"/>
        <v>0</v>
      </c>
      <c r="BG185" s="193">
        <f t="shared" si="6"/>
        <v>0</v>
      </c>
      <c r="BH185" s="193">
        <f t="shared" si="7"/>
        <v>0</v>
      </c>
      <c r="BI185" s="193">
        <f t="shared" si="8"/>
        <v>0</v>
      </c>
      <c r="BJ185" s="18" t="s">
        <v>85</v>
      </c>
      <c r="BK185" s="193">
        <f t="shared" si="9"/>
        <v>0</v>
      </c>
      <c r="BL185" s="18" t="s">
        <v>317</v>
      </c>
      <c r="BM185" s="192" t="s">
        <v>3350</v>
      </c>
    </row>
    <row r="186" spans="1:65" s="2" customFormat="1" ht="21.75" customHeight="1">
      <c r="A186" s="35"/>
      <c r="B186" s="36"/>
      <c r="C186" s="180" t="s">
        <v>536</v>
      </c>
      <c r="D186" s="180" t="s">
        <v>204</v>
      </c>
      <c r="E186" s="181" t="s">
        <v>3351</v>
      </c>
      <c r="F186" s="182" t="s">
        <v>3352</v>
      </c>
      <c r="G186" s="183" t="s">
        <v>651</v>
      </c>
      <c r="H186" s="184">
        <v>20</v>
      </c>
      <c r="I186" s="185"/>
      <c r="J186" s="186">
        <f t="shared" si="0"/>
        <v>0</v>
      </c>
      <c r="K186" s="187"/>
      <c r="L186" s="40"/>
      <c r="M186" s="188" t="s">
        <v>1</v>
      </c>
      <c r="N186" s="189" t="s">
        <v>45</v>
      </c>
      <c r="O186" s="72"/>
      <c r="P186" s="190">
        <f t="shared" si="1"/>
        <v>0</v>
      </c>
      <c r="Q186" s="190">
        <v>0</v>
      </c>
      <c r="R186" s="190">
        <f t="shared" si="2"/>
        <v>0</v>
      </c>
      <c r="S186" s="190">
        <v>0</v>
      </c>
      <c r="T186" s="191">
        <f t="shared" si="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2" t="s">
        <v>317</v>
      </c>
      <c r="AT186" s="192" t="s">
        <v>204</v>
      </c>
      <c r="AU186" s="192" t="s">
        <v>85</v>
      </c>
      <c r="AY186" s="18" t="s">
        <v>203</v>
      </c>
      <c r="BE186" s="193">
        <f t="shared" si="4"/>
        <v>0</v>
      </c>
      <c r="BF186" s="193">
        <f t="shared" si="5"/>
        <v>0</v>
      </c>
      <c r="BG186" s="193">
        <f t="shared" si="6"/>
        <v>0</v>
      </c>
      <c r="BH186" s="193">
        <f t="shared" si="7"/>
        <v>0</v>
      </c>
      <c r="BI186" s="193">
        <f t="shared" si="8"/>
        <v>0</v>
      </c>
      <c r="BJ186" s="18" t="s">
        <v>85</v>
      </c>
      <c r="BK186" s="193">
        <f t="shared" si="9"/>
        <v>0</v>
      </c>
      <c r="BL186" s="18" t="s">
        <v>317</v>
      </c>
      <c r="BM186" s="192" t="s">
        <v>3353</v>
      </c>
    </row>
    <row r="187" spans="2:63" s="11" customFormat="1" ht="25.9" customHeight="1">
      <c r="B187" s="166"/>
      <c r="C187" s="167"/>
      <c r="D187" s="168" t="s">
        <v>79</v>
      </c>
      <c r="E187" s="169" t="s">
        <v>789</v>
      </c>
      <c r="F187" s="169" t="s">
        <v>790</v>
      </c>
      <c r="G187" s="167"/>
      <c r="H187" s="167"/>
      <c r="I187" s="170"/>
      <c r="J187" s="171">
        <f>BK187</f>
        <v>0</v>
      </c>
      <c r="K187" s="167"/>
      <c r="L187" s="172"/>
      <c r="M187" s="173"/>
      <c r="N187" s="174"/>
      <c r="O187" s="174"/>
      <c r="P187" s="175">
        <f>SUM(P188:P234)</f>
        <v>0</v>
      </c>
      <c r="Q187" s="174"/>
      <c r="R187" s="175">
        <f>SUM(R188:R234)</f>
        <v>0</v>
      </c>
      <c r="S187" s="174"/>
      <c r="T187" s="176">
        <f>SUM(T188:T234)</f>
        <v>0</v>
      </c>
      <c r="AR187" s="177" t="s">
        <v>89</v>
      </c>
      <c r="AT187" s="178" t="s">
        <v>79</v>
      </c>
      <c r="AU187" s="178" t="s">
        <v>80</v>
      </c>
      <c r="AY187" s="177" t="s">
        <v>203</v>
      </c>
      <c r="BK187" s="179">
        <f>SUM(BK188:BK234)</f>
        <v>0</v>
      </c>
    </row>
    <row r="188" spans="1:65" s="2" customFormat="1" ht="33" customHeight="1">
      <c r="A188" s="35"/>
      <c r="B188" s="36"/>
      <c r="C188" s="180" t="s">
        <v>541</v>
      </c>
      <c r="D188" s="180" t="s">
        <v>204</v>
      </c>
      <c r="E188" s="181" t="s">
        <v>3354</v>
      </c>
      <c r="F188" s="182" t="s">
        <v>3355</v>
      </c>
      <c r="G188" s="183" t="s">
        <v>253</v>
      </c>
      <c r="H188" s="184">
        <v>798</v>
      </c>
      <c r="I188" s="185"/>
      <c r="J188" s="186">
        <f aca="true" t="shared" si="10" ref="J188:J234">ROUND(I188*H188,2)</f>
        <v>0</v>
      </c>
      <c r="K188" s="187"/>
      <c r="L188" s="40"/>
      <c r="M188" s="188" t="s">
        <v>1</v>
      </c>
      <c r="N188" s="189" t="s">
        <v>45</v>
      </c>
      <c r="O188" s="72"/>
      <c r="P188" s="190">
        <f aca="true" t="shared" si="11" ref="P188:P234">O188*H188</f>
        <v>0</v>
      </c>
      <c r="Q188" s="190">
        <v>0</v>
      </c>
      <c r="R188" s="190">
        <f aca="true" t="shared" si="12" ref="R188:R234">Q188*H188</f>
        <v>0</v>
      </c>
      <c r="S188" s="190">
        <v>0</v>
      </c>
      <c r="T188" s="191">
        <f aca="true" t="shared" si="13" ref="T188:T234"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2" t="s">
        <v>317</v>
      </c>
      <c r="AT188" s="192" t="s">
        <v>204</v>
      </c>
      <c r="AU188" s="192" t="s">
        <v>85</v>
      </c>
      <c r="AY188" s="18" t="s">
        <v>203</v>
      </c>
      <c r="BE188" s="193">
        <f aca="true" t="shared" si="14" ref="BE188:BE234">IF(N188="základní",J188,0)</f>
        <v>0</v>
      </c>
      <c r="BF188" s="193">
        <f aca="true" t="shared" si="15" ref="BF188:BF234">IF(N188="snížená",J188,0)</f>
        <v>0</v>
      </c>
      <c r="BG188" s="193">
        <f aca="true" t="shared" si="16" ref="BG188:BG234">IF(N188="zákl. přenesená",J188,0)</f>
        <v>0</v>
      </c>
      <c r="BH188" s="193">
        <f aca="true" t="shared" si="17" ref="BH188:BH234">IF(N188="sníž. přenesená",J188,0)</f>
        <v>0</v>
      </c>
      <c r="BI188" s="193">
        <f aca="true" t="shared" si="18" ref="BI188:BI234">IF(N188="nulová",J188,0)</f>
        <v>0</v>
      </c>
      <c r="BJ188" s="18" t="s">
        <v>85</v>
      </c>
      <c r="BK188" s="193">
        <f aca="true" t="shared" si="19" ref="BK188:BK234">ROUND(I188*H188,2)</f>
        <v>0</v>
      </c>
      <c r="BL188" s="18" t="s">
        <v>317</v>
      </c>
      <c r="BM188" s="192" t="s">
        <v>3356</v>
      </c>
    </row>
    <row r="189" spans="1:65" s="2" customFormat="1" ht="16.5" customHeight="1">
      <c r="A189" s="35"/>
      <c r="B189" s="36"/>
      <c r="C189" s="180" t="s">
        <v>546</v>
      </c>
      <c r="D189" s="180" t="s">
        <v>204</v>
      </c>
      <c r="E189" s="181" t="s">
        <v>3357</v>
      </c>
      <c r="F189" s="182" t="s">
        <v>3358</v>
      </c>
      <c r="G189" s="183" t="s">
        <v>253</v>
      </c>
      <c r="H189" s="184">
        <v>27</v>
      </c>
      <c r="I189" s="185"/>
      <c r="J189" s="186">
        <f t="shared" si="10"/>
        <v>0</v>
      </c>
      <c r="K189" s="187"/>
      <c r="L189" s="40"/>
      <c r="M189" s="188" t="s">
        <v>1</v>
      </c>
      <c r="N189" s="189" t="s">
        <v>45</v>
      </c>
      <c r="O189" s="72"/>
      <c r="P189" s="190">
        <f t="shared" si="11"/>
        <v>0</v>
      </c>
      <c r="Q189" s="190">
        <v>0</v>
      </c>
      <c r="R189" s="190">
        <f t="shared" si="12"/>
        <v>0</v>
      </c>
      <c r="S189" s="190">
        <v>0</v>
      </c>
      <c r="T189" s="191">
        <f t="shared" si="1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2" t="s">
        <v>317</v>
      </c>
      <c r="AT189" s="192" t="s">
        <v>204</v>
      </c>
      <c r="AU189" s="192" t="s">
        <v>85</v>
      </c>
      <c r="AY189" s="18" t="s">
        <v>203</v>
      </c>
      <c r="BE189" s="193">
        <f t="shared" si="14"/>
        <v>0</v>
      </c>
      <c r="BF189" s="193">
        <f t="shared" si="15"/>
        <v>0</v>
      </c>
      <c r="BG189" s="193">
        <f t="shared" si="16"/>
        <v>0</v>
      </c>
      <c r="BH189" s="193">
        <f t="shared" si="17"/>
        <v>0</v>
      </c>
      <c r="BI189" s="193">
        <f t="shared" si="18"/>
        <v>0</v>
      </c>
      <c r="BJ189" s="18" t="s">
        <v>85</v>
      </c>
      <c r="BK189" s="193">
        <f t="shared" si="19"/>
        <v>0</v>
      </c>
      <c r="BL189" s="18" t="s">
        <v>317</v>
      </c>
      <c r="BM189" s="192" t="s">
        <v>3359</v>
      </c>
    </row>
    <row r="190" spans="1:65" s="2" customFormat="1" ht="16.5" customHeight="1">
      <c r="A190" s="35"/>
      <c r="B190" s="36"/>
      <c r="C190" s="180" t="s">
        <v>550</v>
      </c>
      <c r="D190" s="180" t="s">
        <v>204</v>
      </c>
      <c r="E190" s="181" t="s">
        <v>3360</v>
      </c>
      <c r="F190" s="182" t="s">
        <v>3361</v>
      </c>
      <c r="G190" s="183" t="s">
        <v>221</v>
      </c>
      <c r="H190" s="184">
        <v>1</v>
      </c>
      <c r="I190" s="185"/>
      <c r="J190" s="186">
        <f t="shared" si="10"/>
        <v>0</v>
      </c>
      <c r="K190" s="187"/>
      <c r="L190" s="40"/>
      <c r="M190" s="188" t="s">
        <v>1</v>
      </c>
      <c r="N190" s="189" t="s">
        <v>45</v>
      </c>
      <c r="O190" s="72"/>
      <c r="P190" s="190">
        <f t="shared" si="11"/>
        <v>0</v>
      </c>
      <c r="Q190" s="190">
        <v>0</v>
      </c>
      <c r="R190" s="190">
        <f t="shared" si="12"/>
        <v>0</v>
      </c>
      <c r="S190" s="190">
        <v>0</v>
      </c>
      <c r="T190" s="191">
        <f t="shared" si="1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92" t="s">
        <v>317</v>
      </c>
      <c r="AT190" s="192" t="s">
        <v>204</v>
      </c>
      <c r="AU190" s="192" t="s">
        <v>85</v>
      </c>
      <c r="AY190" s="18" t="s">
        <v>203</v>
      </c>
      <c r="BE190" s="193">
        <f t="shared" si="14"/>
        <v>0</v>
      </c>
      <c r="BF190" s="193">
        <f t="shared" si="15"/>
        <v>0</v>
      </c>
      <c r="BG190" s="193">
        <f t="shared" si="16"/>
        <v>0</v>
      </c>
      <c r="BH190" s="193">
        <f t="shared" si="17"/>
        <v>0</v>
      </c>
      <c r="BI190" s="193">
        <f t="shared" si="18"/>
        <v>0</v>
      </c>
      <c r="BJ190" s="18" t="s">
        <v>85</v>
      </c>
      <c r="BK190" s="193">
        <f t="shared" si="19"/>
        <v>0</v>
      </c>
      <c r="BL190" s="18" t="s">
        <v>317</v>
      </c>
      <c r="BM190" s="192" t="s">
        <v>3362</v>
      </c>
    </row>
    <row r="191" spans="1:65" s="2" customFormat="1" ht="24.2" customHeight="1">
      <c r="A191" s="35"/>
      <c r="B191" s="36"/>
      <c r="C191" s="180" t="s">
        <v>555</v>
      </c>
      <c r="D191" s="180" t="s">
        <v>204</v>
      </c>
      <c r="E191" s="181" t="s">
        <v>3363</v>
      </c>
      <c r="F191" s="182" t="s">
        <v>3364</v>
      </c>
      <c r="G191" s="183" t="s">
        <v>832</v>
      </c>
      <c r="H191" s="184">
        <v>16</v>
      </c>
      <c r="I191" s="185"/>
      <c r="J191" s="186">
        <f t="shared" si="10"/>
        <v>0</v>
      </c>
      <c r="K191" s="187"/>
      <c r="L191" s="40"/>
      <c r="M191" s="188" t="s">
        <v>1</v>
      </c>
      <c r="N191" s="189" t="s">
        <v>45</v>
      </c>
      <c r="O191" s="72"/>
      <c r="P191" s="190">
        <f t="shared" si="11"/>
        <v>0</v>
      </c>
      <c r="Q191" s="190">
        <v>0</v>
      </c>
      <c r="R191" s="190">
        <f t="shared" si="12"/>
        <v>0</v>
      </c>
      <c r="S191" s="190">
        <v>0</v>
      </c>
      <c r="T191" s="191">
        <f t="shared" si="1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2" t="s">
        <v>317</v>
      </c>
      <c r="AT191" s="192" t="s">
        <v>204</v>
      </c>
      <c r="AU191" s="192" t="s">
        <v>85</v>
      </c>
      <c r="AY191" s="18" t="s">
        <v>203</v>
      </c>
      <c r="BE191" s="193">
        <f t="shared" si="14"/>
        <v>0</v>
      </c>
      <c r="BF191" s="193">
        <f t="shared" si="15"/>
        <v>0</v>
      </c>
      <c r="BG191" s="193">
        <f t="shared" si="16"/>
        <v>0</v>
      </c>
      <c r="BH191" s="193">
        <f t="shared" si="17"/>
        <v>0</v>
      </c>
      <c r="BI191" s="193">
        <f t="shared" si="18"/>
        <v>0</v>
      </c>
      <c r="BJ191" s="18" t="s">
        <v>85</v>
      </c>
      <c r="BK191" s="193">
        <f t="shared" si="19"/>
        <v>0</v>
      </c>
      <c r="BL191" s="18" t="s">
        <v>317</v>
      </c>
      <c r="BM191" s="192" t="s">
        <v>3365</v>
      </c>
    </row>
    <row r="192" spans="1:65" s="2" customFormat="1" ht="33" customHeight="1">
      <c r="A192" s="35"/>
      <c r="B192" s="36"/>
      <c r="C192" s="180" t="s">
        <v>561</v>
      </c>
      <c r="D192" s="180" t="s">
        <v>204</v>
      </c>
      <c r="E192" s="181" t="s">
        <v>3366</v>
      </c>
      <c r="F192" s="182" t="s">
        <v>3367</v>
      </c>
      <c r="G192" s="183" t="s">
        <v>221</v>
      </c>
      <c r="H192" s="184">
        <v>1</v>
      </c>
      <c r="I192" s="185"/>
      <c r="J192" s="186">
        <f t="shared" si="10"/>
        <v>0</v>
      </c>
      <c r="K192" s="187"/>
      <c r="L192" s="40"/>
      <c r="M192" s="188" t="s">
        <v>1</v>
      </c>
      <c r="N192" s="189" t="s">
        <v>45</v>
      </c>
      <c r="O192" s="72"/>
      <c r="P192" s="190">
        <f t="shared" si="11"/>
        <v>0</v>
      </c>
      <c r="Q192" s="190">
        <v>0</v>
      </c>
      <c r="R192" s="190">
        <f t="shared" si="12"/>
        <v>0</v>
      </c>
      <c r="S192" s="190">
        <v>0</v>
      </c>
      <c r="T192" s="191">
        <f t="shared" si="1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92" t="s">
        <v>317</v>
      </c>
      <c r="AT192" s="192" t="s">
        <v>204</v>
      </c>
      <c r="AU192" s="192" t="s">
        <v>85</v>
      </c>
      <c r="AY192" s="18" t="s">
        <v>203</v>
      </c>
      <c r="BE192" s="193">
        <f t="shared" si="14"/>
        <v>0</v>
      </c>
      <c r="BF192" s="193">
        <f t="shared" si="15"/>
        <v>0</v>
      </c>
      <c r="BG192" s="193">
        <f t="shared" si="16"/>
        <v>0</v>
      </c>
      <c r="BH192" s="193">
        <f t="shared" si="17"/>
        <v>0</v>
      </c>
      <c r="BI192" s="193">
        <f t="shared" si="18"/>
        <v>0</v>
      </c>
      <c r="BJ192" s="18" t="s">
        <v>85</v>
      </c>
      <c r="BK192" s="193">
        <f t="shared" si="19"/>
        <v>0</v>
      </c>
      <c r="BL192" s="18" t="s">
        <v>317</v>
      </c>
      <c r="BM192" s="192" t="s">
        <v>3368</v>
      </c>
    </row>
    <row r="193" spans="1:65" s="2" customFormat="1" ht="16.5" customHeight="1">
      <c r="A193" s="35"/>
      <c r="B193" s="36"/>
      <c r="C193" s="180" t="s">
        <v>566</v>
      </c>
      <c r="D193" s="180" t="s">
        <v>204</v>
      </c>
      <c r="E193" s="181" t="s">
        <v>3369</v>
      </c>
      <c r="F193" s="182" t="s">
        <v>3370</v>
      </c>
      <c r="G193" s="183" t="s">
        <v>221</v>
      </c>
      <c r="H193" s="184">
        <v>1</v>
      </c>
      <c r="I193" s="185"/>
      <c r="J193" s="186">
        <f t="shared" si="10"/>
        <v>0</v>
      </c>
      <c r="K193" s="187"/>
      <c r="L193" s="40"/>
      <c r="M193" s="188" t="s">
        <v>1</v>
      </c>
      <c r="N193" s="189" t="s">
        <v>45</v>
      </c>
      <c r="O193" s="72"/>
      <c r="P193" s="190">
        <f t="shared" si="11"/>
        <v>0</v>
      </c>
      <c r="Q193" s="190">
        <v>0</v>
      </c>
      <c r="R193" s="190">
        <f t="shared" si="12"/>
        <v>0</v>
      </c>
      <c r="S193" s="190">
        <v>0</v>
      </c>
      <c r="T193" s="191">
        <f t="shared" si="1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2" t="s">
        <v>317</v>
      </c>
      <c r="AT193" s="192" t="s">
        <v>204</v>
      </c>
      <c r="AU193" s="192" t="s">
        <v>85</v>
      </c>
      <c r="AY193" s="18" t="s">
        <v>203</v>
      </c>
      <c r="BE193" s="193">
        <f t="shared" si="14"/>
        <v>0</v>
      </c>
      <c r="BF193" s="193">
        <f t="shared" si="15"/>
        <v>0</v>
      </c>
      <c r="BG193" s="193">
        <f t="shared" si="16"/>
        <v>0</v>
      </c>
      <c r="BH193" s="193">
        <f t="shared" si="17"/>
        <v>0</v>
      </c>
      <c r="BI193" s="193">
        <f t="shared" si="18"/>
        <v>0</v>
      </c>
      <c r="BJ193" s="18" t="s">
        <v>85</v>
      </c>
      <c r="BK193" s="193">
        <f t="shared" si="19"/>
        <v>0</v>
      </c>
      <c r="BL193" s="18" t="s">
        <v>317</v>
      </c>
      <c r="BM193" s="192" t="s">
        <v>3371</v>
      </c>
    </row>
    <row r="194" spans="1:65" s="2" customFormat="1" ht="24.2" customHeight="1">
      <c r="A194" s="35"/>
      <c r="B194" s="36"/>
      <c r="C194" s="180" t="s">
        <v>571</v>
      </c>
      <c r="D194" s="180" t="s">
        <v>204</v>
      </c>
      <c r="E194" s="181" t="s">
        <v>3372</v>
      </c>
      <c r="F194" s="182" t="s">
        <v>3373</v>
      </c>
      <c r="G194" s="183" t="s">
        <v>221</v>
      </c>
      <c r="H194" s="184">
        <v>1</v>
      </c>
      <c r="I194" s="185"/>
      <c r="J194" s="186">
        <f t="shared" si="10"/>
        <v>0</v>
      </c>
      <c r="K194" s="187"/>
      <c r="L194" s="40"/>
      <c r="M194" s="188" t="s">
        <v>1</v>
      </c>
      <c r="N194" s="189" t="s">
        <v>45</v>
      </c>
      <c r="O194" s="72"/>
      <c r="P194" s="190">
        <f t="shared" si="11"/>
        <v>0</v>
      </c>
      <c r="Q194" s="190">
        <v>0</v>
      </c>
      <c r="R194" s="190">
        <f t="shared" si="12"/>
        <v>0</v>
      </c>
      <c r="S194" s="190">
        <v>0</v>
      </c>
      <c r="T194" s="191">
        <f t="shared" si="1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92" t="s">
        <v>317</v>
      </c>
      <c r="AT194" s="192" t="s">
        <v>204</v>
      </c>
      <c r="AU194" s="192" t="s">
        <v>85</v>
      </c>
      <c r="AY194" s="18" t="s">
        <v>203</v>
      </c>
      <c r="BE194" s="193">
        <f t="shared" si="14"/>
        <v>0</v>
      </c>
      <c r="BF194" s="193">
        <f t="shared" si="15"/>
        <v>0</v>
      </c>
      <c r="BG194" s="193">
        <f t="shared" si="16"/>
        <v>0</v>
      </c>
      <c r="BH194" s="193">
        <f t="shared" si="17"/>
        <v>0</v>
      </c>
      <c r="BI194" s="193">
        <f t="shared" si="18"/>
        <v>0</v>
      </c>
      <c r="BJ194" s="18" t="s">
        <v>85</v>
      </c>
      <c r="BK194" s="193">
        <f t="shared" si="19"/>
        <v>0</v>
      </c>
      <c r="BL194" s="18" t="s">
        <v>317</v>
      </c>
      <c r="BM194" s="192" t="s">
        <v>3374</v>
      </c>
    </row>
    <row r="195" spans="1:65" s="2" customFormat="1" ht="16.5" customHeight="1">
      <c r="A195" s="35"/>
      <c r="B195" s="36"/>
      <c r="C195" s="180" t="s">
        <v>576</v>
      </c>
      <c r="D195" s="180" t="s">
        <v>204</v>
      </c>
      <c r="E195" s="181" t="s">
        <v>3375</v>
      </c>
      <c r="F195" s="182" t="s">
        <v>3376</v>
      </c>
      <c r="G195" s="183" t="s">
        <v>221</v>
      </c>
      <c r="H195" s="184">
        <v>1</v>
      </c>
      <c r="I195" s="185"/>
      <c r="J195" s="186">
        <f t="shared" si="10"/>
        <v>0</v>
      </c>
      <c r="K195" s="187"/>
      <c r="L195" s="40"/>
      <c r="M195" s="188" t="s">
        <v>1</v>
      </c>
      <c r="N195" s="189" t="s">
        <v>45</v>
      </c>
      <c r="O195" s="72"/>
      <c r="P195" s="190">
        <f t="shared" si="11"/>
        <v>0</v>
      </c>
      <c r="Q195" s="190">
        <v>0</v>
      </c>
      <c r="R195" s="190">
        <f t="shared" si="12"/>
        <v>0</v>
      </c>
      <c r="S195" s="190">
        <v>0</v>
      </c>
      <c r="T195" s="191">
        <f t="shared" si="1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92" t="s">
        <v>317</v>
      </c>
      <c r="AT195" s="192" t="s">
        <v>204</v>
      </c>
      <c r="AU195" s="192" t="s">
        <v>85</v>
      </c>
      <c r="AY195" s="18" t="s">
        <v>203</v>
      </c>
      <c r="BE195" s="193">
        <f t="shared" si="14"/>
        <v>0</v>
      </c>
      <c r="BF195" s="193">
        <f t="shared" si="15"/>
        <v>0</v>
      </c>
      <c r="BG195" s="193">
        <f t="shared" si="16"/>
        <v>0</v>
      </c>
      <c r="BH195" s="193">
        <f t="shared" si="17"/>
        <v>0</v>
      </c>
      <c r="BI195" s="193">
        <f t="shared" si="18"/>
        <v>0</v>
      </c>
      <c r="BJ195" s="18" t="s">
        <v>85</v>
      </c>
      <c r="BK195" s="193">
        <f t="shared" si="19"/>
        <v>0</v>
      </c>
      <c r="BL195" s="18" t="s">
        <v>317</v>
      </c>
      <c r="BM195" s="192" t="s">
        <v>3377</v>
      </c>
    </row>
    <row r="196" spans="1:65" s="2" customFormat="1" ht="16.5" customHeight="1">
      <c r="A196" s="35"/>
      <c r="B196" s="36"/>
      <c r="C196" s="180" t="s">
        <v>581</v>
      </c>
      <c r="D196" s="180" t="s">
        <v>204</v>
      </c>
      <c r="E196" s="181" t="s">
        <v>3378</v>
      </c>
      <c r="F196" s="182" t="s">
        <v>3379</v>
      </c>
      <c r="G196" s="183" t="s">
        <v>221</v>
      </c>
      <c r="H196" s="184">
        <v>1</v>
      </c>
      <c r="I196" s="185"/>
      <c r="J196" s="186">
        <f t="shared" si="10"/>
        <v>0</v>
      </c>
      <c r="K196" s="187"/>
      <c r="L196" s="40"/>
      <c r="M196" s="188" t="s">
        <v>1</v>
      </c>
      <c r="N196" s="189" t="s">
        <v>45</v>
      </c>
      <c r="O196" s="72"/>
      <c r="P196" s="190">
        <f t="shared" si="11"/>
        <v>0</v>
      </c>
      <c r="Q196" s="190">
        <v>0</v>
      </c>
      <c r="R196" s="190">
        <f t="shared" si="12"/>
        <v>0</v>
      </c>
      <c r="S196" s="190">
        <v>0</v>
      </c>
      <c r="T196" s="191">
        <f t="shared" si="13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92" t="s">
        <v>317</v>
      </c>
      <c r="AT196" s="192" t="s">
        <v>204</v>
      </c>
      <c r="AU196" s="192" t="s">
        <v>85</v>
      </c>
      <c r="AY196" s="18" t="s">
        <v>203</v>
      </c>
      <c r="BE196" s="193">
        <f t="shared" si="14"/>
        <v>0</v>
      </c>
      <c r="BF196" s="193">
        <f t="shared" si="15"/>
        <v>0</v>
      </c>
      <c r="BG196" s="193">
        <f t="shared" si="16"/>
        <v>0</v>
      </c>
      <c r="BH196" s="193">
        <f t="shared" si="17"/>
        <v>0</v>
      </c>
      <c r="BI196" s="193">
        <f t="shared" si="18"/>
        <v>0</v>
      </c>
      <c r="BJ196" s="18" t="s">
        <v>85</v>
      </c>
      <c r="BK196" s="193">
        <f t="shared" si="19"/>
        <v>0</v>
      </c>
      <c r="BL196" s="18" t="s">
        <v>317</v>
      </c>
      <c r="BM196" s="192" t="s">
        <v>3380</v>
      </c>
    </row>
    <row r="197" spans="1:65" s="2" customFormat="1" ht="24.2" customHeight="1">
      <c r="A197" s="35"/>
      <c r="B197" s="36"/>
      <c r="C197" s="180" t="s">
        <v>586</v>
      </c>
      <c r="D197" s="180" t="s">
        <v>204</v>
      </c>
      <c r="E197" s="181" t="s">
        <v>3381</v>
      </c>
      <c r="F197" s="182" t="s">
        <v>3382</v>
      </c>
      <c r="G197" s="183" t="s">
        <v>221</v>
      </c>
      <c r="H197" s="184">
        <v>1</v>
      </c>
      <c r="I197" s="185"/>
      <c r="J197" s="186">
        <f t="shared" si="10"/>
        <v>0</v>
      </c>
      <c r="K197" s="187"/>
      <c r="L197" s="40"/>
      <c r="M197" s="188" t="s">
        <v>1</v>
      </c>
      <c r="N197" s="189" t="s">
        <v>45</v>
      </c>
      <c r="O197" s="72"/>
      <c r="P197" s="190">
        <f t="shared" si="11"/>
        <v>0</v>
      </c>
      <c r="Q197" s="190">
        <v>0</v>
      </c>
      <c r="R197" s="190">
        <f t="shared" si="12"/>
        <v>0</v>
      </c>
      <c r="S197" s="190">
        <v>0</v>
      </c>
      <c r="T197" s="191">
        <f t="shared" si="1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92" t="s">
        <v>317</v>
      </c>
      <c r="AT197" s="192" t="s">
        <v>204</v>
      </c>
      <c r="AU197" s="192" t="s">
        <v>85</v>
      </c>
      <c r="AY197" s="18" t="s">
        <v>203</v>
      </c>
      <c r="BE197" s="193">
        <f t="shared" si="14"/>
        <v>0</v>
      </c>
      <c r="BF197" s="193">
        <f t="shared" si="15"/>
        <v>0</v>
      </c>
      <c r="BG197" s="193">
        <f t="shared" si="16"/>
        <v>0</v>
      </c>
      <c r="BH197" s="193">
        <f t="shared" si="17"/>
        <v>0</v>
      </c>
      <c r="BI197" s="193">
        <f t="shared" si="18"/>
        <v>0</v>
      </c>
      <c r="BJ197" s="18" t="s">
        <v>85</v>
      </c>
      <c r="BK197" s="193">
        <f t="shared" si="19"/>
        <v>0</v>
      </c>
      <c r="BL197" s="18" t="s">
        <v>317</v>
      </c>
      <c r="BM197" s="192" t="s">
        <v>3383</v>
      </c>
    </row>
    <row r="198" spans="1:65" s="2" customFormat="1" ht="16.5" customHeight="1">
      <c r="A198" s="35"/>
      <c r="B198" s="36"/>
      <c r="C198" s="180" t="s">
        <v>591</v>
      </c>
      <c r="D198" s="180" t="s">
        <v>204</v>
      </c>
      <c r="E198" s="181" t="s">
        <v>3384</v>
      </c>
      <c r="F198" s="182" t="s">
        <v>3385</v>
      </c>
      <c r="G198" s="183" t="s">
        <v>253</v>
      </c>
      <c r="H198" s="184">
        <v>9</v>
      </c>
      <c r="I198" s="185"/>
      <c r="J198" s="186">
        <f t="shared" si="10"/>
        <v>0</v>
      </c>
      <c r="K198" s="187"/>
      <c r="L198" s="40"/>
      <c r="M198" s="188" t="s">
        <v>1</v>
      </c>
      <c r="N198" s="189" t="s">
        <v>45</v>
      </c>
      <c r="O198" s="72"/>
      <c r="P198" s="190">
        <f t="shared" si="11"/>
        <v>0</v>
      </c>
      <c r="Q198" s="190">
        <v>0</v>
      </c>
      <c r="R198" s="190">
        <f t="shared" si="12"/>
        <v>0</v>
      </c>
      <c r="S198" s="190">
        <v>0</v>
      </c>
      <c r="T198" s="191">
        <f t="shared" si="1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2" t="s">
        <v>317</v>
      </c>
      <c r="AT198" s="192" t="s">
        <v>204</v>
      </c>
      <c r="AU198" s="192" t="s">
        <v>85</v>
      </c>
      <c r="AY198" s="18" t="s">
        <v>203</v>
      </c>
      <c r="BE198" s="193">
        <f t="shared" si="14"/>
        <v>0</v>
      </c>
      <c r="BF198" s="193">
        <f t="shared" si="15"/>
        <v>0</v>
      </c>
      <c r="BG198" s="193">
        <f t="shared" si="16"/>
        <v>0</v>
      </c>
      <c r="BH198" s="193">
        <f t="shared" si="17"/>
        <v>0</v>
      </c>
      <c r="BI198" s="193">
        <f t="shared" si="18"/>
        <v>0</v>
      </c>
      <c r="BJ198" s="18" t="s">
        <v>85</v>
      </c>
      <c r="BK198" s="193">
        <f t="shared" si="19"/>
        <v>0</v>
      </c>
      <c r="BL198" s="18" t="s">
        <v>317</v>
      </c>
      <c r="BM198" s="192" t="s">
        <v>3386</v>
      </c>
    </row>
    <row r="199" spans="1:65" s="2" customFormat="1" ht="16.5" customHeight="1">
      <c r="A199" s="35"/>
      <c r="B199" s="36"/>
      <c r="C199" s="180" t="s">
        <v>603</v>
      </c>
      <c r="D199" s="180" t="s">
        <v>204</v>
      </c>
      <c r="E199" s="181" t="s">
        <v>3387</v>
      </c>
      <c r="F199" s="182" t="s">
        <v>3388</v>
      </c>
      <c r="G199" s="183" t="s">
        <v>253</v>
      </c>
      <c r="H199" s="184">
        <v>5.5</v>
      </c>
      <c r="I199" s="185"/>
      <c r="J199" s="186">
        <f t="shared" si="10"/>
        <v>0</v>
      </c>
      <c r="K199" s="187"/>
      <c r="L199" s="40"/>
      <c r="M199" s="188" t="s">
        <v>1</v>
      </c>
      <c r="N199" s="189" t="s">
        <v>45</v>
      </c>
      <c r="O199" s="72"/>
      <c r="P199" s="190">
        <f t="shared" si="11"/>
        <v>0</v>
      </c>
      <c r="Q199" s="190">
        <v>0</v>
      </c>
      <c r="R199" s="190">
        <f t="shared" si="12"/>
        <v>0</v>
      </c>
      <c r="S199" s="190">
        <v>0</v>
      </c>
      <c r="T199" s="191">
        <f t="shared" si="13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92" t="s">
        <v>317</v>
      </c>
      <c r="AT199" s="192" t="s">
        <v>204</v>
      </c>
      <c r="AU199" s="192" t="s">
        <v>85</v>
      </c>
      <c r="AY199" s="18" t="s">
        <v>203</v>
      </c>
      <c r="BE199" s="193">
        <f t="shared" si="14"/>
        <v>0</v>
      </c>
      <c r="BF199" s="193">
        <f t="shared" si="15"/>
        <v>0</v>
      </c>
      <c r="BG199" s="193">
        <f t="shared" si="16"/>
        <v>0</v>
      </c>
      <c r="BH199" s="193">
        <f t="shared" si="17"/>
        <v>0</v>
      </c>
      <c r="BI199" s="193">
        <f t="shared" si="18"/>
        <v>0</v>
      </c>
      <c r="BJ199" s="18" t="s">
        <v>85</v>
      </c>
      <c r="BK199" s="193">
        <f t="shared" si="19"/>
        <v>0</v>
      </c>
      <c r="BL199" s="18" t="s">
        <v>317</v>
      </c>
      <c r="BM199" s="192" t="s">
        <v>3389</v>
      </c>
    </row>
    <row r="200" spans="1:65" s="2" customFormat="1" ht="16.5" customHeight="1">
      <c r="A200" s="35"/>
      <c r="B200" s="36"/>
      <c r="C200" s="180" t="s">
        <v>608</v>
      </c>
      <c r="D200" s="180" t="s">
        <v>204</v>
      </c>
      <c r="E200" s="181" t="s">
        <v>3390</v>
      </c>
      <c r="F200" s="182" t="s">
        <v>3391</v>
      </c>
      <c r="G200" s="183" t="s">
        <v>253</v>
      </c>
      <c r="H200" s="184">
        <v>20</v>
      </c>
      <c r="I200" s="185"/>
      <c r="J200" s="186">
        <f t="shared" si="10"/>
        <v>0</v>
      </c>
      <c r="K200" s="187"/>
      <c r="L200" s="40"/>
      <c r="M200" s="188" t="s">
        <v>1</v>
      </c>
      <c r="N200" s="189" t="s">
        <v>45</v>
      </c>
      <c r="O200" s="72"/>
      <c r="P200" s="190">
        <f t="shared" si="11"/>
        <v>0</v>
      </c>
      <c r="Q200" s="190">
        <v>0</v>
      </c>
      <c r="R200" s="190">
        <f t="shared" si="12"/>
        <v>0</v>
      </c>
      <c r="S200" s="190">
        <v>0</v>
      </c>
      <c r="T200" s="191">
        <f t="shared" si="13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2" t="s">
        <v>317</v>
      </c>
      <c r="AT200" s="192" t="s">
        <v>204</v>
      </c>
      <c r="AU200" s="192" t="s">
        <v>85</v>
      </c>
      <c r="AY200" s="18" t="s">
        <v>203</v>
      </c>
      <c r="BE200" s="193">
        <f t="shared" si="14"/>
        <v>0</v>
      </c>
      <c r="BF200" s="193">
        <f t="shared" si="15"/>
        <v>0</v>
      </c>
      <c r="BG200" s="193">
        <f t="shared" si="16"/>
        <v>0</v>
      </c>
      <c r="BH200" s="193">
        <f t="shared" si="17"/>
        <v>0</v>
      </c>
      <c r="BI200" s="193">
        <f t="shared" si="18"/>
        <v>0</v>
      </c>
      <c r="BJ200" s="18" t="s">
        <v>85</v>
      </c>
      <c r="BK200" s="193">
        <f t="shared" si="19"/>
        <v>0</v>
      </c>
      <c r="BL200" s="18" t="s">
        <v>317</v>
      </c>
      <c r="BM200" s="192" t="s">
        <v>3392</v>
      </c>
    </row>
    <row r="201" spans="1:65" s="2" customFormat="1" ht="16.5" customHeight="1">
      <c r="A201" s="35"/>
      <c r="B201" s="36"/>
      <c r="C201" s="180" t="s">
        <v>613</v>
      </c>
      <c r="D201" s="180" t="s">
        <v>204</v>
      </c>
      <c r="E201" s="181" t="s">
        <v>3393</v>
      </c>
      <c r="F201" s="182" t="s">
        <v>3394</v>
      </c>
      <c r="G201" s="183" t="s">
        <v>253</v>
      </c>
      <c r="H201" s="184">
        <v>37</v>
      </c>
      <c r="I201" s="185"/>
      <c r="J201" s="186">
        <f t="shared" si="10"/>
        <v>0</v>
      </c>
      <c r="K201" s="187"/>
      <c r="L201" s="40"/>
      <c r="M201" s="188" t="s">
        <v>1</v>
      </c>
      <c r="N201" s="189" t="s">
        <v>45</v>
      </c>
      <c r="O201" s="72"/>
      <c r="P201" s="190">
        <f t="shared" si="11"/>
        <v>0</v>
      </c>
      <c r="Q201" s="190">
        <v>0</v>
      </c>
      <c r="R201" s="190">
        <f t="shared" si="12"/>
        <v>0</v>
      </c>
      <c r="S201" s="190">
        <v>0</v>
      </c>
      <c r="T201" s="191">
        <f t="shared" si="13"/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2" t="s">
        <v>317</v>
      </c>
      <c r="AT201" s="192" t="s">
        <v>204</v>
      </c>
      <c r="AU201" s="192" t="s">
        <v>85</v>
      </c>
      <c r="AY201" s="18" t="s">
        <v>203</v>
      </c>
      <c r="BE201" s="193">
        <f t="shared" si="14"/>
        <v>0</v>
      </c>
      <c r="BF201" s="193">
        <f t="shared" si="15"/>
        <v>0</v>
      </c>
      <c r="BG201" s="193">
        <f t="shared" si="16"/>
        <v>0</v>
      </c>
      <c r="BH201" s="193">
        <f t="shared" si="17"/>
        <v>0</v>
      </c>
      <c r="BI201" s="193">
        <f t="shared" si="18"/>
        <v>0</v>
      </c>
      <c r="BJ201" s="18" t="s">
        <v>85</v>
      </c>
      <c r="BK201" s="193">
        <f t="shared" si="19"/>
        <v>0</v>
      </c>
      <c r="BL201" s="18" t="s">
        <v>317</v>
      </c>
      <c r="BM201" s="192" t="s">
        <v>3395</v>
      </c>
    </row>
    <row r="202" spans="1:65" s="2" customFormat="1" ht="24.2" customHeight="1">
      <c r="A202" s="35"/>
      <c r="B202" s="36"/>
      <c r="C202" s="180" t="s">
        <v>618</v>
      </c>
      <c r="D202" s="180" t="s">
        <v>204</v>
      </c>
      <c r="E202" s="181" t="s">
        <v>3396</v>
      </c>
      <c r="F202" s="182" t="s">
        <v>3397</v>
      </c>
      <c r="G202" s="183" t="s">
        <v>253</v>
      </c>
      <c r="H202" s="184">
        <v>1912</v>
      </c>
      <c r="I202" s="185"/>
      <c r="J202" s="186">
        <f t="shared" si="10"/>
        <v>0</v>
      </c>
      <c r="K202" s="187"/>
      <c r="L202" s="40"/>
      <c r="M202" s="188" t="s">
        <v>1</v>
      </c>
      <c r="N202" s="189" t="s">
        <v>45</v>
      </c>
      <c r="O202" s="72"/>
      <c r="P202" s="190">
        <f t="shared" si="11"/>
        <v>0</v>
      </c>
      <c r="Q202" s="190">
        <v>0</v>
      </c>
      <c r="R202" s="190">
        <f t="shared" si="12"/>
        <v>0</v>
      </c>
      <c r="S202" s="190">
        <v>0</v>
      </c>
      <c r="T202" s="191">
        <f t="shared" si="13"/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92" t="s">
        <v>317</v>
      </c>
      <c r="AT202" s="192" t="s">
        <v>204</v>
      </c>
      <c r="AU202" s="192" t="s">
        <v>85</v>
      </c>
      <c r="AY202" s="18" t="s">
        <v>203</v>
      </c>
      <c r="BE202" s="193">
        <f t="shared" si="14"/>
        <v>0</v>
      </c>
      <c r="BF202" s="193">
        <f t="shared" si="15"/>
        <v>0</v>
      </c>
      <c r="BG202" s="193">
        <f t="shared" si="16"/>
        <v>0</v>
      </c>
      <c r="BH202" s="193">
        <f t="shared" si="17"/>
        <v>0</v>
      </c>
      <c r="BI202" s="193">
        <f t="shared" si="18"/>
        <v>0</v>
      </c>
      <c r="BJ202" s="18" t="s">
        <v>85</v>
      </c>
      <c r="BK202" s="193">
        <f t="shared" si="19"/>
        <v>0</v>
      </c>
      <c r="BL202" s="18" t="s">
        <v>317</v>
      </c>
      <c r="BM202" s="192" t="s">
        <v>3398</v>
      </c>
    </row>
    <row r="203" spans="1:65" s="2" customFormat="1" ht="24.2" customHeight="1">
      <c r="A203" s="35"/>
      <c r="B203" s="36"/>
      <c r="C203" s="180" t="s">
        <v>624</v>
      </c>
      <c r="D203" s="180" t="s">
        <v>204</v>
      </c>
      <c r="E203" s="181" t="s">
        <v>3399</v>
      </c>
      <c r="F203" s="182" t="s">
        <v>3400</v>
      </c>
      <c r="G203" s="183" t="s">
        <v>253</v>
      </c>
      <c r="H203" s="184">
        <v>370</v>
      </c>
      <c r="I203" s="185"/>
      <c r="J203" s="186">
        <f t="shared" si="10"/>
        <v>0</v>
      </c>
      <c r="K203" s="187"/>
      <c r="L203" s="40"/>
      <c r="M203" s="188" t="s">
        <v>1</v>
      </c>
      <c r="N203" s="189" t="s">
        <v>45</v>
      </c>
      <c r="O203" s="72"/>
      <c r="P203" s="190">
        <f t="shared" si="11"/>
        <v>0</v>
      </c>
      <c r="Q203" s="190">
        <v>0</v>
      </c>
      <c r="R203" s="190">
        <f t="shared" si="12"/>
        <v>0</v>
      </c>
      <c r="S203" s="190">
        <v>0</v>
      </c>
      <c r="T203" s="191">
        <f t="shared" si="13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92" t="s">
        <v>317</v>
      </c>
      <c r="AT203" s="192" t="s">
        <v>204</v>
      </c>
      <c r="AU203" s="192" t="s">
        <v>85</v>
      </c>
      <c r="AY203" s="18" t="s">
        <v>203</v>
      </c>
      <c r="BE203" s="193">
        <f t="shared" si="14"/>
        <v>0</v>
      </c>
      <c r="BF203" s="193">
        <f t="shared" si="15"/>
        <v>0</v>
      </c>
      <c r="BG203" s="193">
        <f t="shared" si="16"/>
        <v>0</v>
      </c>
      <c r="BH203" s="193">
        <f t="shared" si="17"/>
        <v>0</v>
      </c>
      <c r="BI203" s="193">
        <f t="shared" si="18"/>
        <v>0</v>
      </c>
      <c r="BJ203" s="18" t="s">
        <v>85</v>
      </c>
      <c r="BK203" s="193">
        <f t="shared" si="19"/>
        <v>0</v>
      </c>
      <c r="BL203" s="18" t="s">
        <v>317</v>
      </c>
      <c r="BM203" s="192" t="s">
        <v>3401</v>
      </c>
    </row>
    <row r="204" spans="1:65" s="2" customFormat="1" ht="24.2" customHeight="1">
      <c r="A204" s="35"/>
      <c r="B204" s="36"/>
      <c r="C204" s="180" t="s">
        <v>629</v>
      </c>
      <c r="D204" s="180" t="s">
        <v>204</v>
      </c>
      <c r="E204" s="181" t="s">
        <v>3402</v>
      </c>
      <c r="F204" s="182" t="s">
        <v>3403</v>
      </c>
      <c r="G204" s="183" t="s">
        <v>253</v>
      </c>
      <c r="H204" s="184">
        <v>68</v>
      </c>
      <c r="I204" s="185"/>
      <c r="J204" s="186">
        <f t="shared" si="10"/>
        <v>0</v>
      </c>
      <c r="K204" s="187"/>
      <c r="L204" s="40"/>
      <c r="M204" s="188" t="s">
        <v>1</v>
      </c>
      <c r="N204" s="189" t="s">
        <v>45</v>
      </c>
      <c r="O204" s="72"/>
      <c r="P204" s="190">
        <f t="shared" si="11"/>
        <v>0</v>
      </c>
      <c r="Q204" s="190">
        <v>0</v>
      </c>
      <c r="R204" s="190">
        <f t="shared" si="12"/>
        <v>0</v>
      </c>
      <c r="S204" s="190">
        <v>0</v>
      </c>
      <c r="T204" s="191">
        <f t="shared" si="13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2" t="s">
        <v>317</v>
      </c>
      <c r="AT204" s="192" t="s">
        <v>204</v>
      </c>
      <c r="AU204" s="192" t="s">
        <v>85</v>
      </c>
      <c r="AY204" s="18" t="s">
        <v>203</v>
      </c>
      <c r="BE204" s="193">
        <f t="shared" si="14"/>
        <v>0</v>
      </c>
      <c r="BF204" s="193">
        <f t="shared" si="15"/>
        <v>0</v>
      </c>
      <c r="BG204" s="193">
        <f t="shared" si="16"/>
        <v>0</v>
      </c>
      <c r="BH204" s="193">
        <f t="shared" si="17"/>
        <v>0</v>
      </c>
      <c r="BI204" s="193">
        <f t="shared" si="18"/>
        <v>0</v>
      </c>
      <c r="BJ204" s="18" t="s">
        <v>85</v>
      </c>
      <c r="BK204" s="193">
        <f t="shared" si="19"/>
        <v>0</v>
      </c>
      <c r="BL204" s="18" t="s">
        <v>317</v>
      </c>
      <c r="BM204" s="192" t="s">
        <v>3404</v>
      </c>
    </row>
    <row r="205" spans="1:65" s="2" customFormat="1" ht="24.2" customHeight="1">
      <c r="A205" s="35"/>
      <c r="B205" s="36"/>
      <c r="C205" s="180" t="s">
        <v>634</v>
      </c>
      <c r="D205" s="180" t="s">
        <v>204</v>
      </c>
      <c r="E205" s="181" t="s">
        <v>3405</v>
      </c>
      <c r="F205" s="182" t="s">
        <v>3406</v>
      </c>
      <c r="G205" s="183" t="s">
        <v>253</v>
      </c>
      <c r="H205" s="184">
        <v>147</v>
      </c>
      <c r="I205" s="185"/>
      <c r="J205" s="186">
        <f t="shared" si="10"/>
        <v>0</v>
      </c>
      <c r="K205" s="187"/>
      <c r="L205" s="40"/>
      <c r="M205" s="188" t="s">
        <v>1</v>
      </c>
      <c r="N205" s="189" t="s">
        <v>45</v>
      </c>
      <c r="O205" s="72"/>
      <c r="P205" s="190">
        <f t="shared" si="11"/>
        <v>0</v>
      </c>
      <c r="Q205" s="190">
        <v>0</v>
      </c>
      <c r="R205" s="190">
        <f t="shared" si="12"/>
        <v>0</v>
      </c>
      <c r="S205" s="190">
        <v>0</v>
      </c>
      <c r="T205" s="191">
        <f t="shared" si="13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92" t="s">
        <v>317</v>
      </c>
      <c r="AT205" s="192" t="s">
        <v>204</v>
      </c>
      <c r="AU205" s="192" t="s">
        <v>85</v>
      </c>
      <c r="AY205" s="18" t="s">
        <v>203</v>
      </c>
      <c r="BE205" s="193">
        <f t="shared" si="14"/>
        <v>0</v>
      </c>
      <c r="BF205" s="193">
        <f t="shared" si="15"/>
        <v>0</v>
      </c>
      <c r="BG205" s="193">
        <f t="shared" si="16"/>
        <v>0</v>
      </c>
      <c r="BH205" s="193">
        <f t="shared" si="17"/>
        <v>0</v>
      </c>
      <c r="BI205" s="193">
        <f t="shared" si="18"/>
        <v>0</v>
      </c>
      <c r="BJ205" s="18" t="s">
        <v>85</v>
      </c>
      <c r="BK205" s="193">
        <f t="shared" si="19"/>
        <v>0</v>
      </c>
      <c r="BL205" s="18" t="s">
        <v>317</v>
      </c>
      <c r="BM205" s="192" t="s">
        <v>3407</v>
      </c>
    </row>
    <row r="206" spans="1:65" s="2" customFormat="1" ht="24.2" customHeight="1">
      <c r="A206" s="35"/>
      <c r="B206" s="36"/>
      <c r="C206" s="180" t="s">
        <v>107</v>
      </c>
      <c r="D206" s="180" t="s">
        <v>204</v>
      </c>
      <c r="E206" s="181" t="s">
        <v>3408</v>
      </c>
      <c r="F206" s="182" t="s">
        <v>3409</v>
      </c>
      <c r="G206" s="183" t="s">
        <v>253</v>
      </c>
      <c r="H206" s="184">
        <v>229</v>
      </c>
      <c r="I206" s="185"/>
      <c r="J206" s="186">
        <f t="shared" si="10"/>
        <v>0</v>
      </c>
      <c r="K206" s="187"/>
      <c r="L206" s="40"/>
      <c r="M206" s="188" t="s">
        <v>1</v>
      </c>
      <c r="N206" s="189" t="s">
        <v>45</v>
      </c>
      <c r="O206" s="72"/>
      <c r="P206" s="190">
        <f t="shared" si="11"/>
        <v>0</v>
      </c>
      <c r="Q206" s="190">
        <v>0</v>
      </c>
      <c r="R206" s="190">
        <f t="shared" si="12"/>
        <v>0</v>
      </c>
      <c r="S206" s="190">
        <v>0</v>
      </c>
      <c r="T206" s="191">
        <f t="shared" si="13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92" t="s">
        <v>317</v>
      </c>
      <c r="AT206" s="192" t="s">
        <v>204</v>
      </c>
      <c r="AU206" s="192" t="s">
        <v>85</v>
      </c>
      <c r="AY206" s="18" t="s">
        <v>203</v>
      </c>
      <c r="BE206" s="193">
        <f t="shared" si="14"/>
        <v>0</v>
      </c>
      <c r="BF206" s="193">
        <f t="shared" si="15"/>
        <v>0</v>
      </c>
      <c r="BG206" s="193">
        <f t="shared" si="16"/>
        <v>0</v>
      </c>
      <c r="BH206" s="193">
        <f t="shared" si="17"/>
        <v>0</v>
      </c>
      <c r="BI206" s="193">
        <f t="shared" si="18"/>
        <v>0</v>
      </c>
      <c r="BJ206" s="18" t="s">
        <v>85</v>
      </c>
      <c r="BK206" s="193">
        <f t="shared" si="19"/>
        <v>0</v>
      </c>
      <c r="BL206" s="18" t="s">
        <v>317</v>
      </c>
      <c r="BM206" s="192" t="s">
        <v>3410</v>
      </c>
    </row>
    <row r="207" spans="1:65" s="2" customFormat="1" ht="24.2" customHeight="1">
      <c r="A207" s="35"/>
      <c r="B207" s="36"/>
      <c r="C207" s="180" t="s">
        <v>642</v>
      </c>
      <c r="D207" s="180" t="s">
        <v>204</v>
      </c>
      <c r="E207" s="181" t="s">
        <v>3411</v>
      </c>
      <c r="F207" s="182" t="s">
        <v>3412</v>
      </c>
      <c r="G207" s="183" t="s">
        <v>253</v>
      </c>
      <c r="H207" s="184">
        <v>91</v>
      </c>
      <c r="I207" s="185"/>
      <c r="J207" s="186">
        <f t="shared" si="10"/>
        <v>0</v>
      </c>
      <c r="K207" s="187"/>
      <c r="L207" s="40"/>
      <c r="M207" s="188" t="s">
        <v>1</v>
      </c>
      <c r="N207" s="189" t="s">
        <v>45</v>
      </c>
      <c r="O207" s="72"/>
      <c r="P207" s="190">
        <f t="shared" si="11"/>
        <v>0</v>
      </c>
      <c r="Q207" s="190">
        <v>0</v>
      </c>
      <c r="R207" s="190">
        <f t="shared" si="12"/>
        <v>0</v>
      </c>
      <c r="S207" s="190">
        <v>0</v>
      </c>
      <c r="T207" s="191">
        <f t="shared" si="13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2" t="s">
        <v>317</v>
      </c>
      <c r="AT207" s="192" t="s">
        <v>204</v>
      </c>
      <c r="AU207" s="192" t="s">
        <v>85</v>
      </c>
      <c r="AY207" s="18" t="s">
        <v>203</v>
      </c>
      <c r="BE207" s="193">
        <f t="shared" si="14"/>
        <v>0</v>
      </c>
      <c r="BF207" s="193">
        <f t="shared" si="15"/>
        <v>0</v>
      </c>
      <c r="BG207" s="193">
        <f t="shared" si="16"/>
        <v>0</v>
      </c>
      <c r="BH207" s="193">
        <f t="shared" si="17"/>
        <v>0</v>
      </c>
      <c r="BI207" s="193">
        <f t="shared" si="18"/>
        <v>0</v>
      </c>
      <c r="BJ207" s="18" t="s">
        <v>85</v>
      </c>
      <c r="BK207" s="193">
        <f t="shared" si="19"/>
        <v>0</v>
      </c>
      <c r="BL207" s="18" t="s">
        <v>317</v>
      </c>
      <c r="BM207" s="192" t="s">
        <v>3413</v>
      </c>
    </row>
    <row r="208" spans="1:65" s="2" customFormat="1" ht="24.2" customHeight="1">
      <c r="A208" s="35"/>
      <c r="B208" s="36"/>
      <c r="C208" s="180" t="s">
        <v>648</v>
      </c>
      <c r="D208" s="180" t="s">
        <v>204</v>
      </c>
      <c r="E208" s="181" t="s">
        <v>3414</v>
      </c>
      <c r="F208" s="182" t="s">
        <v>3415</v>
      </c>
      <c r="G208" s="183" t="s">
        <v>253</v>
      </c>
      <c r="H208" s="184">
        <v>37</v>
      </c>
      <c r="I208" s="185"/>
      <c r="J208" s="186">
        <f t="shared" si="10"/>
        <v>0</v>
      </c>
      <c r="K208" s="187"/>
      <c r="L208" s="40"/>
      <c r="M208" s="188" t="s">
        <v>1</v>
      </c>
      <c r="N208" s="189" t="s">
        <v>45</v>
      </c>
      <c r="O208" s="72"/>
      <c r="P208" s="190">
        <f t="shared" si="11"/>
        <v>0</v>
      </c>
      <c r="Q208" s="190">
        <v>0</v>
      </c>
      <c r="R208" s="190">
        <f t="shared" si="12"/>
        <v>0</v>
      </c>
      <c r="S208" s="190">
        <v>0</v>
      </c>
      <c r="T208" s="191">
        <f t="shared" si="13"/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2" t="s">
        <v>317</v>
      </c>
      <c r="AT208" s="192" t="s">
        <v>204</v>
      </c>
      <c r="AU208" s="192" t="s">
        <v>85</v>
      </c>
      <c r="AY208" s="18" t="s">
        <v>203</v>
      </c>
      <c r="BE208" s="193">
        <f t="shared" si="14"/>
        <v>0</v>
      </c>
      <c r="BF208" s="193">
        <f t="shared" si="15"/>
        <v>0</v>
      </c>
      <c r="BG208" s="193">
        <f t="shared" si="16"/>
        <v>0</v>
      </c>
      <c r="BH208" s="193">
        <f t="shared" si="17"/>
        <v>0</v>
      </c>
      <c r="BI208" s="193">
        <f t="shared" si="18"/>
        <v>0</v>
      </c>
      <c r="BJ208" s="18" t="s">
        <v>85</v>
      </c>
      <c r="BK208" s="193">
        <f t="shared" si="19"/>
        <v>0</v>
      </c>
      <c r="BL208" s="18" t="s">
        <v>317</v>
      </c>
      <c r="BM208" s="192" t="s">
        <v>3416</v>
      </c>
    </row>
    <row r="209" spans="1:65" s="2" customFormat="1" ht="24.2" customHeight="1">
      <c r="A209" s="35"/>
      <c r="B209" s="36"/>
      <c r="C209" s="180" t="s">
        <v>653</v>
      </c>
      <c r="D209" s="180" t="s">
        <v>204</v>
      </c>
      <c r="E209" s="181" t="s">
        <v>3417</v>
      </c>
      <c r="F209" s="182" t="s">
        <v>3418</v>
      </c>
      <c r="G209" s="183" t="s">
        <v>253</v>
      </c>
      <c r="H209" s="184">
        <v>106</v>
      </c>
      <c r="I209" s="185"/>
      <c r="J209" s="186">
        <f t="shared" si="10"/>
        <v>0</v>
      </c>
      <c r="K209" s="187"/>
      <c r="L209" s="40"/>
      <c r="M209" s="188" t="s">
        <v>1</v>
      </c>
      <c r="N209" s="189" t="s">
        <v>45</v>
      </c>
      <c r="O209" s="72"/>
      <c r="P209" s="190">
        <f t="shared" si="11"/>
        <v>0</v>
      </c>
      <c r="Q209" s="190">
        <v>0</v>
      </c>
      <c r="R209" s="190">
        <f t="shared" si="12"/>
        <v>0</v>
      </c>
      <c r="S209" s="190">
        <v>0</v>
      </c>
      <c r="T209" s="191">
        <f t="shared" si="13"/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92" t="s">
        <v>317</v>
      </c>
      <c r="AT209" s="192" t="s">
        <v>204</v>
      </c>
      <c r="AU209" s="192" t="s">
        <v>85</v>
      </c>
      <c r="AY209" s="18" t="s">
        <v>203</v>
      </c>
      <c r="BE209" s="193">
        <f t="shared" si="14"/>
        <v>0</v>
      </c>
      <c r="BF209" s="193">
        <f t="shared" si="15"/>
        <v>0</v>
      </c>
      <c r="BG209" s="193">
        <f t="shared" si="16"/>
        <v>0</v>
      </c>
      <c r="BH209" s="193">
        <f t="shared" si="17"/>
        <v>0</v>
      </c>
      <c r="BI209" s="193">
        <f t="shared" si="18"/>
        <v>0</v>
      </c>
      <c r="BJ209" s="18" t="s">
        <v>85</v>
      </c>
      <c r="BK209" s="193">
        <f t="shared" si="19"/>
        <v>0</v>
      </c>
      <c r="BL209" s="18" t="s">
        <v>317</v>
      </c>
      <c r="BM209" s="192" t="s">
        <v>3419</v>
      </c>
    </row>
    <row r="210" spans="1:65" s="2" customFormat="1" ht="24.2" customHeight="1">
      <c r="A210" s="35"/>
      <c r="B210" s="36"/>
      <c r="C210" s="180" t="s">
        <v>657</v>
      </c>
      <c r="D210" s="180" t="s">
        <v>204</v>
      </c>
      <c r="E210" s="181" t="s">
        <v>3420</v>
      </c>
      <c r="F210" s="182" t="s">
        <v>3421</v>
      </c>
      <c r="G210" s="183" t="s">
        <v>253</v>
      </c>
      <c r="H210" s="184">
        <v>8</v>
      </c>
      <c r="I210" s="185"/>
      <c r="J210" s="186">
        <f t="shared" si="10"/>
        <v>0</v>
      </c>
      <c r="K210" s="187"/>
      <c r="L210" s="40"/>
      <c r="M210" s="188" t="s">
        <v>1</v>
      </c>
      <c r="N210" s="189" t="s">
        <v>45</v>
      </c>
      <c r="O210" s="72"/>
      <c r="P210" s="190">
        <f t="shared" si="11"/>
        <v>0</v>
      </c>
      <c r="Q210" s="190">
        <v>0</v>
      </c>
      <c r="R210" s="190">
        <f t="shared" si="12"/>
        <v>0</v>
      </c>
      <c r="S210" s="190">
        <v>0</v>
      </c>
      <c r="T210" s="191">
        <f t="shared" si="13"/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92" t="s">
        <v>317</v>
      </c>
      <c r="AT210" s="192" t="s">
        <v>204</v>
      </c>
      <c r="AU210" s="192" t="s">
        <v>85</v>
      </c>
      <c r="AY210" s="18" t="s">
        <v>203</v>
      </c>
      <c r="BE210" s="193">
        <f t="shared" si="14"/>
        <v>0</v>
      </c>
      <c r="BF210" s="193">
        <f t="shared" si="15"/>
        <v>0</v>
      </c>
      <c r="BG210" s="193">
        <f t="shared" si="16"/>
        <v>0</v>
      </c>
      <c r="BH210" s="193">
        <f t="shared" si="17"/>
        <v>0</v>
      </c>
      <c r="BI210" s="193">
        <f t="shared" si="18"/>
        <v>0</v>
      </c>
      <c r="BJ210" s="18" t="s">
        <v>85</v>
      </c>
      <c r="BK210" s="193">
        <f t="shared" si="19"/>
        <v>0</v>
      </c>
      <c r="BL210" s="18" t="s">
        <v>317</v>
      </c>
      <c r="BM210" s="192" t="s">
        <v>3422</v>
      </c>
    </row>
    <row r="211" spans="1:65" s="2" customFormat="1" ht="24.2" customHeight="1">
      <c r="A211" s="35"/>
      <c r="B211" s="36"/>
      <c r="C211" s="180" t="s">
        <v>662</v>
      </c>
      <c r="D211" s="180" t="s">
        <v>204</v>
      </c>
      <c r="E211" s="181" t="s">
        <v>3423</v>
      </c>
      <c r="F211" s="182" t="s">
        <v>3424</v>
      </c>
      <c r="G211" s="183" t="s">
        <v>221</v>
      </c>
      <c r="H211" s="184">
        <v>4</v>
      </c>
      <c r="I211" s="185"/>
      <c r="J211" s="186">
        <f t="shared" si="10"/>
        <v>0</v>
      </c>
      <c r="K211" s="187"/>
      <c r="L211" s="40"/>
      <c r="M211" s="188" t="s">
        <v>1</v>
      </c>
      <c r="N211" s="189" t="s">
        <v>45</v>
      </c>
      <c r="O211" s="72"/>
      <c r="P211" s="190">
        <f t="shared" si="11"/>
        <v>0</v>
      </c>
      <c r="Q211" s="190">
        <v>0</v>
      </c>
      <c r="R211" s="190">
        <f t="shared" si="12"/>
        <v>0</v>
      </c>
      <c r="S211" s="190">
        <v>0</v>
      </c>
      <c r="T211" s="191">
        <f t="shared" si="13"/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92" t="s">
        <v>317</v>
      </c>
      <c r="AT211" s="192" t="s">
        <v>204</v>
      </c>
      <c r="AU211" s="192" t="s">
        <v>85</v>
      </c>
      <c r="AY211" s="18" t="s">
        <v>203</v>
      </c>
      <c r="BE211" s="193">
        <f t="shared" si="14"/>
        <v>0</v>
      </c>
      <c r="BF211" s="193">
        <f t="shared" si="15"/>
        <v>0</v>
      </c>
      <c r="BG211" s="193">
        <f t="shared" si="16"/>
        <v>0</v>
      </c>
      <c r="BH211" s="193">
        <f t="shared" si="17"/>
        <v>0</v>
      </c>
      <c r="BI211" s="193">
        <f t="shared" si="18"/>
        <v>0</v>
      </c>
      <c r="BJ211" s="18" t="s">
        <v>85</v>
      </c>
      <c r="BK211" s="193">
        <f t="shared" si="19"/>
        <v>0</v>
      </c>
      <c r="BL211" s="18" t="s">
        <v>317</v>
      </c>
      <c r="BM211" s="192" t="s">
        <v>3425</v>
      </c>
    </row>
    <row r="212" spans="1:65" s="2" customFormat="1" ht="24.2" customHeight="1">
      <c r="A212" s="35"/>
      <c r="B212" s="36"/>
      <c r="C212" s="180" t="s">
        <v>666</v>
      </c>
      <c r="D212" s="180" t="s">
        <v>204</v>
      </c>
      <c r="E212" s="181" t="s">
        <v>3381</v>
      </c>
      <c r="F212" s="182" t="s">
        <v>3382</v>
      </c>
      <c r="G212" s="183" t="s">
        <v>221</v>
      </c>
      <c r="H212" s="184">
        <v>22</v>
      </c>
      <c r="I212" s="185"/>
      <c r="J212" s="186">
        <f t="shared" si="10"/>
        <v>0</v>
      </c>
      <c r="K212" s="187"/>
      <c r="L212" s="40"/>
      <c r="M212" s="188" t="s">
        <v>1</v>
      </c>
      <c r="N212" s="189" t="s">
        <v>45</v>
      </c>
      <c r="O212" s="72"/>
      <c r="P212" s="190">
        <f t="shared" si="11"/>
        <v>0</v>
      </c>
      <c r="Q212" s="190">
        <v>0</v>
      </c>
      <c r="R212" s="190">
        <f t="shared" si="12"/>
        <v>0</v>
      </c>
      <c r="S212" s="190">
        <v>0</v>
      </c>
      <c r="T212" s="191">
        <f t="shared" si="13"/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92" t="s">
        <v>317</v>
      </c>
      <c r="AT212" s="192" t="s">
        <v>204</v>
      </c>
      <c r="AU212" s="192" t="s">
        <v>85</v>
      </c>
      <c r="AY212" s="18" t="s">
        <v>203</v>
      </c>
      <c r="BE212" s="193">
        <f t="shared" si="14"/>
        <v>0</v>
      </c>
      <c r="BF212" s="193">
        <f t="shared" si="15"/>
        <v>0</v>
      </c>
      <c r="BG212" s="193">
        <f t="shared" si="16"/>
        <v>0</v>
      </c>
      <c r="BH212" s="193">
        <f t="shared" si="17"/>
        <v>0</v>
      </c>
      <c r="BI212" s="193">
        <f t="shared" si="18"/>
        <v>0</v>
      </c>
      <c r="BJ212" s="18" t="s">
        <v>85</v>
      </c>
      <c r="BK212" s="193">
        <f t="shared" si="19"/>
        <v>0</v>
      </c>
      <c r="BL212" s="18" t="s">
        <v>317</v>
      </c>
      <c r="BM212" s="192" t="s">
        <v>3426</v>
      </c>
    </row>
    <row r="213" spans="1:65" s="2" customFormat="1" ht="24.2" customHeight="1">
      <c r="A213" s="35"/>
      <c r="B213" s="36"/>
      <c r="C213" s="180" t="s">
        <v>671</v>
      </c>
      <c r="D213" s="180" t="s">
        <v>204</v>
      </c>
      <c r="E213" s="181" t="s">
        <v>3427</v>
      </c>
      <c r="F213" s="182" t="s">
        <v>3428</v>
      </c>
      <c r="G213" s="183" t="s">
        <v>221</v>
      </c>
      <c r="H213" s="184">
        <v>2</v>
      </c>
      <c r="I213" s="185"/>
      <c r="J213" s="186">
        <f t="shared" si="10"/>
        <v>0</v>
      </c>
      <c r="K213" s="187"/>
      <c r="L213" s="40"/>
      <c r="M213" s="188" t="s">
        <v>1</v>
      </c>
      <c r="N213" s="189" t="s">
        <v>45</v>
      </c>
      <c r="O213" s="72"/>
      <c r="P213" s="190">
        <f t="shared" si="11"/>
        <v>0</v>
      </c>
      <c r="Q213" s="190">
        <v>0</v>
      </c>
      <c r="R213" s="190">
        <f t="shared" si="12"/>
        <v>0</v>
      </c>
      <c r="S213" s="190">
        <v>0</v>
      </c>
      <c r="T213" s="191">
        <f t="shared" si="13"/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92" t="s">
        <v>317</v>
      </c>
      <c r="AT213" s="192" t="s">
        <v>204</v>
      </c>
      <c r="AU213" s="192" t="s">
        <v>85</v>
      </c>
      <c r="AY213" s="18" t="s">
        <v>203</v>
      </c>
      <c r="BE213" s="193">
        <f t="shared" si="14"/>
        <v>0</v>
      </c>
      <c r="BF213" s="193">
        <f t="shared" si="15"/>
        <v>0</v>
      </c>
      <c r="BG213" s="193">
        <f t="shared" si="16"/>
        <v>0</v>
      </c>
      <c r="BH213" s="193">
        <f t="shared" si="17"/>
        <v>0</v>
      </c>
      <c r="BI213" s="193">
        <f t="shared" si="18"/>
        <v>0</v>
      </c>
      <c r="BJ213" s="18" t="s">
        <v>85</v>
      </c>
      <c r="BK213" s="193">
        <f t="shared" si="19"/>
        <v>0</v>
      </c>
      <c r="BL213" s="18" t="s">
        <v>317</v>
      </c>
      <c r="BM213" s="192" t="s">
        <v>3429</v>
      </c>
    </row>
    <row r="214" spans="1:65" s="2" customFormat="1" ht="24.2" customHeight="1">
      <c r="A214" s="35"/>
      <c r="B214" s="36"/>
      <c r="C214" s="180" t="s">
        <v>675</v>
      </c>
      <c r="D214" s="180" t="s">
        <v>204</v>
      </c>
      <c r="E214" s="181" t="s">
        <v>3430</v>
      </c>
      <c r="F214" s="182" t="s">
        <v>3431</v>
      </c>
      <c r="G214" s="183" t="s">
        <v>221</v>
      </c>
      <c r="H214" s="184">
        <v>14</v>
      </c>
      <c r="I214" s="185"/>
      <c r="J214" s="186">
        <f t="shared" si="10"/>
        <v>0</v>
      </c>
      <c r="K214" s="187"/>
      <c r="L214" s="40"/>
      <c r="M214" s="188" t="s">
        <v>1</v>
      </c>
      <c r="N214" s="189" t="s">
        <v>45</v>
      </c>
      <c r="O214" s="72"/>
      <c r="P214" s="190">
        <f t="shared" si="11"/>
        <v>0</v>
      </c>
      <c r="Q214" s="190">
        <v>0</v>
      </c>
      <c r="R214" s="190">
        <f t="shared" si="12"/>
        <v>0</v>
      </c>
      <c r="S214" s="190">
        <v>0</v>
      </c>
      <c r="T214" s="191">
        <f t="shared" si="13"/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92" t="s">
        <v>317</v>
      </c>
      <c r="AT214" s="192" t="s">
        <v>204</v>
      </c>
      <c r="AU214" s="192" t="s">
        <v>85</v>
      </c>
      <c r="AY214" s="18" t="s">
        <v>203</v>
      </c>
      <c r="BE214" s="193">
        <f t="shared" si="14"/>
        <v>0</v>
      </c>
      <c r="BF214" s="193">
        <f t="shared" si="15"/>
        <v>0</v>
      </c>
      <c r="BG214" s="193">
        <f t="shared" si="16"/>
        <v>0</v>
      </c>
      <c r="BH214" s="193">
        <f t="shared" si="17"/>
        <v>0</v>
      </c>
      <c r="BI214" s="193">
        <f t="shared" si="18"/>
        <v>0</v>
      </c>
      <c r="BJ214" s="18" t="s">
        <v>85</v>
      </c>
      <c r="BK214" s="193">
        <f t="shared" si="19"/>
        <v>0</v>
      </c>
      <c r="BL214" s="18" t="s">
        <v>317</v>
      </c>
      <c r="BM214" s="192" t="s">
        <v>3432</v>
      </c>
    </row>
    <row r="215" spans="1:65" s="2" customFormat="1" ht="24.2" customHeight="1">
      <c r="A215" s="35"/>
      <c r="B215" s="36"/>
      <c r="C215" s="180" t="s">
        <v>680</v>
      </c>
      <c r="D215" s="180" t="s">
        <v>204</v>
      </c>
      <c r="E215" s="181" t="s">
        <v>3433</v>
      </c>
      <c r="F215" s="182" t="s">
        <v>3434</v>
      </c>
      <c r="G215" s="183" t="s">
        <v>253</v>
      </c>
      <c r="H215" s="184">
        <v>956</v>
      </c>
      <c r="I215" s="185"/>
      <c r="J215" s="186">
        <f t="shared" si="10"/>
        <v>0</v>
      </c>
      <c r="K215" s="187"/>
      <c r="L215" s="40"/>
      <c r="M215" s="188" t="s">
        <v>1</v>
      </c>
      <c r="N215" s="189" t="s">
        <v>45</v>
      </c>
      <c r="O215" s="72"/>
      <c r="P215" s="190">
        <f t="shared" si="11"/>
        <v>0</v>
      </c>
      <c r="Q215" s="190">
        <v>0</v>
      </c>
      <c r="R215" s="190">
        <f t="shared" si="12"/>
        <v>0</v>
      </c>
      <c r="S215" s="190">
        <v>0</v>
      </c>
      <c r="T215" s="191">
        <f t="shared" si="13"/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2" t="s">
        <v>317</v>
      </c>
      <c r="AT215" s="192" t="s">
        <v>204</v>
      </c>
      <c r="AU215" s="192" t="s">
        <v>85</v>
      </c>
      <c r="AY215" s="18" t="s">
        <v>203</v>
      </c>
      <c r="BE215" s="193">
        <f t="shared" si="14"/>
        <v>0</v>
      </c>
      <c r="BF215" s="193">
        <f t="shared" si="15"/>
        <v>0</v>
      </c>
      <c r="BG215" s="193">
        <f t="shared" si="16"/>
        <v>0</v>
      </c>
      <c r="BH215" s="193">
        <f t="shared" si="17"/>
        <v>0</v>
      </c>
      <c r="BI215" s="193">
        <f t="shared" si="18"/>
        <v>0</v>
      </c>
      <c r="BJ215" s="18" t="s">
        <v>85</v>
      </c>
      <c r="BK215" s="193">
        <f t="shared" si="19"/>
        <v>0</v>
      </c>
      <c r="BL215" s="18" t="s">
        <v>317</v>
      </c>
      <c r="BM215" s="192" t="s">
        <v>3435</v>
      </c>
    </row>
    <row r="216" spans="1:65" s="2" customFormat="1" ht="24.2" customHeight="1">
      <c r="A216" s="35"/>
      <c r="B216" s="36"/>
      <c r="C216" s="180" t="s">
        <v>113</v>
      </c>
      <c r="D216" s="180" t="s">
        <v>204</v>
      </c>
      <c r="E216" s="181" t="s">
        <v>3436</v>
      </c>
      <c r="F216" s="182" t="s">
        <v>3437</v>
      </c>
      <c r="G216" s="183" t="s">
        <v>253</v>
      </c>
      <c r="H216" s="184">
        <v>956</v>
      </c>
      <c r="I216" s="185"/>
      <c r="J216" s="186">
        <f t="shared" si="10"/>
        <v>0</v>
      </c>
      <c r="K216" s="187"/>
      <c r="L216" s="40"/>
      <c r="M216" s="188" t="s">
        <v>1</v>
      </c>
      <c r="N216" s="189" t="s">
        <v>45</v>
      </c>
      <c r="O216" s="72"/>
      <c r="P216" s="190">
        <f t="shared" si="11"/>
        <v>0</v>
      </c>
      <c r="Q216" s="190">
        <v>0</v>
      </c>
      <c r="R216" s="190">
        <f t="shared" si="12"/>
        <v>0</v>
      </c>
      <c r="S216" s="190">
        <v>0</v>
      </c>
      <c r="T216" s="191">
        <f t="shared" si="13"/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92" t="s">
        <v>317</v>
      </c>
      <c r="AT216" s="192" t="s">
        <v>204</v>
      </c>
      <c r="AU216" s="192" t="s">
        <v>85</v>
      </c>
      <c r="AY216" s="18" t="s">
        <v>203</v>
      </c>
      <c r="BE216" s="193">
        <f t="shared" si="14"/>
        <v>0</v>
      </c>
      <c r="BF216" s="193">
        <f t="shared" si="15"/>
        <v>0</v>
      </c>
      <c r="BG216" s="193">
        <f t="shared" si="16"/>
        <v>0</v>
      </c>
      <c r="BH216" s="193">
        <f t="shared" si="17"/>
        <v>0</v>
      </c>
      <c r="BI216" s="193">
        <f t="shared" si="18"/>
        <v>0</v>
      </c>
      <c r="BJ216" s="18" t="s">
        <v>85</v>
      </c>
      <c r="BK216" s="193">
        <f t="shared" si="19"/>
        <v>0</v>
      </c>
      <c r="BL216" s="18" t="s">
        <v>317</v>
      </c>
      <c r="BM216" s="192" t="s">
        <v>3438</v>
      </c>
    </row>
    <row r="217" spans="1:65" s="2" customFormat="1" ht="24.2" customHeight="1">
      <c r="A217" s="35"/>
      <c r="B217" s="36"/>
      <c r="C217" s="180" t="s">
        <v>116</v>
      </c>
      <c r="D217" s="180" t="s">
        <v>204</v>
      </c>
      <c r="E217" s="181" t="s">
        <v>3439</v>
      </c>
      <c r="F217" s="182" t="s">
        <v>3440</v>
      </c>
      <c r="G217" s="183" t="s">
        <v>253</v>
      </c>
      <c r="H217" s="184">
        <v>185</v>
      </c>
      <c r="I217" s="185"/>
      <c r="J217" s="186">
        <f t="shared" si="10"/>
        <v>0</v>
      </c>
      <c r="K217" s="187"/>
      <c r="L217" s="40"/>
      <c r="M217" s="188" t="s">
        <v>1</v>
      </c>
      <c r="N217" s="189" t="s">
        <v>45</v>
      </c>
      <c r="O217" s="72"/>
      <c r="P217" s="190">
        <f t="shared" si="11"/>
        <v>0</v>
      </c>
      <c r="Q217" s="190">
        <v>0</v>
      </c>
      <c r="R217" s="190">
        <f t="shared" si="12"/>
        <v>0</v>
      </c>
      <c r="S217" s="190">
        <v>0</v>
      </c>
      <c r="T217" s="191">
        <f t="shared" si="13"/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92" t="s">
        <v>317</v>
      </c>
      <c r="AT217" s="192" t="s">
        <v>204</v>
      </c>
      <c r="AU217" s="192" t="s">
        <v>85</v>
      </c>
      <c r="AY217" s="18" t="s">
        <v>203</v>
      </c>
      <c r="BE217" s="193">
        <f t="shared" si="14"/>
        <v>0</v>
      </c>
      <c r="BF217" s="193">
        <f t="shared" si="15"/>
        <v>0</v>
      </c>
      <c r="BG217" s="193">
        <f t="shared" si="16"/>
        <v>0</v>
      </c>
      <c r="BH217" s="193">
        <f t="shared" si="17"/>
        <v>0</v>
      </c>
      <c r="BI217" s="193">
        <f t="shared" si="18"/>
        <v>0</v>
      </c>
      <c r="BJ217" s="18" t="s">
        <v>85</v>
      </c>
      <c r="BK217" s="193">
        <f t="shared" si="19"/>
        <v>0</v>
      </c>
      <c r="BL217" s="18" t="s">
        <v>317</v>
      </c>
      <c r="BM217" s="192" t="s">
        <v>3441</v>
      </c>
    </row>
    <row r="218" spans="1:65" s="2" customFormat="1" ht="24.2" customHeight="1">
      <c r="A218" s="35"/>
      <c r="B218" s="36"/>
      <c r="C218" s="180" t="s">
        <v>119</v>
      </c>
      <c r="D218" s="180" t="s">
        <v>204</v>
      </c>
      <c r="E218" s="181" t="s">
        <v>3442</v>
      </c>
      <c r="F218" s="182" t="s">
        <v>3443</v>
      </c>
      <c r="G218" s="183" t="s">
        <v>253</v>
      </c>
      <c r="H218" s="184">
        <v>185</v>
      </c>
      <c r="I218" s="185"/>
      <c r="J218" s="186">
        <f t="shared" si="10"/>
        <v>0</v>
      </c>
      <c r="K218" s="187"/>
      <c r="L218" s="40"/>
      <c r="M218" s="188" t="s">
        <v>1</v>
      </c>
      <c r="N218" s="189" t="s">
        <v>45</v>
      </c>
      <c r="O218" s="72"/>
      <c r="P218" s="190">
        <f t="shared" si="11"/>
        <v>0</v>
      </c>
      <c r="Q218" s="190">
        <v>0</v>
      </c>
      <c r="R218" s="190">
        <f t="shared" si="12"/>
        <v>0</v>
      </c>
      <c r="S218" s="190">
        <v>0</v>
      </c>
      <c r="T218" s="191">
        <f t="shared" si="13"/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92" t="s">
        <v>317</v>
      </c>
      <c r="AT218" s="192" t="s">
        <v>204</v>
      </c>
      <c r="AU218" s="192" t="s">
        <v>85</v>
      </c>
      <c r="AY218" s="18" t="s">
        <v>203</v>
      </c>
      <c r="BE218" s="193">
        <f t="shared" si="14"/>
        <v>0</v>
      </c>
      <c r="BF218" s="193">
        <f t="shared" si="15"/>
        <v>0</v>
      </c>
      <c r="BG218" s="193">
        <f t="shared" si="16"/>
        <v>0</v>
      </c>
      <c r="BH218" s="193">
        <f t="shared" si="17"/>
        <v>0</v>
      </c>
      <c r="BI218" s="193">
        <f t="shared" si="18"/>
        <v>0</v>
      </c>
      <c r="BJ218" s="18" t="s">
        <v>85</v>
      </c>
      <c r="BK218" s="193">
        <f t="shared" si="19"/>
        <v>0</v>
      </c>
      <c r="BL218" s="18" t="s">
        <v>317</v>
      </c>
      <c r="BM218" s="192" t="s">
        <v>3444</v>
      </c>
    </row>
    <row r="219" spans="1:65" s="2" customFormat="1" ht="24.2" customHeight="1">
      <c r="A219" s="35"/>
      <c r="B219" s="36"/>
      <c r="C219" s="180" t="s">
        <v>699</v>
      </c>
      <c r="D219" s="180" t="s">
        <v>204</v>
      </c>
      <c r="E219" s="181" t="s">
        <v>3445</v>
      </c>
      <c r="F219" s="182" t="s">
        <v>3446</v>
      </c>
      <c r="G219" s="183" t="s">
        <v>253</v>
      </c>
      <c r="H219" s="184">
        <v>34</v>
      </c>
      <c r="I219" s="185"/>
      <c r="J219" s="186">
        <f t="shared" si="10"/>
        <v>0</v>
      </c>
      <c r="K219" s="187"/>
      <c r="L219" s="40"/>
      <c r="M219" s="188" t="s">
        <v>1</v>
      </c>
      <c r="N219" s="189" t="s">
        <v>45</v>
      </c>
      <c r="O219" s="72"/>
      <c r="P219" s="190">
        <f t="shared" si="11"/>
        <v>0</v>
      </c>
      <c r="Q219" s="190">
        <v>0</v>
      </c>
      <c r="R219" s="190">
        <f t="shared" si="12"/>
        <v>0</v>
      </c>
      <c r="S219" s="190">
        <v>0</v>
      </c>
      <c r="T219" s="191">
        <f t="shared" si="13"/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92" t="s">
        <v>317</v>
      </c>
      <c r="AT219" s="192" t="s">
        <v>204</v>
      </c>
      <c r="AU219" s="192" t="s">
        <v>85</v>
      </c>
      <c r="AY219" s="18" t="s">
        <v>203</v>
      </c>
      <c r="BE219" s="193">
        <f t="shared" si="14"/>
        <v>0</v>
      </c>
      <c r="BF219" s="193">
        <f t="shared" si="15"/>
        <v>0</v>
      </c>
      <c r="BG219" s="193">
        <f t="shared" si="16"/>
        <v>0</v>
      </c>
      <c r="BH219" s="193">
        <f t="shared" si="17"/>
        <v>0</v>
      </c>
      <c r="BI219" s="193">
        <f t="shared" si="18"/>
        <v>0</v>
      </c>
      <c r="BJ219" s="18" t="s">
        <v>85</v>
      </c>
      <c r="BK219" s="193">
        <f t="shared" si="19"/>
        <v>0</v>
      </c>
      <c r="BL219" s="18" t="s">
        <v>317</v>
      </c>
      <c r="BM219" s="192" t="s">
        <v>3447</v>
      </c>
    </row>
    <row r="220" spans="1:65" s="2" customFormat="1" ht="24.2" customHeight="1">
      <c r="A220" s="35"/>
      <c r="B220" s="36"/>
      <c r="C220" s="180" t="s">
        <v>704</v>
      </c>
      <c r="D220" s="180" t="s">
        <v>204</v>
      </c>
      <c r="E220" s="181" t="s">
        <v>3448</v>
      </c>
      <c r="F220" s="182" t="s">
        <v>3449</v>
      </c>
      <c r="G220" s="183" t="s">
        <v>253</v>
      </c>
      <c r="H220" s="184">
        <v>34</v>
      </c>
      <c r="I220" s="185"/>
      <c r="J220" s="186">
        <f t="shared" si="10"/>
        <v>0</v>
      </c>
      <c r="K220" s="187"/>
      <c r="L220" s="40"/>
      <c r="M220" s="188" t="s">
        <v>1</v>
      </c>
      <c r="N220" s="189" t="s">
        <v>45</v>
      </c>
      <c r="O220" s="72"/>
      <c r="P220" s="190">
        <f t="shared" si="11"/>
        <v>0</v>
      </c>
      <c r="Q220" s="190">
        <v>0</v>
      </c>
      <c r="R220" s="190">
        <f t="shared" si="12"/>
        <v>0</v>
      </c>
      <c r="S220" s="190">
        <v>0</v>
      </c>
      <c r="T220" s="191">
        <f t="shared" si="13"/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92" t="s">
        <v>317</v>
      </c>
      <c r="AT220" s="192" t="s">
        <v>204</v>
      </c>
      <c r="AU220" s="192" t="s">
        <v>85</v>
      </c>
      <c r="AY220" s="18" t="s">
        <v>203</v>
      </c>
      <c r="BE220" s="193">
        <f t="shared" si="14"/>
        <v>0</v>
      </c>
      <c r="BF220" s="193">
        <f t="shared" si="15"/>
        <v>0</v>
      </c>
      <c r="BG220" s="193">
        <f t="shared" si="16"/>
        <v>0</v>
      </c>
      <c r="BH220" s="193">
        <f t="shared" si="17"/>
        <v>0</v>
      </c>
      <c r="BI220" s="193">
        <f t="shared" si="18"/>
        <v>0</v>
      </c>
      <c r="BJ220" s="18" t="s">
        <v>85</v>
      </c>
      <c r="BK220" s="193">
        <f t="shared" si="19"/>
        <v>0</v>
      </c>
      <c r="BL220" s="18" t="s">
        <v>317</v>
      </c>
      <c r="BM220" s="192" t="s">
        <v>3450</v>
      </c>
    </row>
    <row r="221" spans="1:65" s="2" customFormat="1" ht="37.9" customHeight="1">
      <c r="A221" s="35"/>
      <c r="B221" s="36"/>
      <c r="C221" s="180" t="s">
        <v>709</v>
      </c>
      <c r="D221" s="180" t="s">
        <v>204</v>
      </c>
      <c r="E221" s="181" t="s">
        <v>3451</v>
      </c>
      <c r="F221" s="182" t="s">
        <v>3452</v>
      </c>
      <c r="G221" s="183" t="s">
        <v>253</v>
      </c>
      <c r="H221" s="184">
        <v>74</v>
      </c>
      <c r="I221" s="185"/>
      <c r="J221" s="186">
        <f t="shared" si="10"/>
        <v>0</v>
      </c>
      <c r="K221" s="187"/>
      <c r="L221" s="40"/>
      <c r="M221" s="188" t="s">
        <v>1</v>
      </c>
      <c r="N221" s="189" t="s">
        <v>45</v>
      </c>
      <c r="O221" s="72"/>
      <c r="P221" s="190">
        <f t="shared" si="11"/>
        <v>0</v>
      </c>
      <c r="Q221" s="190">
        <v>0</v>
      </c>
      <c r="R221" s="190">
        <f t="shared" si="12"/>
        <v>0</v>
      </c>
      <c r="S221" s="190">
        <v>0</v>
      </c>
      <c r="T221" s="191">
        <f t="shared" si="13"/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92" t="s">
        <v>317</v>
      </c>
      <c r="AT221" s="192" t="s">
        <v>204</v>
      </c>
      <c r="AU221" s="192" t="s">
        <v>85</v>
      </c>
      <c r="AY221" s="18" t="s">
        <v>203</v>
      </c>
      <c r="BE221" s="193">
        <f t="shared" si="14"/>
        <v>0</v>
      </c>
      <c r="BF221" s="193">
        <f t="shared" si="15"/>
        <v>0</v>
      </c>
      <c r="BG221" s="193">
        <f t="shared" si="16"/>
        <v>0</v>
      </c>
      <c r="BH221" s="193">
        <f t="shared" si="17"/>
        <v>0</v>
      </c>
      <c r="BI221" s="193">
        <f t="shared" si="18"/>
        <v>0</v>
      </c>
      <c r="BJ221" s="18" t="s">
        <v>85</v>
      </c>
      <c r="BK221" s="193">
        <f t="shared" si="19"/>
        <v>0</v>
      </c>
      <c r="BL221" s="18" t="s">
        <v>317</v>
      </c>
      <c r="BM221" s="192" t="s">
        <v>3453</v>
      </c>
    </row>
    <row r="222" spans="1:65" s="2" customFormat="1" ht="24.2" customHeight="1">
      <c r="A222" s="35"/>
      <c r="B222" s="36"/>
      <c r="C222" s="180" t="s">
        <v>715</v>
      </c>
      <c r="D222" s="180" t="s">
        <v>204</v>
      </c>
      <c r="E222" s="181" t="s">
        <v>3454</v>
      </c>
      <c r="F222" s="182" t="s">
        <v>3455</v>
      </c>
      <c r="G222" s="183" t="s">
        <v>253</v>
      </c>
      <c r="H222" s="184">
        <v>74</v>
      </c>
      <c r="I222" s="185"/>
      <c r="J222" s="186">
        <f t="shared" si="10"/>
        <v>0</v>
      </c>
      <c r="K222" s="187"/>
      <c r="L222" s="40"/>
      <c r="M222" s="188" t="s">
        <v>1</v>
      </c>
      <c r="N222" s="189" t="s">
        <v>45</v>
      </c>
      <c r="O222" s="72"/>
      <c r="P222" s="190">
        <f t="shared" si="11"/>
        <v>0</v>
      </c>
      <c r="Q222" s="190">
        <v>0</v>
      </c>
      <c r="R222" s="190">
        <f t="shared" si="12"/>
        <v>0</v>
      </c>
      <c r="S222" s="190">
        <v>0</v>
      </c>
      <c r="T222" s="191">
        <f t="shared" si="13"/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92" t="s">
        <v>317</v>
      </c>
      <c r="AT222" s="192" t="s">
        <v>204</v>
      </c>
      <c r="AU222" s="192" t="s">
        <v>85</v>
      </c>
      <c r="AY222" s="18" t="s">
        <v>203</v>
      </c>
      <c r="BE222" s="193">
        <f t="shared" si="14"/>
        <v>0</v>
      </c>
      <c r="BF222" s="193">
        <f t="shared" si="15"/>
        <v>0</v>
      </c>
      <c r="BG222" s="193">
        <f t="shared" si="16"/>
        <v>0</v>
      </c>
      <c r="BH222" s="193">
        <f t="shared" si="17"/>
        <v>0</v>
      </c>
      <c r="BI222" s="193">
        <f t="shared" si="18"/>
        <v>0</v>
      </c>
      <c r="BJ222" s="18" t="s">
        <v>85</v>
      </c>
      <c r="BK222" s="193">
        <f t="shared" si="19"/>
        <v>0</v>
      </c>
      <c r="BL222" s="18" t="s">
        <v>317</v>
      </c>
      <c r="BM222" s="192" t="s">
        <v>3456</v>
      </c>
    </row>
    <row r="223" spans="1:65" s="2" customFormat="1" ht="24.2" customHeight="1">
      <c r="A223" s="35"/>
      <c r="B223" s="36"/>
      <c r="C223" s="180" t="s">
        <v>722</v>
      </c>
      <c r="D223" s="180" t="s">
        <v>204</v>
      </c>
      <c r="E223" s="181" t="s">
        <v>3457</v>
      </c>
      <c r="F223" s="182" t="s">
        <v>3458</v>
      </c>
      <c r="G223" s="183" t="s">
        <v>253</v>
      </c>
      <c r="H223" s="184">
        <v>115</v>
      </c>
      <c r="I223" s="185"/>
      <c r="J223" s="186">
        <f t="shared" si="10"/>
        <v>0</v>
      </c>
      <c r="K223" s="187"/>
      <c r="L223" s="40"/>
      <c r="M223" s="188" t="s">
        <v>1</v>
      </c>
      <c r="N223" s="189" t="s">
        <v>45</v>
      </c>
      <c r="O223" s="72"/>
      <c r="P223" s="190">
        <f t="shared" si="11"/>
        <v>0</v>
      </c>
      <c r="Q223" s="190">
        <v>0</v>
      </c>
      <c r="R223" s="190">
        <f t="shared" si="12"/>
        <v>0</v>
      </c>
      <c r="S223" s="190">
        <v>0</v>
      </c>
      <c r="T223" s="191">
        <f t="shared" si="13"/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92" t="s">
        <v>317</v>
      </c>
      <c r="AT223" s="192" t="s">
        <v>204</v>
      </c>
      <c r="AU223" s="192" t="s">
        <v>85</v>
      </c>
      <c r="AY223" s="18" t="s">
        <v>203</v>
      </c>
      <c r="BE223" s="193">
        <f t="shared" si="14"/>
        <v>0</v>
      </c>
      <c r="BF223" s="193">
        <f t="shared" si="15"/>
        <v>0</v>
      </c>
      <c r="BG223" s="193">
        <f t="shared" si="16"/>
        <v>0</v>
      </c>
      <c r="BH223" s="193">
        <f t="shared" si="17"/>
        <v>0</v>
      </c>
      <c r="BI223" s="193">
        <f t="shared" si="18"/>
        <v>0</v>
      </c>
      <c r="BJ223" s="18" t="s">
        <v>85</v>
      </c>
      <c r="BK223" s="193">
        <f t="shared" si="19"/>
        <v>0</v>
      </c>
      <c r="BL223" s="18" t="s">
        <v>317</v>
      </c>
      <c r="BM223" s="192" t="s">
        <v>3459</v>
      </c>
    </row>
    <row r="224" spans="1:65" s="2" customFormat="1" ht="37.9" customHeight="1">
      <c r="A224" s="35"/>
      <c r="B224" s="36"/>
      <c r="C224" s="180" t="s">
        <v>728</v>
      </c>
      <c r="D224" s="180" t="s">
        <v>204</v>
      </c>
      <c r="E224" s="181" t="s">
        <v>3460</v>
      </c>
      <c r="F224" s="182" t="s">
        <v>3461</v>
      </c>
      <c r="G224" s="183" t="s">
        <v>253</v>
      </c>
      <c r="H224" s="184">
        <v>115</v>
      </c>
      <c r="I224" s="185"/>
      <c r="J224" s="186">
        <f t="shared" si="10"/>
        <v>0</v>
      </c>
      <c r="K224" s="187"/>
      <c r="L224" s="40"/>
      <c r="M224" s="188" t="s">
        <v>1</v>
      </c>
      <c r="N224" s="189" t="s">
        <v>45</v>
      </c>
      <c r="O224" s="72"/>
      <c r="P224" s="190">
        <f t="shared" si="11"/>
        <v>0</v>
      </c>
      <c r="Q224" s="190">
        <v>0</v>
      </c>
      <c r="R224" s="190">
        <f t="shared" si="12"/>
        <v>0</v>
      </c>
      <c r="S224" s="190">
        <v>0</v>
      </c>
      <c r="T224" s="191">
        <f t="shared" si="13"/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92" t="s">
        <v>317</v>
      </c>
      <c r="AT224" s="192" t="s">
        <v>204</v>
      </c>
      <c r="AU224" s="192" t="s">
        <v>85</v>
      </c>
      <c r="AY224" s="18" t="s">
        <v>203</v>
      </c>
      <c r="BE224" s="193">
        <f t="shared" si="14"/>
        <v>0</v>
      </c>
      <c r="BF224" s="193">
        <f t="shared" si="15"/>
        <v>0</v>
      </c>
      <c r="BG224" s="193">
        <f t="shared" si="16"/>
        <v>0</v>
      </c>
      <c r="BH224" s="193">
        <f t="shared" si="17"/>
        <v>0</v>
      </c>
      <c r="BI224" s="193">
        <f t="shared" si="18"/>
        <v>0</v>
      </c>
      <c r="BJ224" s="18" t="s">
        <v>85</v>
      </c>
      <c r="BK224" s="193">
        <f t="shared" si="19"/>
        <v>0</v>
      </c>
      <c r="BL224" s="18" t="s">
        <v>317</v>
      </c>
      <c r="BM224" s="192" t="s">
        <v>3462</v>
      </c>
    </row>
    <row r="225" spans="1:65" s="2" customFormat="1" ht="24.2" customHeight="1">
      <c r="A225" s="35"/>
      <c r="B225" s="36"/>
      <c r="C225" s="180" t="s">
        <v>737</v>
      </c>
      <c r="D225" s="180" t="s">
        <v>204</v>
      </c>
      <c r="E225" s="181" t="s">
        <v>3463</v>
      </c>
      <c r="F225" s="182" t="s">
        <v>3464</v>
      </c>
      <c r="G225" s="183" t="s">
        <v>253</v>
      </c>
      <c r="H225" s="184">
        <v>46</v>
      </c>
      <c r="I225" s="185"/>
      <c r="J225" s="186">
        <f t="shared" si="10"/>
        <v>0</v>
      </c>
      <c r="K225" s="187"/>
      <c r="L225" s="40"/>
      <c r="M225" s="188" t="s">
        <v>1</v>
      </c>
      <c r="N225" s="189" t="s">
        <v>45</v>
      </c>
      <c r="O225" s="72"/>
      <c r="P225" s="190">
        <f t="shared" si="11"/>
        <v>0</v>
      </c>
      <c r="Q225" s="190">
        <v>0</v>
      </c>
      <c r="R225" s="190">
        <f t="shared" si="12"/>
        <v>0</v>
      </c>
      <c r="S225" s="190">
        <v>0</v>
      </c>
      <c r="T225" s="191">
        <f t="shared" si="13"/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92" t="s">
        <v>317</v>
      </c>
      <c r="AT225" s="192" t="s">
        <v>204</v>
      </c>
      <c r="AU225" s="192" t="s">
        <v>85</v>
      </c>
      <c r="AY225" s="18" t="s">
        <v>203</v>
      </c>
      <c r="BE225" s="193">
        <f t="shared" si="14"/>
        <v>0</v>
      </c>
      <c r="BF225" s="193">
        <f t="shared" si="15"/>
        <v>0</v>
      </c>
      <c r="BG225" s="193">
        <f t="shared" si="16"/>
        <v>0</v>
      </c>
      <c r="BH225" s="193">
        <f t="shared" si="17"/>
        <v>0</v>
      </c>
      <c r="BI225" s="193">
        <f t="shared" si="18"/>
        <v>0</v>
      </c>
      <c r="BJ225" s="18" t="s">
        <v>85</v>
      </c>
      <c r="BK225" s="193">
        <f t="shared" si="19"/>
        <v>0</v>
      </c>
      <c r="BL225" s="18" t="s">
        <v>317</v>
      </c>
      <c r="BM225" s="192" t="s">
        <v>3465</v>
      </c>
    </row>
    <row r="226" spans="1:65" s="2" customFormat="1" ht="37.9" customHeight="1">
      <c r="A226" s="35"/>
      <c r="B226" s="36"/>
      <c r="C226" s="180" t="s">
        <v>745</v>
      </c>
      <c r="D226" s="180" t="s">
        <v>204</v>
      </c>
      <c r="E226" s="181" t="s">
        <v>3466</v>
      </c>
      <c r="F226" s="182" t="s">
        <v>3467</v>
      </c>
      <c r="G226" s="183" t="s">
        <v>253</v>
      </c>
      <c r="H226" s="184">
        <v>46</v>
      </c>
      <c r="I226" s="185"/>
      <c r="J226" s="186">
        <f t="shared" si="10"/>
        <v>0</v>
      </c>
      <c r="K226" s="187"/>
      <c r="L226" s="40"/>
      <c r="M226" s="188" t="s">
        <v>1</v>
      </c>
      <c r="N226" s="189" t="s">
        <v>45</v>
      </c>
      <c r="O226" s="72"/>
      <c r="P226" s="190">
        <f t="shared" si="11"/>
        <v>0</v>
      </c>
      <c r="Q226" s="190">
        <v>0</v>
      </c>
      <c r="R226" s="190">
        <f t="shared" si="12"/>
        <v>0</v>
      </c>
      <c r="S226" s="190">
        <v>0</v>
      </c>
      <c r="T226" s="191">
        <f t="shared" si="13"/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92" t="s">
        <v>317</v>
      </c>
      <c r="AT226" s="192" t="s">
        <v>204</v>
      </c>
      <c r="AU226" s="192" t="s">
        <v>85</v>
      </c>
      <c r="AY226" s="18" t="s">
        <v>203</v>
      </c>
      <c r="BE226" s="193">
        <f t="shared" si="14"/>
        <v>0</v>
      </c>
      <c r="BF226" s="193">
        <f t="shared" si="15"/>
        <v>0</v>
      </c>
      <c r="BG226" s="193">
        <f t="shared" si="16"/>
        <v>0</v>
      </c>
      <c r="BH226" s="193">
        <f t="shared" si="17"/>
        <v>0</v>
      </c>
      <c r="BI226" s="193">
        <f t="shared" si="18"/>
        <v>0</v>
      </c>
      <c r="BJ226" s="18" t="s">
        <v>85</v>
      </c>
      <c r="BK226" s="193">
        <f t="shared" si="19"/>
        <v>0</v>
      </c>
      <c r="BL226" s="18" t="s">
        <v>317</v>
      </c>
      <c r="BM226" s="192" t="s">
        <v>3468</v>
      </c>
    </row>
    <row r="227" spans="1:65" s="2" customFormat="1" ht="24.2" customHeight="1">
      <c r="A227" s="35"/>
      <c r="B227" s="36"/>
      <c r="C227" s="180" t="s">
        <v>755</v>
      </c>
      <c r="D227" s="180" t="s">
        <v>204</v>
      </c>
      <c r="E227" s="181" t="s">
        <v>3469</v>
      </c>
      <c r="F227" s="182" t="s">
        <v>3470</v>
      </c>
      <c r="G227" s="183" t="s">
        <v>253</v>
      </c>
      <c r="H227" s="184">
        <v>19</v>
      </c>
      <c r="I227" s="185"/>
      <c r="J227" s="186">
        <f t="shared" si="10"/>
        <v>0</v>
      </c>
      <c r="K227" s="187"/>
      <c r="L227" s="40"/>
      <c r="M227" s="188" t="s">
        <v>1</v>
      </c>
      <c r="N227" s="189" t="s">
        <v>45</v>
      </c>
      <c r="O227" s="72"/>
      <c r="P227" s="190">
        <f t="shared" si="11"/>
        <v>0</v>
      </c>
      <c r="Q227" s="190">
        <v>0</v>
      </c>
      <c r="R227" s="190">
        <f t="shared" si="12"/>
        <v>0</v>
      </c>
      <c r="S227" s="190">
        <v>0</v>
      </c>
      <c r="T227" s="191">
        <f t="shared" si="13"/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92" t="s">
        <v>317</v>
      </c>
      <c r="AT227" s="192" t="s">
        <v>204</v>
      </c>
      <c r="AU227" s="192" t="s">
        <v>85</v>
      </c>
      <c r="AY227" s="18" t="s">
        <v>203</v>
      </c>
      <c r="BE227" s="193">
        <f t="shared" si="14"/>
        <v>0</v>
      </c>
      <c r="BF227" s="193">
        <f t="shared" si="15"/>
        <v>0</v>
      </c>
      <c r="BG227" s="193">
        <f t="shared" si="16"/>
        <v>0</v>
      </c>
      <c r="BH227" s="193">
        <f t="shared" si="17"/>
        <v>0</v>
      </c>
      <c r="BI227" s="193">
        <f t="shared" si="18"/>
        <v>0</v>
      </c>
      <c r="BJ227" s="18" t="s">
        <v>85</v>
      </c>
      <c r="BK227" s="193">
        <f t="shared" si="19"/>
        <v>0</v>
      </c>
      <c r="BL227" s="18" t="s">
        <v>317</v>
      </c>
      <c r="BM227" s="192" t="s">
        <v>3471</v>
      </c>
    </row>
    <row r="228" spans="1:65" s="2" customFormat="1" ht="37.9" customHeight="1">
      <c r="A228" s="35"/>
      <c r="B228" s="36"/>
      <c r="C228" s="180" t="s">
        <v>759</v>
      </c>
      <c r="D228" s="180" t="s">
        <v>204</v>
      </c>
      <c r="E228" s="181" t="s">
        <v>3472</v>
      </c>
      <c r="F228" s="182" t="s">
        <v>3473</v>
      </c>
      <c r="G228" s="183" t="s">
        <v>253</v>
      </c>
      <c r="H228" s="184">
        <v>19</v>
      </c>
      <c r="I228" s="185"/>
      <c r="J228" s="186">
        <f t="shared" si="10"/>
        <v>0</v>
      </c>
      <c r="K228" s="187"/>
      <c r="L228" s="40"/>
      <c r="M228" s="188" t="s">
        <v>1</v>
      </c>
      <c r="N228" s="189" t="s">
        <v>45</v>
      </c>
      <c r="O228" s="72"/>
      <c r="P228" s="190">
        <f t="shared" si="11"/>
        <v>0</v>
      </c>
      <c r="Q228" s="190">
        <v>0</v>
      </c>
      <c r="R228" s="190">
        <f t="shared" si="12"/>
        <v>0</v>
      </c>
      <c r="S228" s="190">
        <v>0</v>
      </c>
      <c r="T228" s="191">
        <f t="shared" si="13"/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92" t="s">
        <v>317</v>
      </c>
      <c r="AT228" s="192" t="s">
        <v>204</v>
      </c>
      <c r="AU228" s="192" t="s">
        <v>85</v>
      </c>
      <c r="AY228" s="18" t="s">
        <v>203</v>
      </c>
      <c r="BE228" s="193">
        <f t="shared" si="14"/>
        <v>0</v>
      </c>
      <c r="BF228" s="193">
        <f t="shared" si="15"/>
        <v>0</v>
      </c>
      <c r="BG228" s="193">
        <f t="shared" si="16"/>
        <v>0</v>
      </c>
      <c r="BH228" s="193">
        <f t="shared" si="17"/>
        <v>0</v>
      </c>
      <c r="BI228" s="193">
        <f t="shared" si="18"/>
        <v>0</v>
      </c>
      <c r="BJ228" s="18" t="s">
        <v>85</v>
      </c>
      <c r="BK228" s="193">
        <f t="shared" si="19"/>
        <v>0</v>
      </c>
      <c r="BL228" s="18" t="s">
        <v>317</v>
      </c>
      <c r="BM228" s="192" t="s">
        <v>3474</v>
      </c>
    </row>
    <row r="229" spans="1:65" s="2" customFormat="1" ht="16.5" customHeight="1">
      <c r="A229" s="35"/>
      <c r="B229" s="36"/>
      <c r="C229" s="180" t="s">
        <v>763</v>
      </c>
      <c r="D229" s="180" t="s">
        <v>204</v>
      </c>
      <c r="E229" s="181" t="s">
        <v>3475</v>
      </c>
      <c r="F229" s="182" t="s">
        <v>3476</v>
      </c>
      <c r="G229" s="183" t="s">
        <v>253</v>
      </c>
      <c r="H229" s="184">
        <v>53</v>
      </c>
      <c r="I229" s="185"/>
      <c r="J229" s="186">
        <f t="shared" si="10"/>
        <v>0</v>
      </c>
      <c r="K229" s="187"/>
      <c r="L229" s="40"/>
      <c r="M229" s="188" t="s">
        <v>1</v>
      </c>
      <c r="N229" s="189" t="s">
        <v>45</v>
      </c>
      <c r="O229" s="72"/>
      <c r="P229" s="190">
        <f t="shared" si="11"/>
        <v>0</v>
      </c>
      <c r="Q229" s="190">
        <v>0</v>
      </c>
      <c r="R229" s="190">
        <f t="shared" si="12"/>
        <v>0</v>
      </c>
      <c r="S229" s="190">
        <v>0</v>
      </c>
      <c r="T229" s="191">
        <f t="shared" si="13"/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92" t="s">
        <v>317</v>
      </c>
      <c r="AT229" s="192" t="s">
        <v>204</v>
      </c>
      <c r="AU229" s="192" t="s">
        <v>85</v>
      </c>
      <c r="AY229" s="18" t="s">
        <v>203</v>
      </c>
      <c r="BE229" s="193">
        <f t="shared" si="14"/>
        <v>0</v>
      </c>
      <c r="BF229" s="193">
        <f t="shared" si="15"/>
        <v>0</v>
      </c>
      <c r="BG229" s="193">
        <f t="shared" si="16"/>
        <v>0</v>
      </c>
      <c r="BH229" s="193">
        <f t="shared" si="17"/>
        <v>0</v>
      </c>
      <c r="BI229" s="193">
        <f t="shared" si="18"/>
        <v>0</v>
      </c>
      <c r="BJ229" s="18" t="s">
        <v>85</v>
      </c>
      <c r="BK229" s="193">
        <f t="shared" si="19"/>
        <v>0</v>
      </c>
      <c r="BL229" s="18" t="s">
        <v>317</v>
      </c>
      <c r="BM229" s="192" t="s">
        <v>3477</v>
      </c>
    </row>
    <row r="230" spans="1:65" s="2" customFormat="1" ht="37.9" customHeight="1">
      <c r="A230" s="35"/>
      <c r="B230" s="36"/>
      <c r="C230" s="180" t="s">
        <v>768</v>
      </c>
      <c r="D230" s="180" t="s">
        <v>204</v>
      </c>
      <c r="E230" s="181" t="s">
        <v>3478</v>
      </c>
      <c r="F230" s="182" t="s">
        <v>3479</v>
      </c>
      <c r="G230" s="183" t="s">
        <v>253</v>
      </c>
      <c r="H230" s="184">
        <v>53</v>
      </c>
      <c r="I230" s="185"/>
      <c r="J230" s="186">
        <f t="shared" si="10"/>
        <v>0</v>
      </c>
      <c r="K230" s="187"/>
      <c r="L230" s="40"/>
      <c r="M230" s="188" t="s">
        <v>1</v>
      </c>
      <c r="N230" s="189" t="s">
        <v>45</v>
      </c>
      <c r="O230" s="72"/>
      <c r="P230" s="190">
        <f t="shared" si="11"/>
        <v>0</v>
      </c>
      <c r="Q230" s="190">
        <v>0</v>
      </c>
      <c r="R230" s="190">
        <f t="shared" si="12"/>
        <v>0</v>
      </c>
      <c r="S230" s="190">
        <v>0</v>
      </c>
      <c r="T230" s="191">
        <f t="shared" si="13"/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92" t="s">
        <v>317</v>
      </c>
      <c r="AT230" s="192" t="s">
        <v>204</v>
      </c>
      <c r="AU230" s="192" t="s">
        <v>85</v>
      </c>
      <c r="AY230" s="18" t="s">
        <v>203</v>
      </c>
      <c r="BE230" s="193">
        <f t="shared" si="14"/>
        <v>0</v>
      </c>
      <c r="BF230" s="193">
        <f t="shared" si="15"/>
        <v>0</v>
      </c>
      <c r="BG230" s="193">
        <f t="shared" si="16"/>
        <v>0</v>
      </c>
      <c r="BH230" s="193">
        <f t="shared" si="17"/>
        <v>0</v>
      </c>
      <c r="BI230" s="193">
        <f t="shared" si="18"/>
        <v>0</v>
      </c>
      <c r="BJ230" s="18" t="s">
        <v>85</v>
      </c>
      <c r="BK230" s="193">
        <f t="shared" si="19"/>
        <v>0</v>
      </c>
      <c r="BL230" s="18" t="s">
        <v>317</v>
      </c>
      <c r="BM230" s="192" t="s">
        <v>3480</v>
      </c>
    </row>
    <row r="231" spans="1:65" s="2" customFormat="1" ht="16.5" customHeight="1">
      <c r="A231" s="35"/>
      <c r="B231" s="36"/>
      <c r="C231" s="180" t="s">
        <v>772</v>
      </c>
      <c r="D231" s="180" t="s">
        <v>204</v>
      </c>
      <c r="E231" s="181" t="s">
        <v>3481</v>
      </c>
      <c r="F231" s="182" t="s">
        <v>3482</v>
      </c>
      <c r="G231" s="183" t="s">
        <v>253</v>
      </c>
      <c r="H231" s="184">
        <v>8</v>
      </c>
      <c r="I231" s="185"/>
      <c r="J231" s="186">
        <f t="shared" si="10"/>
        <v>0</v>
      </c>
      <c r="K231" s="187"/>
      <c r="L231" s="40"/>
      <c r="M231" s="188" t="s">
        <v>1</v>
      </c>
      <c r="N231" s="189" t="s">
        <v>45</v>
      </c>
      <c r="O231" s="72"/>
      <c r="P231" s="190">
        <f t="shared" si="11"/>
        <v>0</v>
      </c>
      <c r="Q231" s="190">
        <v>0</v>
      </c>
      <c r="R231" s="190">
        <f t="shared" si="12"/>
        <v>0</v>
      </c>
      <c r="S231" s="190">
        <v>0</v>
      </c>
      <c r="T231" s="191">
        <f t="shared" si="13"/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92" t="s">
        <v>317</v>
      </c>
      <c r="AT231" s="192" t="s">
        <v>204</v>
      </c>
      <c r="AU231" s="192" t="s">
        <v>85</v>
      </c>
      <c r="AY231" s="18" t="s">
        <v>203</v>
      </c>
      <c r="BE231" s="193">
        <f t="shared" si="14"/>
        <v>0</v>
      </c>
      <c r="BF231" s="193">
        <f t="shared" si="15"/>
        <v>0</v>
      </c>
      <c r="BG231" s="193">
        <f t="shared" si="16"/>
        <v>0</v>
      </c>
      <c r="BH231" s="193">
        <f t="shared" si="17"/>
        <v>0</v>
      </c>
      <c r="BI231" s="193">
        <f t="shared" si="18"/>
        <v>0</v>
      </c>
      <c r="BJ231" s="18" t="s">
        <v>85</v>
      </c>
      <c r="BK231" s="193">
        <f t="shared" si="19"/>
        <v>0</v>
      </c>
      <c r="BL231" s="18" t="s">
        <v>317</v>
      </c>
      <c r="BM231" s="192" t="s">
        <v>3483</v>
      </c>
    </row>
    <row r="232" spans="1:65" s="2" customFormat="1" ht="16.5" customHeight="1">
      <c r="A232" s="35"/>
      <c r="B232" s="36"/>
      <c r="C232" s="180" t="s">
        <v>776</v>
      </c>
      <c r="D232" s="180" t="s">
        <v>204</v>
      </c>
      <c r="E232" s="181" t="s">
        <v>3484</v>
      </c>
      <c r="F232" s="182" t="s">
        <v>3485</v>
      </c>
      <c r="G232" s="183" t="s">
        <v>221</v>
      </c>
      <c r="H232" s="184">
        <v>382</v>
      </c>
      <c r="I232" s="185"/>
      <c r="J232" s="186">
        <f t="shared" si="10"/>
        <v>0</v>
      </c>
      <c r="K232" s="187"/>
      <c r="L232" s="40"/>
      <c r="M232" s="188" t="s">
        <v>1</v>
      </c>
      <c r="N232" s="189" t="s">
        <v>45</v>
      </c>
      <c r="O232" s="72"/>
      <c r="P232" s="190">
        <f t="shared" si="11"/>
        <v>0</v>
      </c>
      <c r="Q232" s="190">
        <v>0</v>
      </c>
      <c r="R232" s="190">
        <f t="shared" si="12"/>
        <v>0</v>
      </c>
      <c r="S232" s="190">
        <v>0</v>
      </c>
      <c r="T232" s="191">
        <f t="shared" si="13"/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92" t="s">
        <v>317</v>
      </c>
      <c r="AT232" s="192" t="s">
        <v>204</v>
      </c>
      <c r="AU232" s="192" t="s">
        <v>85</v>
      </c>
      <c r="AY232" s="18" t="s">
        <v>203</v>
      </c>
      <c r="BE232" s="193">
        <f t="shared" si="14"/>
        <v>0</v>
      </c>
      <c r="BF232" s="193">
        <f t="shared" si="15"/>
        <v>0</v>
      </c>
      <c r="BG232" s="193">
        <f t="shared" si="16"/>
        <v>0</v>
      </c>
      <c r="BH232" s="193">
        <f t="shared" si="17"/>
        <v>0</v>
      </c>
      <c r="BI232" s="193">
        <f t="shared" si="18"/>
        <v>0</v>
      </c>
      <c r="BJ232" s="18" t="s">
        <v>85</v>
      </c>
      <c r="BK232" s="193">
        <f t="shared" si="19"/>
        <v>0</v>
      </c>
      <c r="BL232" s="18" t="s">
        <v>317</v>
      </c>
      <c r="BM232" s="192" t="s">
        <v>3486</v>
      </c>
    </row>
    <row r="233" spans="1:65" s="2" customFormat="1" ht="16.5" customHeight="1">
      <c r="A233" s="35"/>
      <c r="B233" s="36"/>
      <c r="C233" s="180" t="s">
        <v>781</v>
      </c>
      <c r="D233" s="180" t="s">
        <v>204</v>
      </c>
      <c r="E233" s="181" t="s">
        <v>3487</v>
      </c>
      <c r="F233" s="182" t="s">
        <v>3488</v>
      </c>
      <c r="G233" s="183" t="s">
        <v>253</v>
      </c>
      <c r="H233" s="184">
        <v>3040</v>
      </c>
      <c r="I233" s="185"/>
      <c r="J233" s="186">
        <f t="shared" si="10"/>
        <v>0</v>
      </c>
      <c r="K233" s="187"/>
      <c r="L233" s="40"/>
      <c r="M233" s="188" t="s">
        <v>1</v>
      </c>
      <c r="N233" s="189" t="s">
        <v>45</v>
      </c>
      <c r="O233" s="72"/>
      <c r="P233" s="190">
        <f t="shared" si="11"/>
        <v>0</v>
      </c>
      <c r="Q233" s="190">
        <v>0</v>
      </c>
      <c r="R233" s="190">
        <f t="shared" si="12"/>
        <v>0</v>
      </c>
      <c r="S233" s="190">
        <v>0</v>
      </c>
      <c r="T233" s="191">
        <f t="shared" si="13"/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92" t="s">
        <v>317</v>
      </c>
      <c r="AT233" s="192" t="s">
        <v>204</v>
      </c>
      <c r="AU233" s="192" t="s">
        <v>85</v>
      </c>
      <c r="AY233" s="18" t="s">
        <v>203</v>
      </c>
      <c r="BE233" s="193">
        <f t="shared" si="14"/>
        <v>0</v>
      </c>
      <c r="BF233" s="193">
        <f t="shared" si="15"/>
        <v>0</v>
      </c>
      <c r="BG233" s="193">
        <f t="shared" si="16"/>
        <v>0</v>
      </c>
      <c r="BH233" s="193">
        <f t="shared" si="17"/>
        <v>0</v>
      </c>
      <c r="BI233" s="193">
        <f t="shared" si="18"/>
        <v>0</v>
      </c>
      <c r="BJ233" s="18" t="s">
        <v>85</v>
      </c>
      <c r="BK233" s="193">
        <f t="shared" si="19"/>
        <v>0</v>
      </c>
      <c r="BL233" s="18" t="s">
        <v>317</v>
      </c>
      <c r="BM233" s="192" t="s">
        <v>3489</v>
      </c>
    </row>
    <row r="234" spans="1:65" s="2" customFormat="1" ht="21.75" customHeight="1">
      <c r="A234" s="35"/>
      <c r="B234" s="36"/>
      <c r="C234" s="180" t="s">
        <v>785</v>
      </c>
      <c r="D234" s="180" t="s">
        <v>204</v>
      </c>
      <c r="E234" s="181" t="s">
        <v>3490</v>
      </c>
      <c r="F234" s="182" t="s">
        <v>3491</v>
      </c>
      <c r="G234" s="183" t="s">
        <v>3492</v>
      </c>
      <c r="H234" s="260"/>
      <c r="I234" s="185"/>
      <c r="J234" s="186">
        <f t="shared" si="10"/>
        <v>0</v>
      </c>
      <c r="K234" s="187"/>
      <c r="L234" s="40"/>
      <c r="M234" s="188" t="s">
        <v>1</v>
      </c>
      <c r="N234" s="189" t="s">
        <v>45</v>
      </c>
      <c r="O234" s="72"/>
      <c r="P234" s="190">
        <f t="shared" si="11"/>
        <v>0</v>
      </c>
      <c r="Q234" s="190">
        <v>0</v>
      </c>
      <c r="R234" s="190">
        <f t="shared" si="12"/>
        <v>0</v>
      </c>
      <c r="S234" s="190">
        <v>0</v>
      </c>
      <c r="T234" s="191">
        <f t="shared" si="13"/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92" t="s">
        <v>317</v>
      </c>
      <c r="AT234" s="192" t="s">
        <v>204</v>
      </c>
      <c r="AU234" s="192" t="s">
        <v>85</v>
      </c>
      <c r="AY234" s="18" t="s">
        <v>203</v>
      </c>
      <c r="BE234" s="193">
        <f t="shared" si="14"/>
        <v>0</v>
      </c>
      <c r="BF234" s="193">
        <f t="shared" si="15"/>
        <v>0</v>
      </c>
      <c r="BG234" s="193">
        <f t="shared" si="16"/>
        <v>0</v>
      </c>
      <c r="BH234" s="193">
        <f t="shared" si="17"/>
        <v>0</v>
      </c>
      <c r="BI234" s="193">
        <f t="shared" si="18"/>
        <v>0</v>
      </c>
      <c r="BJ234" s="18" t="s">
        <v>85</v>
      </c>
      <c r="BK234" s="193">
        <f t="shared" si="19"/>
        <v>0</v>
      </c>
      <c r="BL234" s="18" t="s">
        <v>317</v>
      </c>
      <c r="BM234" s="192" t="s">
        <v>3493</v>
      </c>
    </row>
    <row r="235" spans="2:63" s="11" customFormat="1" ht="25.9" customHeight="1">
      <c r="B235" s="166"/>
      <c r="C235" s="167"/>
      <c r="D235" s="168" t="s">
        <v>79</v>
      </c>
      <c r="E235" s="169" t="s">
        <v>827</v>
      </c>
      <c r="F235" s="169" t="s">
        <v>828</v>
      </c>
      <c r="G235" s="167"/>
      <c r="H235" s="167"/>
      <c r="I235" s="170"/>
      <c r="J235" s="171">
        <f>BK235</f>
        <v>0</v>
      </c>
      <c r="K235" s="167"/>
      <c r="L235" s="172"/>
      <c r="M235" s="173"/>
      <c r="N235" s="174"/>
      <c r="O235" s="174"/>
      <c r="P235" s="175">
        <f>SUM(P236:P255)</f>
        <v>0</v>
      </c>
      <c r="Q235" s="174"/>
      <c r="R235" s="175">
        <f>SUM(R236:R255)</f>
        <v>0</v>
      </c>
      <c r="S235" s="174"/>
      <c r="T235" s="176">
        <f>SUM(T236:T255)</f>
        <v>0</v>
      </c>
      <c r="AR235" s="177" t="s">
        <v>89</v>
      </c>
      <c r="AT235" s="178" t="s">
        <v>79</v>
      </c>
      <c r="AU235" s="178" t="s">
        <v>80</v>
      </c>
      <c r="AY235" s="177" t="s">
        <v>203</v>
      </c>
      <c r="BK235" s="179">
        <f>SUM(BK236:BK255)</f>
        <v>0</v>
      </c>
    </row>
    <row r="236" spans="1:65" s="2" customFormat="1" ht="24.2" customHeight="1">
      <c r="A236" s="35"/>
      <c r="B236" s="36"/>
      <c r="C236" s="180" t="s">
        <v>791</v>
      </c>
      <c r="D236" s="180" t="s">
        <v>204</v>
      </c>
      <c r="E236" s="181" t="s">
        <v>3494</v>
      </c>
      <c r="F236" s="182" t="s">
        <v>3495</v>
      </c>
      <c r="G236" s="183" t="s">
        <v>253</v>
      </c>
      <c r="H236" s="184">
        <v>1.5</v>
      </c>
      <c r="I236" s="185"/>
      <c r="J236" s="186">
        <f aca="true" t="shared" si="20" ref="J236:J243">ROUND(I236*H236,2)</f>
        <v>0</v>
      </c>
      <c r="K236" s="187"/>
      <c r="L236" s="40"/>
      <c r="M236" s="188" t="s">
        <v>1</v>
      </c>
      <c r="N236" s="189" t="s">
        <v>45</v>
      </c>
      <c r="O236" s="72"/>
      <c r="P236" s="190">
        <f aca="true" t="shared" si="21" ref="P236:P243">O236*H236</f>
        <v>0</v>
      </c>
      <c r="Q236" s="190">
        <v>0</v>
      </c>
      <c r="R236" s="190">
        <f aca="true" t="shared" si="22" ref="R236:R243">Q236*H236</f>
        <v>0</v>
      </c>
      <c r="S236" s="190">
        <v>0</v>
      </c>
      <c r="T236" s="191">
        <f aca="true" t="shared" si="23" ref="T236:T243"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92" t="s">
        <v>317</v>
      </c>
      <c r="AT236" s="192" t="s">
        <v>204</v>
      </c>
      <c r="AU236" s="192" t="s">
        <v>85</v>
      </c>
      <c r="AY236" s="18" t="s">
        <v>203</v>
      </c>
      <c r="BE236" s="193">
        <f aca="true" t="shared" si="24" ref="BE236:BE243">IF(N236="základní",J236,0)</f>
        <v>0</v>
      </c>
      <c r="BF236" s="193">
        <f aca="true" t="shared" si="25" ref="BF236:BF243">IF(N236="snížená",J236,0)</f>
        <v>0</v>
      </c>
      <c r="BG236" s="193">
        <f aca="true" t="shared" si="26" ref="BG236:BG243">IF(N236="zákl. přenesená",J236,0)</f>
        <v>0</v>
      </c>
      <c r="BH236" s="193">
        <f aca="true" t="shared" si="27" ref="BH236:BH243">IF(N236="sníž. přenesená",J236,0)</f>
        <v>0</v>
      </c>
      <c r="BI236" s="193">
        <f aca="true" t="shared" si="28" ref="BI236:BI243">IF(N236="nulová",J236,0)</f>
        <v>0</v>
      </c>
      <c r="BJ236" s="18" t="s">
        <v>85</v>
      </c>
      <c r="BK236" s="193">
        <f aca="true" t="shared" si="29" ref="BK236:BK243">ROUND(I236*H236,2)</f>
        <v>0</v>
      </c>
      <c r="BL236" s="18" t="s">
        <v>317</v>
      </c>
      <c r="BM236" s="192" t="s">
        <v>3496</v>
      </c>
    </row>
    <row r="237" spans="1:65" s="2" customFormat="1" ht="24.2" customHeight="1">
      <c r="A237" s="35"/>
      <c r="B237" s="36"/>
      <c r="C237" s="180" t="s">
        <v>795</v>
      </c>
      <c r="D237" s="180" t="s">
        <v>204</v>
      </c>
      <c r="E237" s="181" t="s">
        <v>3497</v>
      </c>
      <c r="F237" s="182" t="s">
        <v>3498</v>
      </c>
      <c r="G237" s="183" t="s">
        <v>221</v>
      </c>
      <c r="H237" s="184">
        <v>2</v>
      </c>
      <c r="I237" s="185"/>
      <c r="J237" s="186">
        <f t="shared" si="20"/>
        <v>0</v>
      </c>
      <c r="K237" s="187"/>
      <c r="L237" s="40"/>
      <c r="M237" s="188" t="s">
        <v>1</v>
      </c>
      <c r="N237" s="189" t="s">
        <v>45</v>
      </c>
      <c r="O237" s="72"/>
      <c r="P237" s="190">
        <f t="shared" si="21"/>
        <v>0</v>
      </c>
      <c r="Q237" s="190">
        <v>0</v>
      </c>
      <c r="R237" s="190">
        <f t="shared" si="22"/>
        <v>0</v>
      </c>
      <c r="S237" s="190">
        <v>0</v>
      </c>
      <c r="T237" s="191">
        <f t="shared" si="23"/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92" t="s">
        <v>317</v>
      </c>
      <c r="AT237" s="192" t="s">
        <v>204</v>
      </c>
      <c r="AU237" s="192" t="s">
        <v>85</v>
      </c>
      <c r="AY237" s="18" t="s">
        <v>203</v>
      </c>
      <c r="BE237" s="193">
        <f t="shared" si="24"/>
        <v>0</v>
      </c>
      <c r="BF237" s="193">
        <f t="shared" si="25"/>
        <v>0</v>
      </c>
      <c r="BG237" s="193">
        <f t="shared" si="26"/>
        <v>0</v>
      </c>
      <c r="BH237" s="193">
        <f t="shared" si="27"/>
        <v>0</v>
      </c>
      <c r="BI237" s="193">
        <f t="shared" si="28"/>
        <v>0</v>
      </c>
      <c r="BJ237" s="18" t="s">
        <v>85</v>
      </c>
      <c r="BK237" s="193">
        <f t="shared" si="29"/>
        <v>0</v>
      </c>
      <c r="BL237" s="18" t="s">
        <v>317</v>
      </c>
      <c r="BM237" s="192" t="s">
        <v>3499</v>
      </c>
    </row>
    <row r="238" spans="1:65" s="2" customFormat="1" ht="24.2" customHeight="1">
      <c r="A238" s="35"/>
      <c r="B238" s="36"/>
      <c r="C238" s="180" t="s">
        <v>799</v>
      </c>
      <c r="D238" s="180" t="s">
        <v>204</v>
      </c>
      <c r="E238" s="181" t="s">
        <v>3500</v>
      </c>
      <c r="F238" s="182" t="s">
        <v>3501</v>
      </c>
      <c r="G238" s="183" t="s">
        <v>221</v>
      </c>
      <c r="H238" s="184">
        <v>1</v>
      </c>
      <c r="I238" s="185"/>
      <c r="J238" s="186">
        <f t="shared" si="20"/>
        <v>0</v>
      </c>
      <c r="K238" s="187"/>
      <c r="L238" s="40"/>
      <c r="M238" s="188" t="s">
        <v>1</v>
      </c>
      <c r="N238" s="189" t="s">
        <v>45</v>
      </c>
      <c r="O238" s="72"/>
      <c r="P238" s="190">
        <f t="shared" si="21"/>
        <v>0</v>
      </c>
      <c r="Q238" s="190">
        <v>0</v>
      </c>
      <c r="R238" s="190">
        <f t="shared" si="22"/>
        <v>0</v>
      </c>
      <c r="S238" s="190">
        <v>0</v>
      </c>
      <c r="T238" s="191">
        <f t="shared" si="23"/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92" t="s">
        <v>317</v>
      </c>
      <c r="AT238" s="192" t="s">
        <v>204</v>
      </c>
      <c r="AU238" s="192" t="s">
        <v>85</v>
      </c>
      <c r="AY238" s="18" t="s">
        <v>203</v>
      </c>
      <c r="BE238" s="193">
        <f t="shared" si="24"/>
        <v>0</v>
      </c>
      <c r="BF238" s="193">
        <f t="shared" si="25"/>
        <v>0</v>
      </c>
      <c r="BG238" s="193">
        <f t="shared" si="26"/>
        <v>0</v>
      </c>
      <c r="BH238" s="193">
        <f t="shared" si="27"/>
        <v>0</v>
      </c>
      <c r="BI238" s="193">
        <f t="shared" si="28"/>
        <v>0</v>
      </c>
      <c r="BJ238" s="18" t="s">
        <v>85</v>
      </c>
      <c r="BK238" s="193">
        <f t="shared" si="29"/>
        <v>0</v>
      </c>
      <c r="BL238" s="18" t="s">
        <v>317</v>
      </c>
      <c r="BM238" s="192" t="s">
        <v>3502</v>
      </c>
    </row>
    <row r="239" spans="1:65" s="2" customFormat="1" ht="16.5" customHeight="1">
      <c r="A239" s="35"/>
      <c r="B239" s="36"/>
      <c r="C239" s="180" t="s">
        <v>803</v>
      </c>
      <c r="D239" s="180" t="s">
        <v>204</v>
      </c>
      <c r="E239" s="181" t="s">
        <v>3503</v>
      </c>
      <c r="F239" s="182" t="s">
        <v>3504</v>
      </c>
      <c r="G239" s="183" t="s">
        <v>221</v>
      </c>
      <c r="H239" s="184">
        <v>184</v>
      </c>
      <c r="I239" s="185"/>
      <c r="J239" s="186">
        <f t="shared" si="20"/>
        <v>0</v>
      </c>
      <c r="K239" s="187"/>
      <c r="L239" s="40"/>
      <c r="M239" s="188" t="s">
        <v>1</v>
      </c>
      <c r="N239" s="189" t="s">
        <v>45</v>
      </c>
      <c r="O239" s="72"/>
      <c r="P239" s="190">
        <f t="shared" si="21"/>
        <v>0</v>
      </c>
      <c r="Q239" s="190">
        <v>0</v>
      </c>
      <c r="R239" s="190">
        <f t="shared" si="22"/>
        <v>0</v>
      </c>
      <c r="S239" s="190">
        <v>0</v>
      </c>
      <c r="T239" s="191">
        <f t="shared" si="23"/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92" t="s">
        <v>317</v>
      </c>
      <c r="AT239" s="192" t="s">
        <v>204</v>
      </c>
      <c r="AU239" s="192" t="s">
        <v>85</v>
      </c>
      <c r="AY239" s="18" t="s">
        <v>203</v>
      </c>
      <c r="BE239" s="193">
        <f t="shared" si="24"/>
        <v>0</v>
      </c>
      <c r="BF239" s="193">
        <f t="shared" si="25"/>
        <v>0</v>
      </c>
      <c r="BG239" s="193">
        <f t="shared" si="26"/>
        <v>0</v>
      </c>
      <c r="BH239" s="193">
        <f t="shared" si="27"/>
        <v>0</v>
      </c>
      <c r="BI239" s="193">
        <f t="shared" si="28"/>
        <v>0</v>
      </c>
      <c r="BJ239" s="18" t="s">
        <v>85</v>
      </c>
      <c r="BK239" s="193">
        <f t="shared" si="29"/>
        <v>0</v>
      </c>
      <c r="BL239" s="18" t="s">
        <v>317</v>
      </c>
      <c r="BM239" s="192" t="s">
        <v>3505</v>
      </c>
    </row>
    <row r="240" spans="1:65" s="2" customFormat="1" ht="16.5" customHeight="1">
      <c r="A240" s="35"/>
      <c r="B240" s="36"/>
      <c r="C240" s="180" t="s">
        <v>809</v>
      </c>
      <c r="D240" s="180" t="s">
        <v>204</v>
      </c>
      <c r="E240" s="181" t="s">
        <v>3506</v>
      </c>
      <c r="F240" s="182" t="s">
        <v>3507</v>
      </c>
      <c r="G240" s="183" t="s">
        <v>221</v>
      </c>
      <c r="H240" s="184">
        <v>14</v>
      </c>
      <c r="I240" s="185"/>
      <c r="J240" s="186">
        <f t="shared" si="20"/>
        <v>0</v>
      </c>
      <c r="K240" s="187"/>
      <c r="L240" s="40"/>
      <c r="M240" s="188" t="s">
        <v>1</v>
      </c>
      <c r="N240" s="189" t="s">
        <v>45</v>
      </c>
      <c r="O240" s="72"/>
      <c r="P240" s="190">
        <f t="shared" si="21"/>
        <v>0</v>
      </c>
      <c r="Q240" s="190">
        <v>0</v>
      </c>
      <c r="R240" s="190">
        <f t="shared" si="22"/>
        <v>0</v>
      </c>
      <c r="S240" s="190">
        <v>0</v>
      </c>
      <c r="T240" s="191">
        <f t="shared" si="23"/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92" t="s">
        <v>317</v>
      </c>
      <c r="AT240" s="192" t="s">
        <v>204</v>
      </c>
      <c r="AU240" s="192" t="s">
        <v>85</v>
      </c>
      <c r="AY240" s="18" t="s">
        <v>203</v>
      </c>
      <c r="BE240" s="193">
        <f t="shared" si="24"/>
        <v>0</v>
      </c>
      <c r="BF240" s="193">
        <f t="shared" si="25"/>
        <v>0</v>
      </c>
      <c r="BG240" s="193">
        <f t="shared" si="26"/>
        <v>0</v>
      </c>
      <c r="BH240" s="193">
        <f t="shared" si="27"/>
        <v>0</v>
      </c>
      <c r="BI240" s="193">
        <f t="shared" si="28"/>
        <v>0</v>
      </c>
      <c r="BJ240" s="18" t="s">
        <v>85</v>
      </c>
      <c r="BK240" s="193">
        <f t="shared" si="29"/>
        <v>0</v>
      </c>
      <c r="BL240" s="18" t="s">
        <v>317</v>
      </c>
      <c r="BM240" s="192" t="s">
        <v>3508</v>
      </c>
    </row>
    <row r="241" spans="1:65" s="2" customFormat="1" ht="24.2" customHeight="1">
      <c r="A241" s="35"/>
      <c r="B241" s="36"/>
      <c r="C241" s="180" t="s">
        <v>814</v>
      </c>
      <c r="D241" s="180" t="s">
        <v>204</v>
      </c>
      <c r="E241" s="181" t="s">
        <v>3509</v>
      </c>
      <c r="F241" s="182" t="s">
        <v>3510</v>
      </c>
      <c r="G241" s="183" t="s">
        <v>221</v>
      </c>
      <c r="H241" s="184">
        <v>181</v>
      </c>
      <c r="I241" s="185"/>
      <c r="J241" s="186">
        <f t="shared" si="20"/>
        <v>0</v>
      </c>
      <c r="K241" s="187"/>
      <c r="L241" s="40"/>
      <c r="M241" s="188" t="s">
        <v>1</v>
      </c>
      <c r="N241" s="189" t="s">
        <v>45</v>
      </c>
      <c r="O241" s="72"/>
      <c r="P241" s="190">
        <f t="shared" si="21"/>
        <v>0</v>
      </c>
      <c r="Q241" s="190">
        <v>0</v>
      </c>
      <c r="R241" s="190">
        <f t="shared" si="22"/>
        <v>0</v>
      </c>
      <c r="S241" s="190">
        <v>0</v>
      </c>
      <c r="T241" s="191">
        <f t="shared" si="23"/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92" t="s">
        <v>317</v>
      </c>
      <c r="AT241" s="192" t="s">
        <v>204</v>
      </c>
      <c r="AU241" s="192" t="s">
        <v>85</v>
      </c>
      <c r="AY241" s="18" t="s">
        <v>203</v>
      </c>
      <c r="BE241" s="193">
        <f t="shared" si="24"/>
        <v>0</v>
      </c>
      <c r="BF241" s="193">
        <f t="shared" si="25"/>
        <v>0</v>
      </c>
      <c r="BG241" s="193">
        <f t="shared" si="26"/>
        <v>0</v>
      </c>
      <c r="BH241" s="193">
        <f t="shared" si="27"/>
        <v>0</v>
      </c>
      <c r="BI241" s="193">
        <f t="shared" si="28"/>
        <v>0</v>
      </c>
      <c r="BJ241" s="18" t="s">
        <v>85</v>
      </c>
      <c r="BK241" s="193">
        <f t="shared" si="29"/>
        <v>0</v>
      </c>
      <c r="BL241" s="18" t="s">
        <v>317</v>
      </c>
      <c r="BM241" s="192" t="s">
        <v>3511</v>
      </c>
    </row>
    <row r="242" spans="1:65" s="2" customFormat="1" ht="33" customHeight="1">
      <c r="A242" s="35"/>
      <c r="B242" s="36"/>
      <c r="C242" s="180" t="s">
        <v>819</v>
      </c>
      <c r="D242" s="180" t="s">
        <v>204</v>
      </c>
      <c r="E242" s="181" t="s">
        <v>3512</v>
      </c>
      <c r="F242" s="182" t="s">
        <v>3513</v>
      </c>
      <c r="G242" s="183" t="s">
        <v>832</v>
      </c>
      <c r="H242" s="184">
        <v>182</v>
      </c>
      <c r="I242" s="185"/>
      <c r="J242" s="186">
        <f t="shared" si="20"/>
        <v>0</v>
      </c>
      <c r="K242" s="187"/>
      <c r="L242" s="40"/>
      <c r="M242" s="188" t="s">
        <v>1</v>
      </c>
      <c r="N242" s="189" t="s">
        <v>45</v>
      </c>
      <c r="O242" s="72"/>
      <c r="P242" s="190">
        <f t="shared" si="21"/>
        <v>0</v>
      </c>
      <c r="Q242" s="190">
        <v>0</v>
      </c>
      <c r="R242" s="190">
        <f t="shared" si="22"/>
        <v>0</v>
      </c>
      <c r="S242" s="190">
        <v>0</v>
      </c>
      <c r="T242" s="191">
        <f t="shared" si="23"/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92" t="s">
        <v>317</v>
      </c>
      <c r="AT242" s="192" t="s">
        <v>204</v>
      </c>
      <c r="AU242" s="192" t="s">
        <v>85</v>
      </c>
      <c r="AY242" s="18" t="s">
        <v>203</v>
      </c>
      <c r="BE242" s="193">
        <f t="shared" si="24"/>
        <v>0</v>
      </c>
      <c r="BF242" s="193">
        <f t="shared" si="25"/>
        <v>0</v>
      </c>
      <c r="BG242" s="193">
        <f t="shared" si="26"/>
        <v>0</v>
      </c>
      <c r="BH242" s="193">
        <f t="shared" si="27"/>
        <v>0</v>
      </c>
      <c r="BI242" s="193">
        <f t="shared" si="28"/>
        <v>0</v>
      </c>
      <c r="BJ242" s="18" t="s">
        <v>85</v>
      </c>
      <c r="BK242" s="193">
        <f t="shared" si="29"/>
        <v>0</v>
      </c>
      <c r="BL242" s="18" t="s">
        <v>317</v>
      </c>
      <c r="BM242" s="192" t="s">
        <v>3514</v>
      </c>
    </row>
    <row r="243" spans="1:65" s="2" customFormat="1" ht="33" customHeight="1">
      <c r="A243" s="35"/>
      <c r="B243" s="36"/>
      <c r="C243" s="180" t="s">
        <v>823</v>
      </c>
      <c r="D243" s="180" t="s">
        <v>204</v>
      </c>
      <c r="E243" s="181" t="s">
        <v>3515</v>
      </c>
      <c r="F243" s="182" t="s">
        <v>3516</v>
      </c>
      <c r="G243" s="183" t="s">
        <v>832</v>
      </c>
      <c r="H243" s="184">
        <v>3</v>
      </c>
      <c r="I243" s="185"/>
      <c r="J243" s="186">
        <f t="shared" si="20"/>
        <v>0</v>
      </c>
      <c r="K243" s="187"/>
      <c r="L243" s="40"/>
      <c r="M243" s="188" t="s">
        <v>1</v>
      </c>
      <c r="N243" s="189" t="s">
        <v>45</v>
      </c>
      <c r="O243" s="72"/>
      <c r="P243" s="190">
        <f t="shared" si="21"/>
        <v>0</v>
      </c>
      <c r="Q243" s="190">
        <v>0</v>
      </c>
      <c r="R243" s="190">
        <f t="shared" si="22"/>
        <v>0</v>
      </c>
      <c r="S243" s="190">
        <v>0</v>
      </c>
      <c r="T243" s="191">
        <f t="shared" si="23"/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92" t="s">
        <v>317</v>
      </c>
      <c r="AT243" s="192" t="s">
        <v>204</v>
      </c>
      <c r="AU243" s="192" t="s">
        <v>85</v>
      </c>
      <c r="AY243" s="18" t="s">
        <v>203</v>
      </c>
      <c r="BE243" s="193">
        <f t="shared" si="24"/>
        <v>0</v>
      </c>
      <c r="BF243" s="193">
        <f t="shared" si="25"/>
        <v>0</v>
      </c>
      <c r="BG243" s="193">
        <f t="shared" si="26"/>
        <v>0</v>
      </c>
      <c r="BH243" s="193">
        <f t="shared" si="27"/>
        <v>0</v>
      </c>
      <c r="BI243" s="193">
        <f t="shared" si="28"/>
        <v>0</v>
      </c>
      <c r="BJ243" s="18" t="s">
        <v>85</v>
      </c>
      <c r="BK243" s="193">
        <f t="shared" si="29"/>
        <v>0</v>
      </c>
      <c r="BL243" s="18" t="s">
        <v>317</v>
      </c>
      <c r="BM243" s="192" t="s">
        <v>3517</v>
      </c>
    </row>
    <row r="244" spans="2:51" s="12" customFormat="1" ht="12">
      <c r="B244" s="194"/>
      <c r="C244" s="195"/>
      <c r="D244" s="196" t="s">
        <v>209</v>
      </c>
      <c r="E244" s="197" t="s">
        <v>1</v>
      </c>
      <c r="F244" s="198" t="s">
        <v>3518</v>
      </c>
      <c r="G244" s="195"/>
      <c r="H244" s="199">
        <v>3</v>
      </c>
      <c r="I244" s="200"/>
      <c r="J244" s="195"/>
      <c r="K244" s="195"/>
      <c r="L244" s="201"/>
      <c r="M244" s="202"/>
      <c r="N244" s="203"/>
      <c r="O244" s="203"/>
      <c r="P244" s="203"/>
      <c r="Q244" s="203"/>
      <c r="R244" s="203"/>
      <c r="S244" s="203"/>
      <c r="T244" s="204"/>
      <c r="AT244" s="205" t="s">
        <v>209</v>
      </c>
      <c r="AU244" s="205" t="s">
        <v>85</v>
      </c>
      <c r="AV244" s="12" t="s">
        <v>89</v>
      </c>
      <c r="AW244" s="12" t="s">
        <v>36</v>
      </c>
      <c r="AX244" s="12" t="s">
        <v>80</v>
      </c>
      <c r="AY244" s="205" t="s">
        <v>203</v>
      </c>
    </row>
    <row r="245" spans="2:51" s="13" customFormat="1" ht="12">
      <c r="B245" s="206"/>
      <c r="C245" s="207"/>
      <c r="D245" s="196" t="s">
        <v>209</v>
      </c>
      <c r="E245" s="208" t="s">
        <v>1</v>
      </c>
      <c r="F245" s="209" t="s">
        <v>211</v>
      </c>
      <c r="G245" s="207"/>
      <c r="H245" s="210">
        <v>3</v>
      </c>
      <c r="I245" s="211"/>
      <c r="J245" s="207"/>
      <c r="K245" s="207"/>
      <c r="L245" s="212"/>
      <c r="M245" s="213"/>
      <c r="N245" s="214"/>
      <c r="O245" s="214"/>
      <c r="P245" s="214"/>
      <c r="Q245" s="214"/>
      <c r="R245" s="214"/>
      <c r="S245" s="214"/>
      <c r="T245" s="215"/>
      <c r="AT245" s="216" t="s">
        <v>209</v>
      </c>
      <c r="AU245" s="216" t="s">
        <v>85</v>
      </c>
      <c r="AV245" s="13" t="s">
        <v>98</v>
      </c>
      <c r="AW245" s="13" t="s">
        <v>36</v>
      </c>
      <c r="AX245" s="13" t="s">
        <v>85</v>
      </c>
      <c r="AY245" s="216" t="s">
        <v>203</v>
      </c>
    </row>
    <row r="246" spans="1:65" s="2" customFormat="1" ht="24.2" customHeight="1">
      <c r="A246" s="35"/>
      <c r="B246" s="36"/>
      <c r="C246" s="180" t="s">
        <v>829</v>
      </c>
      <c r="D246" s="180" t="s">
        <v>204</v>
      </c>
      <c r="E246" s="181" t="s">
        <v>3519</v>
      </c>
      <c r="F246" s="182" t="s">
        <v>3520</v>
      </c>
      <c r="G246" s="183" t="s">
        <v>221</v>
      </c>
      <c r="H246" s="184">
        <v>3</v>
      </c>
      <c r="I246" s="185"/>
      <c r="J246" s="186">
        <f>ROUND(I246*H246,2)</f>
        <v>0</v>
      </c>
      <c r="K246" s="187"/>
      <c r="L246" s="40"/>
      <c r="M246" s="188" t="s">
        <v>1</v>
      </c>
      <c r="N246" s="189" t="s">
        <v>45</v>
      </c>
      <c r="O246" s="72"/>
      <c r="P246" s="190">
        <f>O246*H246</f>
        <v>0</v>
      </c>
      <c r="Q246" s="190">
        <v>0</v>
      </c>
      <c r="R246" s="190">
        <f>Q246*H246</f>
        <v>0</v>
      </c>
      <c r="S246" s="190">
        <v>0</v>
      </c>
      <c r="T246" s="191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192" t="s">
        <v>317</v>
      </c>
      <c r="AT246" s="192" t="s">
        <v>204</v>
      </c>
      <c r="AU246" s="192" t="s">
        <v>85</v>
      </c>
      <c r="AY246" s="18" t="s">
        <v>203</v>
      </c>
      <c r="BE246" s="193">
        <f>IF(N246="základní",J246,0)</f>
        <v>0</v>
      </c>
      <c r="BF246" s="193">
        <f>IF(N246="snížená",J246,0)</f>
        <v>0</v>
      </c>
      <c r="BG246" s="193">
        <f>IF(N246="zákl. přenesená",J246,0)</f>
        <v>0</v>
      </c>
      <c r="BH246" s="193">
        <f>IF(N246="sníž. přenesená",J246,0)</f>
        <v>0</v>
      </c>
      <c r="BI246" s="193">
        <f>IF(N246="nulová",J246,0)</f>
        <v>0</v>
      </c>
      <c r="BJ246" s="18" t="s">
        <v>85</v>
      </c>
      <c r="BK246" s="193">
        <f>ROUND(I246*H246,2)</f>
        <v>0</v>
      </c>
      <c r="BL246" s="18" t="s">
        <v>317</v>
      </c>
      <c r="BM246" s="192" t="s">
        <v>3521</v>
      </c>
    </row>
    <row r="247" spans="1:65" s="2" customFormat="1" ht="24.2" customHeight="1">
      <c r="A247" s="35"/>
      <c r="B247" s="36"/>
      <c r="C247" s="238" t="s">
        <v>836</v>
      </c>
      <c r="D247" s="238" t="s">
        <v>1363</v>
      </c>
      <c r="E247" s="239" t="s">
        <v>3522</v>
      </c>
      <c r="F247" s="240" t="s">
        <v>3523</v>
      </c>
      <c r="G247" s="241" t="s">
        <v>221</v>
      </c>
      <c r="H247" s="242">
        <v>3</v>
      </c>
      <c r="I247" s="243"/>
      <c r="J247" s="244">
        <f>ROUND(I247*H247,2)</f>
        <v>0</v>
      </c>
      <c r="K247" s="245"/>
      <c r="L247" s="246"/>
      <c r="M247" s="247" t="s">
        <v>1</v>
      </c>
      <c r="N247" s="248" t="s">
        <v>45</v>
      </c>
      <c r="O247" s="72"/>
      <c r="P247" s="190">
        <f>O247*H247</f>
        <v>0</v>
      </c>
      <c r="Q247" s="190">
        <v>0</v>
      </c>
      <c r="R247" s="190">
        <f>Q247*H247</f>
        <v>0</v>
      </c>
      <c r="S247" s="190">
        <v>0</v>
      </c>
      <c r="T247" s="191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192" t="s">
        <v>465</v>
      </c>
      <c r="AT247" s="192" t="s">
        <v>1363</v>
      </c>
      <c r="AU247" s="192" t="s">
        <v>85</v>
      </c>
      <c r="AY247" s="18" t="s">
        <v>203</v>
      </c>
      <c r="BE247" s="193">
        <f>IF(N247="základní",J247,0)</f>
        <v>0</v>
      </c>
      <c r="BF247" s="193">
        <f>IF(N247="snížená",J247,0)</f>
        <v>0</v>
      </c>
      <c r="BG247" s="193">
        <f>IF(N247="zákl. přenesená",J247,0)</f>
        <v>0</v>
      </c>
      <c r="BH247" s="193">
        <f>IF(N247="sníž. přenesená",J247,0)</f>
        <v>0</v>
      </c>
      <c r="BI247" s="193">
        <f>IF(N247="nulová",J247,0)</f>
        <v>0</v>
      </c>
      <c r="BJ247" s="18" t="s">
        <v>85</v>
      </c>
      <c r="BK247" s="193">
        <f>ROUND(I247*H247,2)</f>
        <v>0</v>
      </c>
      <c r="BL247" s="18" t="s">
        <v>317</v>
      </c>
      <c r="BM247" s="192" t="s">
        <v>3524</v>
      </c>
    </row>
    <row r="248" spans="1:65" s="2" customFormat="1" ht="37.9" customHeight="1">
      <c r="A248" s="35"/>
      <c r="B248" s="36"/>
      <c r="C248" s="180" t="s">
        <v>842</v>
      </c>
      <c r="D248" s="180" t="s">
        <v>204</v>
      </c>
      <c r="E248" s="181" t="s">
        <v>3525</v>
      </c>
      <c r="F248" s="182" t="s">
        <v>3526</v>
      </c>
      <c r="G248" s="183" t="s">
        <v>832</v>
      </c>
      <c r="H248" s="184">
        <v>185</v>
      </c>
      <c r="I248" s="185"/>
      <c r="J248" s="186">
        <f>ROUND(I248*H248,2)</f>
        <v>0</v>
      </c>
      <c r="K248" s="187"/>
      <c r="L248" s="40"/>
      <c r="M248" s="188" t="s">
        <v>1</v>
      </c>
      <c r="N248" s="189" t="s">
        <v>45</v>
      </c>
      <c r="O248" s="72"/>
      <c r="P248" s="190">
        <f>O248*H248</f>
        <v>0</v>
      </c>
      <c r="Q248" s="190">
        <v>0</v>
      </c>
      <c r="R248" s="190">
        <f>Q248*H248</f>
        <v>0</v>
      </c>
      <c r="S248" s="190">
        <v>0</v>
      </c>
      <c r="T248" s="191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192" t="s">
        <v>317</v>
      </c>
      <c r="AT248" s="192" t="s">
        <v>204</v>
      </c>
      <c r="AU248" s="192" t="s">
        <v>85</v>
      </c>
      <c r="AY248" s="18" t="s">
        <v>203</v>
      </c>
      <c r="BE248" s="193">
        <f>IF(N248="základní",J248,0)</f>
        <v>0</v>
      </c>
      <c r="BF248" s="193">
        <f>IF(N248="snížená",J248,0)</f>
        <v>0</v>
      </c>
      <c r="BG248" s="193">
        <f>IF(N248="zákl. přenesená",J248,0)</f>
        <v>0</v>
      </c>
      <c r="BH248" s="193">
        <f>IF(N248="sníž. přenesená",J248,0)</f>
        <v>0</v>
      </c>
      <c r="BI248" s="193">
        <f>IF(N248="nulová",J248,0)</f>
        <v>0</v>
      </c>
      <c r="BJ248" s="18" t="s">
        <v>85</v>
      </c>
      <c r="BK248" s="193">
        <f>ROUND(I248*H248,2)</f>
        <v>0</v>
      </c>
      <c r="BL248" s="18" t="s">
        <v>317</v>
      </c>
      <c r="BM248" s="192" t="s">
        <v>3527</v>
      </c>
    </row>
    <row r="249" spans="2:51" s="12" customFormat="1" ht="12">
      <c r="B249" s="194"/>
      <c r="C249" s="195"/>
      <c r="D249" s="196" t="s">
        <v>209</v>
      </c>
      <c r="E249" s="197" t="s">
        <v>1</v>
      </c>
      <c r="F249" s="198" t="s">
        <v>3528</v>
      </c>
      <c r="G249" s="195"/>
      <c r="H249" s="199">
        <v>185</v>
      </c>
      <c r="I249" s="200"/>
      <c r="J249" s="195"/>
      <c r="K249" s="195"/>
      <c r="L249" s="201"/>
      <c r="M249" s="202"/>
      <c r="N249" s="203"/>
      <c r="O249" s="203"/>
      <c r="P249" s="203"/>
      <c r="Q249" s="203"/>
      <c r="R249" s="203"/>
      <c r="S249" s="203"/>
      <c r="T249" s="204"/>
      <c r="AT249" s="205" t="s">
        <v>209</v>
      </c>
      <c r="AU249" s="205" t="s">
        <v>85</v>
      </c>
      <c r="AV249" s="12" t="s">
        <v>89</v>
      </c>
      <c r="AW249" s="12" t="s">
        <v>36</v>
      </c>
      <c r="AX249" s="12" t="s">
        <v>80</v>
      </c>
      <c r="AY249" s="205" t="s">
        <v>203</v>
      </c>
    </row>
    <row r="250" spans="2:51" s="13" customFormat="1" ht="12">
      <c r="B250" s="206"/>
      <c r="C250" s="207"/>
      <c r="D250" s="196" t="s">
        <v>209</v>
      </c>
      <c r="E250" s="208" t="s">
        <v>1</v>
      </c>
      <c r="F250" s="209" t="s">
        <v>211</v>
      </c>
      <c r="G250" s="207"/>
      <c r="H250" s="210">
        <v>185</v>
      </c>
      <c r="I250" s="211"/>
      <c r="J250" s="207"/>
      <c r="K250" s="207"/>
      <c r="L250" s="212"/>
      <c r="M250" s="213"/>
      <c r="N250" s="214"/>
      <c r="O250" s="214"/>
      <c r="P250" s="214"/>
      <c r="Q250" s="214"/>
      <c r="R250" s="214"/>
      <c r="S250" s="214"/>
      <c r="T250" s="215"/>
      <c r="AT250" s="216" t="s">
        <v>209</v>
      </c>
      <c r="AU250" s="216" t="s">
        <v>85</v>
      </c>
      <c r="AV250" s="13" t="s">
        <v>98</v>
      </c>
      <c r="AW250" s="13" t="s">
        <v>36</v>
      </c>
      <c r="AX250" s="13" t="s">
        <v>85</v>
      </c>
      <c r="AY250" s="216" t="s">
        <v>203</v>
      </c>
    </row>
    <row r="251" spans="1:65" s="2" customFormat="1" ht="16.5" customHeight="1">
      <c r="A251" s="35"/>
      <c r="B251" s="36"/>
      <c r="C251" s="180" t="s">
        <v>847</v>
      </c>
      <c r="D251" s="180" t="s">
        <v>204</v>
      </c>
      <c r="E251" s="181" t="s">
        <v>3529</v>
      </c>
      <c r="F251" s="182" t="s">
        <v>3530</v>
      </c>
      <c r="G251" s="183" t="s">
        <v>832</v>
      </c>
      <c r="H251" s="184">
        <v>400</v>
      </c>
      <c r="I251" s="185"/>
      <c r="J251" s="186">
        <f>ROUND(I251*H251,2)</f>
        <v>0</v>
      </c>
      <c r="K251" s="187"/>
      <c r="L251" s="40"/>
      <c r="M251" s="188" t="s">
        <v>1</v>
      </c>
      <c r="N251" s="189" t="s">
        <v>45</v>
      </c>
      <c r="O251" s="72"/>
      <c r="P251" s="190">
        <f>O251*H251</f>
        <v>0</v>
      </c>
      <c r="Q251" s="190">
        <v>0</v>
      </c>
      <c r="R251" s="190">
        <f>Q251*H251</f>
        <v>0</v>
      </c>
      <c r="S251" s="190">
        <v>0</v>
      </c>
      <c r="T251" s="191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92" t="s">
        <v>317</v>
      </c>
      <c r="AT251" s="192" t="s">
        <v>204</v>
      </c>
      <c r="AU251" s="192" t="s">
        <v>85</v>
      </c>
      <c r="AY251" s="18" t="s">
        <v>203</v>
      </c>
      <c r="BE251" s="193">
        <f>IF(N251="základní",J251,0)</f>
        <v>0</v>
      </c>
      <c r="BF251" s="193">
        <f>IF(N251="snížená",J251,0)</f>
        <v>0</v>
      </c>
      <c r="BG251" s="193">
        <f>IF(N251="zákl. přenesená",J251,0)</f>
        <v>0</v>
      </c>
      <c r="BH251" s="193">
        <f>IF(N251="sníž. přenesená",J251,0)</f>
        <v>0</v>
      </c>
      <c r="BI251" s="193">
        <f>IF(N251="nulová",J251,0)</f>
        <v>0</v>
      </c>
      <c r="BJ251" s="18" t="s">
        <v>85</v>
      </c>
      <c r="BK251" s="193">
        <f>ROUND(I251*H251,2)</f>
        <v>0</v>
      </c>
      <c r="BL251" s="18" t="s">
        <v>317</v>
      </c>
      <c r="BM251" s="192" t="s">
        <v>3531</v>
      </c>
    </row>
    <row r="252" spans="2:51" s="12" customFormat="1" ht="12">
      <c r="B252" s="194"/>
      <c r="C252" s="195"/>
      <c r="D252" s="196" t="s">
        <v>209</v>
      </c>
      <c r="E252" s="197" t="s">
        <v>1</v>
      </c>
      <c r="F252" s="198" t="s">
        <v>3532</v>
      </c>
      <c r="G252" s="195"/>
      <c r="H252" s="199">
        <v>396</v>
      </c>
      <c r="I252" s="200"/>
      <c r="J252" s="195"/>
      <c r="K252" s="195"/>
      <c r="L252" s="201"/>
      <c r="M252" s="202"/>
      <c r="N252" s="203"/>
      <c r="O252" s="203"/>
      <c r="P252" s="203"/>
      <c r="Q252" s="203"/>
      <c r="R252" s="203"/>
      <c r="S252" s="203"/>
      <c r="T252" s="204"/>
      <c r="AT252" s="205" t="s">
        <v>209</v>
      </c>
      <c r="AU252" s="205" t="s">
        <v>85</v>
      </c>
      <c r="AV252" s="12" t="s">
        <v>89</v>
      </c>
      <c r="AW252" s="12" t="s">
        <v>36</v>
      </c>
      <c r="AX252" s="12" t="s">
        <v>80</v>
      </c>
      <c r="AY252" s="205" t="s">
        <v>203</v>
      </c>
    </row>
    <row r="253" spans="2:51" s="12" customFormat="1" ht="12">
      <c r="B253" s="194"/>
      <c r="C253" s="195"/>
      <c r="D253" s="196" t="s">
        <v>209</v>
      </c>
      <c r="E253" s="197" t="s">
        <v>1</v>
      </c>
      <c r="F253" s="198" t="s">
        <v>98</v>
      </c>
      <c r="G253" s="195"/>
      <c r="H253" s="199">
        <v>4</v>
      </c>
      <c r="I253" s="200"/>
      <c r="J253" s="195"/>
      <c r="K253" s="195"/>
      <c r="L253" s="201"/>
      <c r="M253" s="202"/>
      <c r="N253" s="203"/>
      <c r="O253" s="203"/>
      <c r="P253" s="203"/>
      <c r="Q253" s="203"/>
      <c r="R253" s="203"/>
      <c r="S253" s="203"/>
      <c r="T253" s="204"/>
      <c r="AT253" s="205" t="s">
        <v>209</v>
      </c>
      <c r="AU253" s="205" t="s">
        <v>85</v>
      </c>
      <c r="AV253" s="12" t="s">
        <v>89</v>
      </c>
      <c r="AW253" s="12" t="s">
        <v>36</v>
      </c>
      <c r="AX253" s="12" t="s">
        <v>80</v>
      </c>
      <c r="AY253" s="205" t="s">
        <v>203</v>
      </c>
    </row>
    <row r="254" spans="2:51" s="13" customFormat="1" ht="12">
      <c r="B254" s="206"/>
      <c r="C254" s="207"/>
      <c r="D254" s="196" t="s">
        <v>209</v>
      </c>
      <c r="E254" s="208" t="s">
        <v>1</v>
      </c>
      <c r="F254" s="209" t="s">
        <v>211</v>
      </c>
      <c r="G254" s="207"/>
      <c r="H254" s="210">
        <v>400</v>
      </c>
      <c r="I254" s="211"/>
      <c r="J254" s="207"/>
      <c r="K254" s="207"/>
      <c r="L254" s="212"/>
      <c r="M254" s="213"/>
      <c r="N254" s="214"/>
      <c r="O254" s="214"/>
      <c r="P254" s="214"/>
      <c r="Q254" s="214"/>
      <c r="R254" s="214"/>
      <c r="S254" s="214"/>
      <c r="T254" s="215"/>
      <c r="AT254" s="216" t="s">
        <v>209</v>
      </c>
      <c r="AU254" s="216" t="s">
        <v>85</v>
      </c>
      <c r="AV254" s="13" t="s">
        <v>98</v>
      </c>
      <c r="AW254" s="13" t="s">
        <v>36</v>
      </c>
      <c r="AX254" s="13" t="s">
        <v>85</v>
      </c>
      <c r="AY254" s="216" t="s">
        <v>203</v>
      </c>
    </row>
    <row r="255" spans="1:65" s="2" customFormat="1" ht="21.75" customHeight="1">
      <c r="A255" s="35"/>
      <c r="B255" s="36"/>
      <c r="C255" s="180" t="s">
        <v>852</v>
      </c>
      <c r="D255" s="180" t="s">
        <v>204</v>
      </c>
      <c r="E255" s="181" t="s">
        <v>3533</v>
      </c>
      <c r="F255" s="182" t="s">
        <v>3534</v>
      </c>
      <c r="G255" s="183" t="s">
        <v>651</v>
      </c>
      <c r="H255" s="184">
        <v>20</v>
      </c>
      <c r="I255" s="185"/>
      <c r="J255" s="186">
        <f>ROUND(I255*H255,2)</f>
        <v>0</v>
      </c>
      <c r="K255" s="187"/>
      <c r="L255" s="40"/>
      <c r="M255" s="188" t="s">
        <v>1</v>
      </c>
      <c r="N255" s="189" t="s">
        <v>45</v>
      </c>
      <c r="O255" s="72"/>
      <c r="P255" s="190">
        <f>O255*H255</f>
        <v>0</v>
      </c>
      <c r="Q255" s="190">
        <v>0</v>
      </c>
      <c r="R255" s="190">
        <f>Q255*H255</f>
        <v>0</v>
      </c>
      <c r="S255" s="190">
        <v>0</v>
      </c>
      <c r="T255" s="191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192" t="s">
        <v>317</v>
      </c>
      <c r="AT255" s="192" t="s">
        <v>204</v>
      </c>
      <c r="AU255" s="192" t="s">
        <v>85</v>
      </c>
      <c r="AY255" s="18" t="s">
        <v>203</v>
      </c>
      <c r="BE255" s="193">
        <f>IF(N255="základní",J255,0)</f>
        <v>0</v>
      </c>
      <c r="BF255" s="193">
        <f>IF(N255="snížená",J255,0)</f>
        <v>0</v>
      </c>
      <c r="BG255" s="193">
        <f>IF(N255="zákl. přenesená",J255,0)</f>
        <v>0</v>
      </c>
      <c r="BH255" s="193">
        <f>IF(N255="sníž. přenesená",J255,0)</f>
        <v>0</v>
      </c>
      <c r="BI255" s="193">
        <f>IF(N255="nulová",J255,0)</f>
        <v>0</v>
      </c>
      <c r="BJ255" s="18" t="s">
        <v>85</v>
      </c>
      <c r="BK255" s="193">
        <f>ROUND(I255*H255,2)</f>
        <v>0</v>
      </c>
      <c r="BL255" s="18" t="s">
        <v>317</v>
      </c>
      <c r="BM255" s="192" t="s">
        <v>3535</v>
      </c>
    </row>
    <row r="256" spans="2:63" s="11" customFormat="1" ht="25.9" customHeight="1">
      <c r="B256" s="166"/>
      <c r="C256" s="167"/>
      <c r="D256" s="168" t="s">
        <v>79</v>
      </c>
      <c r="E256" s="169" t="s">
        <v>3536</v>
      </c>
      <c r="F256" s="169" t="s">
        <v>3537</v>
      </c>
      <c r="G256" s="167"/>
      <c r="H256" s="167"/>
      <c r="I256" s="170"/>
      <c r="J256" s="171">
        <f>BK256</f>
        <v>0</v>
      </c>
      <c r="K256" s="167"/>
      <c r="L256" s="172"/>
      <c r="M256" s="173"/>
      <c r="N256" s="174"/>
      <c r="O256" s="174"/>
      <c r="P256" s="175">
        <f>P257</f>
        <v>0</v>
      </c>
      <c r="Q256" s="174"/>
      <c r="R256" s="175">
        <f>R257</f>
        <v>0</v>
      </c>
      <c r="S256" s="174"/>
      <c r="T256" s="176">
        <f>T257</f>
        <v>0</v>
      </c>
      <c r="AR256" s="177" t="s">
        <v>89</v>
      </c>
      <c r="AT256" s="178" t="s">
        <v>79</v>
      </c>
      <c r="AU256" s="178" t="s">
        <v>80</v>
      </c>
      <c r="AY256" s="177" t="s">
        <v>203</v>
      </c>
      <c r="BK256" s="179">
        <f>BK257</f>
        <v>0</v>
      </c>
    </row>
    <row r="257" spans="1:65" s="2" customFormat="1" ht="24.2" customHeight="1">
      <c r="A257" s="35"/>
      <c r="B257" s="36"/>
      <c r="C257" s="180" t="s">
        <v>857</v>
      </c>
      <c r="D257" s="180" t="s">
        <v>204</v>
      </c>
      <c r="E257" s="181" t="s">
        <v>3538</v>
      </c>
      <c r="F257" s="182" t="s">
        <v>3539</v>
      </c>
      <c r="G257" s="183" t="s">
        <v>221</v>
      </c>
      <c r="H257" s="184">
        <v>14</v>
      </c>
      <c r="I257" s="185"/>
      <c r="J257" s="186">
        <f>ROUND(I257*H257,2)</f>
        <v>0</v>
      </c>
      <c r="K257" s="187"/>
      <c r="L257" s="40"/>
      <c r="M257" s="188" t="s">
        <v>1</v>
      </c>
      <c r="N257" s="189" t="s">
        <v>45</v>
      </c>
      <c r="O257" s="72"/>
      <c r="P257" s="190">
        <f>O257*H257</f>
        <v>0</v>
      </c>
      <c r="Q257" s="190">
        <v>0</v>
      </c>
      <c r="R257" s="190">
        <f>Q257*H257</f>
        <v>0</v>
      </c>
      <c r="S257" s="190">
        <v>0</v>
      </c>
      <c r="T257" s="191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192" t="s">
        <v>317</v>
      </c>
      <c r="AT257" s="192" t="s">
        <v>204</v>
      </c>
      <c r="AU257" s="192" t="s">
        <v>85</v>
      </c>
      <c r="AY257" s="18" t="s">
        <v>203</v>
      </c>
      <c r="BE257" s="193">
        <f>IF(N257="základní",J257,0)</f>
        <v>0</v>
      </c>
      <c r="BF257" s="193">
        <f>IF(N257="snížená",J257,0)</f>
        <v>0</v>
      </c>
      <c r="BG257" s="193">
        <f>IF(N257="zákl. přenesená",J257,0)</f>
        <v>0</v>
      </c>
      <c r="BH257" s="193">
        <f>IF(N257="sníž. přenesená",J257,0)</f>
        <v>0</v>
      </c>
      <c r="BI257" s="193">
        <f>IF(N257="nulová",J257,0)</f>
        <v>0</v>
      </c>
      <c r="BJ257" s="18" t="s">
        <v>85</v>
      </c>
      <c r="BK257" s="193">
        <f>ROUND(I257*H257,2)</f>
        <v>0</v>
      </c>
      <c r="BL257" s="18" t="s">
        <v>317</v>
      </c>
      <c r="BM257" s="192" t="s">
        <v>3540</v>
      </c>
    </row>
    <row r="258" spans="2:63" s="11" customFormat="1" ht="25.9" customHeight="1">
      <c r="B258" s="166"/>
      <c r="C258" s="167"/>
      <c r="D258" s="168" t="s">
        <v>79</v>
      </c>
      <c r="E258" s="169" t="s">
        <v>1036</v>
      </c>
      <c r="F258" s="169" t="s">
        <v>1037</v>
      </c>
      <c r="G258" s="167"/>
      <c r="H258" s="167"/>
      <c r="I258" s="170"/>
      <c r="J258" s="171">
        <f>BK258</f>
        <v>0</v>
      </c>
      <c r="K258" s="167"/>
      <c r="L258" s="172"/>
      <c r="M258" s="173"/>
      <c r="N258" s="174"/>
      <c r="O258" s="174"/>
      <c r="P258" s="175">
        <f>SUM(P259:P265)</f>
        <v>0</v>
      </c>
      <c r="Q258" s="174"/>
      <c r="R258" s="175">
        <f>SUM(R259:R265)</f>
        <v>0</v>
      </c>
      <c r="S258" s="174"/>
      <c r="T258" s="176">
        <f>SUM(T259:T265)</f>
        <v>0</v>
      </c>
      <c r="AR258" s="177" t="s">
        <v>89</v>
      </c>
      <c r="AT258" s="178" t="s">
        <v>79</v>
      </c>
      <c r="AU258" s="178" t="s">
        <v>80</v>
      </c>
      <c r="AY258" s="177" t="s">
        <v>203</v>
      </c>
      <c r="BK258" s="179">
        <f>SUM(BK259:BK265)</f>
        <v>0</v>
      </c>
    </row>
    <row r="259" spans="1:65" s="2" customFormat="1" ht="24.2" customHeight="1">
      <c r="A259" s="35"/>
      <c r="B259" s="36"/>
      <c r="C259" s="180" t="s">
        <v>861</v>
      </c>
      <c r="D259" s="180" t="s">
        <v>204</v>
      </c>
      <c r="E259" s="181" t="s">
        <v>3541</v>
      </c>
      <c r="F259" s="182" t="s">
        <v>3542</v>
      </c>
      <c r="G259" s="183" t="s">
        <v>621</v>
      </c>
      <c r="H259" s="184">
        <v>2340</v>
      </c>
      <c r="I259" s="185"/>
      <c r="J259" s="186">
        <f aca="true" t="shared" si="30" ref="J259:J265">ROUND(I259*H259,2)</f>
        <v>0</v>
      </c>
      <c r="K259" s="187"/>
      <c r="L259" s="40"/>
      <c r="M259" s="188" t="s">
        <v>1</v>
      </c>
      <c r="N259" s="189" t="s">
        <v>45</v>
      </c>
      <c r="O259" s="72"/>
      <c r="P259" s="190">
        <f aca="true" t="shared" si="31" ref="P259:P265">O259*H259</f>
        <v>0</v>
      </c>
      <c r="Q259" s="190">
        <v>0</v>
      </c>
      <c r="R259" s="190">
        <f aca="true" t="shared" si="32" ref="R259:R265">Q259*H259</f>
        <v>0</v>
      </c>
      <c r="S259" s="190">
        <v>0</v>
      </c>
      <c r="T259" s="191">
        <f aca="true" t="shared" si="33" ref="T259:T265"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192" t="s">
        <v>317</v>
      </c>
      <c r="AT259" s="192" t="s">
        <v>204</v>
      </c>
      <c r="AU259" s="192" t="s">
        <v>85</v>
      </c>
      <c r="AY259" s="18" t="s">
        <v>203</v>
      </c>
      <c r="BE259" s="193">
        <f aca="true" t="shared" si="34" ref="BE259:BE265">IF(N259="základní",J259,0)</f>
        <v>0</v>
      </c>
      <c r="BF259" s="193">
        <f aca="true" t="shared" si="35" ref="BF259:BF265">IF(N259="snížená",J259,0)</f>
        <v>0</v>
      </c>
      <c r="BG259" s="193">
        <f aca="true" t="shared" si="36" ref="BG259:BG265">IF(N259="zákl. přenesená",J259,0)</f>
        <v>0</v>
      </c>
      <c r="BH259" s="193">
        <f aca="true" t="shared" si="37" ref="BH259:BH265">IF(N259="sníž. přenesená",J259,0)</f>
        <v>0</v>
      </c>
      <c r="BI259" s="193">
        <f aca="true" t="shared" si="38" ref="BI259:BI265">IF(N259="nulová",J259,0)</f>
        <v>0</v>
      </c>
      <c r="BJ259" s="18" t="s">
        <v>85</v>
      </c>
      <c r="BK259" s="193">
        <f aca="true" t="shared" si="39" ref="BK259:BK265">ROUND(I259*H259,2)</f>
        <v>0</v>
      </c>
      <c r="BL259" s="18" t="s">
        <v>317</v>
      </c>
      <c r="BM259" s="192" t="s">
        <v>3543</v>
      </c>
    </row>
    <row r="260" spans="1:65" s="2" customFormat="1" ht="24.2" customHeight="1">
      <c r="A260" s="35"/>
      <c r="B260" s="36"/>
      <c r="C260" s="180" t="s">
        <v>865</v>
      </c>
      <c r="D260" s="180" t="s">
        <v>204</v>
      </c>
      <c r="E260" s="181" t="s">
        <v>3544</v>
      </c>
      <c r="F260" s="182" t="s">
        <v>3545</v>
      </c>
      <c r="G260" s="183" t="s">
        <v>621</v>
      </c>
      <c r="H260" s="184">
        <v>68</v>
      </c>
      <c r="I260" s="185"/>
      <c r="J260" s="186">
        <f t="shared" si="30"/>
        <v>0</v>
      </c>
      <c r="K260" s="187"/>
      <c r="L260" s="40"/>
      <c r="M260" s="188" t="s">
        <v>1</v>
      </c>
      <c r="N260" s="189" t="s">
        <v>45</v>
      </c>
      <c r="O260" s="72"/>
      <c r="P260" s="190">
        <f t="shared" si="31"/>
        <v>0</v>
      </c>
      <c r="Q260" s="190">
        <v>0</v>
      </c>
      <c r="R260" s="190">
        <f t="shared" si="32"/>
        <v>0</v>
      </c>
      <c r="S260" s="190">
        <v>0</v>
      </c>
      <c r="T260" s="191">
        <f t="shared" si="33"/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192" t="s">
        <v>317</v>
      </c>
      <c r="AT260" s="192" t="s">
        <v>204</v>
      </c>
      <c r="AU260" s="192" t="s">
        <v>85</v>
      </c>
      <c r="AY260" s="18" t="s">
        <v>203</v>
      </c>
      <c r="BE260" s="193">
        <f t="shared" si="34"/>
        <v>0</v>
      </c>
      <c r="BF260" s="193">
        <f t="shared" si="35"/>
        <v>0</v>
      </c>
      <c r="BG260" s="193">
        <f t="shared" si="36"/>
        <v>0</v>
      </c>
      <c r="BH260" s="193">
        <f t="shared" si="37"/>
        <v>0</v>
      </c>
      <c r="BI260" s="193">
        <f t="shared" si="38"/>
        <v>0</v>
      </c>
      <c r="BJ260" s="18" t="s">
        <v>85</v>
      </c>
      <c r="BK260" s="193">
        <f t="shared" si="39"/>
        <v>0</v>
      </c>
      <c r="BL260" s="18" t="s">
        <v>317</v>
      </c>
      <c r="BM260" s="192" t="s">
        <v>3546</v>
      </c>
    </row>
    <row r="261" spans="1:65" s="2" customFormat="1" ht="24.2" customHeight="1">
      <c r="A261" s="35"/>
      <c r="B261" s="36"/>
      <c r="C261" s="180" t="s">
        <v>870</v>
      </c>
      <c r="D261" s="180" t="s">
        <v>204</v>
      </c>
      <c r="E261" s="181" t="s">
        <v>3547</v>
      </c>
      <c r="F261" s="182" t="s">
        <v>3548</v>
      </c>
      <c r="G261" s="183" t="s">
        <v>221</v>
      </c>
      <c r="H261" s="184">
        <v>147</v>
      </c>
      <c r="I261" s="185"/>
      <c r="J261" s="186">
        <f t="shared" si="30"/>
        <v>0</v>
      </c>
      <c r="K261" s="187"/>
      <c r="L261" s="40"/>
      <c r="M261" s="188" t="s">
        <v>1</v>
      </c>
      <c r="N261" s="189" t="s">
        <v>45</v>
      </c>
      <c r="O261" s="72"/>
      <c r="P261" s="190">
        <f t="shared" si="31"/>
        <v>0</v>
      </c>
      <c r="Q261" s="190">
        <v>0</v>
      </c>
      <c r="R261" s="190">
        <f t="shared" si="32"/>
        <v>0</v>
      </c>
      <c r="S261" s="190">
        <v>0</v>
      </c>
      <c r="T261" s="191">
        <f t="shared" si="33"/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192" t="s">
        <v>317</v>
      </c>
      <c r="AT261" s="192" t="s">
        <v>204</v>
      </c>
      <c r="AU261" s="192" t="s">
        <v>85</v>
      </c>
      <c r="AY261" s="18" t="s">
        <v>203</v>
      </c>
      <c r="BE261" s="193">
        <f t="shared" si="34"/>
        <v>0</v>
      </c>
      <c r="BF261" s="193">
        <f t="shared" si="35"/>
        <v>0</v>
      </c>
      <c r="BG261" s="193">
        <f t="shared" si="36"/>
        <v>0</v>
      </c>
      <c r="BH261" s="193">
        <f t="shared" si="37"/>
        <v>0</v>
      </c>
      <c r="BI261" s="193">
        <f t="shared" si="38"/>
        <v>0</v>
      </c>
      <c r="BJ261" s="18" t="s">
        <v>85</v>
      </c>
      <c r="BK261" s="193">
        <f t="shared" si="39"/>
        <v>0</v>
      </c>
      <c r="BL261" s="18" t="s">
        <v>317</v>
      </c>
      <c r="BM261" s="192" t="s">
        <v>3549</v>
      </c>
    </row>
    <row r="262" spans="1:65" s="2" customFormat="1" ht="24.2" customHeight="1">
      <c r="A262" s="35"/>
      <c r="B262" s="36"/>
      <c r="C262" s="180" t="s">
        <v>874</v>
      </c>
      <c r="D262" s="180" t="s">
        <v>204</v>
      </c>
      <c r="E262" s="181" t="s">
        <v>3550</v>
      </c>
      <c r="F262" s="182" t="s">
        <v>3551</v>
      </c>
      <c r="G262" s="183" t="s">
        <v>221</v>
      </c>
      <c r="H262" s="184">
        <v>37</v>
      </c>
      <c r="I262" s="185"/>
      <c r="J262" s="186">
        <f t="shared" si="30"/>
        <v>0</v>
      </c>
      <c r="K262" s="187"/>
      <c r="L262" s="40"/>
      <c r="M262" s="188" t="s">
        <v>1</v>
      </c>
      <c r="N262" s="189" t="s">
        <v>45</v>
      </c>
      <c r="O262" s="72"/>
      <c r="P262" s="190">
        <f t="shared" si="31"/>
        <v>0</v>
      </c>
      <c r="Q262" s="190">
        <v>0</v>
      </c>
      <c r="R262" s="190">
        <f t="shared" si="32"/>
        <v>0</v>
      </c>
      <c r="S262" s="190">
        <v>0</v>
      </c>
      <c r="T262" s="191">
        <f t="shared" si="33"/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192" t="s">
        <v>317</v>
      </c>
      <c r="AT262" s="192" t="s">
        <v>204</v>
      </c>
      <c r="AU262" s="192" t="s">
        <v>85</v>
      </c>
      <c r="AY262" s="18" t="s">
        <v>203</v>
      </c>
      <c r="BE262" s="193">
        <f t="shared" si="34"/>
        <v>0</v>
      </c>
      <c r="BF262" s="193">
        <f t="shared" si="35"/>
        <v>0</v>
      </c>
      <c r="BG262" s="193">
        <f t="shared" si="36"/>
        <v>0</v>
      </c>
      <c r="BH262" s="193">
        <f t="shared" si="37"/>
        <v>0</v>
      </c>
      <c r="BI262" s="193">
        <f t="shared" si="38"/>
        <v>0</v>
      </c>
      <c r="BJ262" s="18" t="s">
        <v>85</v>
      </c>
      <c r="BK262" s="193">
        <f t="shared" si="39"/>
        <v>0</v>
      </c>
      <c r="BL262" s="18" t="s">
        <v>317</v>
      </c>
      <c r="BM262" s="192" t="s">
        <v>3552</v>
      </c>
    </row>
    <row r="263" spans="1:65" s="2" customFormat="1" ht="24.2" customHeight="1">
      <c r="A263" s="35"/>
      <c r="B263" s="36"/>
      <c r="C263" s="180" t="s">
        <v>880</v>
      </c>
      <c r="D263" s="180" t="s">
        <v>204</v>
      </c>
      <c r="E263" s="181" t="s">
        <v>3553</v>
      </c>
      <c r="F263" s="182" t="s">
        <v>3554</v>
      </c>
      <c r="G263" s="183" t="s">
        <v>221</v>
      </c>
      <c r="H263" s="184">
        <v>100</v>
      </c>
      <c r="I263" s="185"/>
      <c r="J263" s="186">
        <f t="shared" si="30"/>
        <v>0</v>
      </c>
      <c r="K263" s="187"/>
      <c r="L263" s="40"/>
      <c r="M263" s="188" t="s">
        <v>1</v>
      </c>
      <c r="N263" s="189" t="s">
        <v>45</v>
      </c>
      <c r="O263" s="72"/>
      <c r="P263" s="190">
        <f t="shared" si="31"/>
        <v>0</v>
      </c>
      <c r="Q263" s="190">
        <v>0</v>
      </c>
      <c r="R263" s="190">
        <f t="shared" si="32"/>
        <v>0</v>
      </c>
      <c r="S263" s="190">
        <v>0</v>
      </c>
      <c r="T263" s="191">
        <f t="shared" si="33"/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192" t="s">
        <v>317</v>
      </c>
      <c r="AT263" s="192" t="s">
        <v>204</v>
      </c>
      <c r="AU263" s="192" t="s">
        <v>85</v>
      </c>
      <c r="AY263" s="18" t="s">
        <v>203</v>
      </c>
      <c r="BE263" s="193">
        <f t="shared" si="34"/>
        <v>0</v>
      </c>
      <c r="BF263" s="193">
        <f t="shared" si="35"/>
        <v>0</v>
      </c>
      <c r="BG263" s="193">
        <f t="shared" si="36"/>
        <v>0</v>
      </c>
      <c r="BH263" s="193">
        <f t="shared" si="37"/>
        <v>0</v>
      </c>
      <c r="BI263" s="193">
        <f t="shared" si="38"/>
        <v>0</v>
      </c>
      <c r="BJ263" s="18" t="s">
        <v>85</v>
      </c>
      <c r="BK263" s="193">
        <f t="shared" si="39"/>
        <v>0</v>
      </c>
      <c r="BL263" s="18" t="s">
        <v>317</v>
      </c>
      <c r="BM263" s="192" t="s">
        <v>3555</v>
      </c>
    </row>
    <row r="264" spans="1:65" s="2" customFormat="1" ht="24.2" customHeight="1">
      <c r="A264" s="35"/>
      <c r="B264" s="36"/>
      <c r="C264" s="180" t="s">
        <v>884</v>
      </c>
      <c r="D264" s="180" t="s">
        <v>204</v>
      </c>
      <c r="E264" s="181" t="s">
        <v>3556</v>
      </c>
      <c r="F264" s="182" t="s">
        <v>3557</v>
      </c>
      <c r="G264" s="183" t="s">
        <v>221</v>
      </c>
      <c r="H264" s="184">
        <v>30</v>
      </c>
      <c r="I264" s="185"/>
      <c r="J264" s="186">
        <f t="shared" si="30"/>
        <v>0</v>
      </c>
      <c r="K264" s="187"/>
      <c r="L264" s="40"/>
      <c r="M264" s="188" t="s">
        <v>1</v>
      </c>
      <c r="N264" s="189" t="s">
        <v>45</v>
      </c>
      <c r="O264" s="72"/>
      <c r="P264" s="190">
        <f t="shared" si="31"/>
        <v>0</v>
      </c>
      <c r="Q264" s="190">
        <v>0</v>
      </c>
      <c r="R264" s="190">
        <f t="shared" si="32"/>
        <v>0</v>
      </c>
      <c r="S264" s="190">
        <v>0</v>
      </c>
      <c r="T264" s="191">
        <f t="shared" si="33"/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192" t="s">
        <v>317</v>
      </c>
      <c r="AT264" s="192" t="s">
        <v>204</v>
      </c>
      <c r="AU264" s="192" t="s">
        <v>85</v>
      </c>
      <c r="AY264" s="18" t="s">
        <v>203</v>
      </c>
      <c r="BE264" s="193">
        <f t="shared" si="34"/>
        <v>0</v>
      </c>
      <c r="BF264" s="193">
        <f t="shared" si="35"/>
        <v>0</v>
      </c>
      <c r="BG264" s="193">
        <f t="shared" si="36"/>
        <v>0</v>
      </c>
      <c r="BH264" s="193">
        <f t="shared" si="37"/>
        <v>0</v>
      </c>
      <c r="BI264" s="193">
        <f t="shared" si="38"/>
        <v>0</v>
      </c>
      <c r="BJ264" s="18" t="s">
        <v>85</v>
      </c>
      <c r="BK264" s="193">
        <f t="shared" si="39"/>
        <v>0</v>
      </c>
      <c r="BL264" s="18" t="s">
        <v>317</v>
      </c>
      <c r="BM264" s="192" t="s">
        <v>3558</v>
      </c>
    </row>
    <row r="265" spans="1:65" s="2" customFormat="1" ht="24.2" customHeight="1">
      <c r="A265" s="35"/>
      <c r="B265" s="36"/>
      <c r="C265" s="180" t="s">
        <v>890</v>
      </c>
      <c r="D265" s="180" t="s">
        <v>204</v>
      </c>
      <c r="E265" s="181" t="s">
        <v>3559</v>
      </c>
      <c r="F265" s="182" t="s">
        <v>3560</v>
      </c>
      <c r="G265" s="183" t="s">
        <v>221</v>
      </c>
      <c r="H265" s="184">
        <v>90</v>
      </c>
      <c r="I265" s="185"/>
      <c r="J265" s="186">
        <f t="shared" si="30"/>
        <v>0</v>
      </c>
      <c r="K265" s="187"/>
      <c r="L265" s="40"/>
      <c r="M265" s="261" t="s">
        <v>1</v>
      </c>
      <c r="N265" s="262" t="s">
        <v>45</v>
      </c>
      <c r="O265" s="263"/>
      <c r="P265" s="264">
        <f t="shared" si="31"/>
        <v>0</v>
      </c>
      <c r="Q265" s="264">
        <v>0</v>
      </c>
      <c r="R265" s="264">
        <f t="shared" si="32"/>
        <v>0</v>
      </c>
      <c r="S265" s="264">
        <v>0</v>
      </c>
      <c r="T265" s="265">
        <f t="shared" si="33"/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192" t="s">
        <v>317</v>
      </c>
      <c r="AT265" s="192" t="s">
        <v>204</v>
      </c>
      <c r="AU265" s="192" t="s">
        <v>85</v>
      </c>
      <c r="AY265" s="18" t="s">
        <v>203</v>
      </c>
      <c r="BE265" s="193">
        <f t="shared" si="34"/>
        <v>0</v>
      </c>
      <c r="BF265" s="193">
        <f t="shared" si="35"/>
        <v>0</v>
      </c>
      <c r="BG265" s="193">
        <f t="shared" si="36"/>
        <v>0</v>
      </c>
      <c r="BH265" s="193">
        <f t="shared" si="37"/>
        <v>0</v>
      </c>
      <c r="BI265" s="193">
        <f t="shared" si="38"/>
        <v>0</v>
      </c>
      <c r="BJ265" s="18" t="s">
        <v>85</v>
      </c>
      <c r="BK265" s="193">
        <f t="shared" si="39"/>
        <v>0</v>
      </c>
      <c r="BL265" s="18" t="s">
        <v>317</v>
      </c>
      <c r="BM265" s="192" t="s">
        <v>3561</v>
      </c>
    </row>
    <row r="266" spans="1:31" s="2" customFormat="1" ht="6.95" customHeight="1">
      <c r="A266" s="35"/>
      <c r="B266" s="55"/>
      <c r="C266" s="56"/>
      <c r="D266" s="56"/>
      <c r="E266" s="56"/>
      <c r="F266" s="56"/>
      <c r="G266" s="56"/>
      <c r="H266" s="56"/>
      <c r="I266" s="56"/>
      <c r="J266" s="56"/>
      <c r="K266" s="56"/>
      <c r="L266" s="40"/>
      <c r="M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</row>
  </sheetData>
  <sheetProtection algorithmName="SHA-512" hashValue="e716BLysHHfNbL0+NAOb7HY5bQxB/tbi23GkWpRMvRLXoY0HyAmp8KmjJ4abZ8vRcKClNScIGj9moolzrys0wQ==" saltValue="u5yMudX9y+RJwA1uvY08pv0fmvrSJsNnEBHM/ZDT/2K4dnychNeiTh3ZxflDsDzb5mXaEWGQOFhuZ7oCz8enDg==" spinCount="100000" sheet="1" objects="1" scenarios="1" formatColumns="0" formatRows="0" autoFilter="0"/>
  <autoFilter ref="C125:K265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245"/>
  <sheetViews>
    <sheetView showGridLines="0" workbookViewId="0" topLeftCell="A207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18" t="s">
        <v>100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154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155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3562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ROUND(J125,2)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ROUND((SUM(BE125:BE244)),2)</f>
        <v>0</v>
      </c>
      <c r="G33" s="35"/>
      <c r="H33" s="35"/>
      <c r="I33" s="125">
        <v>0.21</v>
      </c>
      <c r="J33" s="124">
        <f>ROUND(((SUM(BE125:BE244))*I33),2)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ROUND((SUM(BF125:BF244)),2)</f>
        <v>0</v>
      </c>
      <c r="G34" s="35"/>
      <c r="H34" s="35"/>
      <c r="I34" s="125">
        <v>0.15</v>
      </c>
      <c r="J34" s="124">
        <f>ROUND(((SUM(BF125:BF244))*I34),2)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ROUND((SUM(BG125:BG244)),2)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ROUND((SUM(BH125:BH244)),2)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ROUND((SUM(BI125:BI244)),2)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155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267" t="str">
        <f>E9</f>
        <v>4 - Vzduchotechnika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158</v>
      </c>
      <c r="D94" s="145"/>
      <c r="E94" s="145"/>
      <c r="F94" s="145"/>
      <c r="G94" s="145"/>
      <c r="H94" s="145"/>
      <c r="I94" s="145"/>
      <c r="J94" s="146" t="s">
        <v>159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160</v>
      </c>
      <c r="D96" s="37"/>
      <c r="E96" s="37"/>
      <c r="F96" s="37"/>
      <c r="G96" s="37"/>
      <c r="H96" s="37"/>
      <c r="I96" s="37"/>
      <c r="J96" s="85">
        <f>J125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161</v>
      </c>
    </row>
    <row r="97" spans="2:12" s="9" customFormat="1" ht="24.95" customHeight="1" hidden="1">
      <c r="B97" s="148"/>
      <c r="C97" s="149"/>
      <c r="D97" s="150" t="s">
        <v>3563</v>
      </c>
      <c r="E97" s="151"/>
      <c r="F97" s="151"/>
      <c r="G97" s="151"/>
      <c r="H97" s="151"/>
      <c r="I97" s="151"/>
      <c r="J97" s="152">
        <f>J126</f>
        <v>0</v>
      </c>
      <c r="K97" s="149"/>
      <c r="L97" s="153"/>
    </row>
    <row r="98" spans="2:12" s="14" customFormat="1" ht="19.9" customHeight="1" hidden="1">
      <c r="B98" s="220"/>
      <c r="C98" s="221"/>
      <c r="D98" s="222" t="s">
        <v>3564</v>
      </c>
      <c r="E98" s="223"/>
      <c r="F98" s="223"/>
      <c r="G98" s="223"/>
      <c r="H98" s="223"/>
      <c r="I98" s="223"/>
      <c r="J98" s="224">
        <f>J127</f>
        <v>0</v>
      </c>
      <c r="K98" s="221"/>
      <c r="L98" s="225"/>
    </row>
    <row r="99" spans="2:12" s="14" customFormat="1" ht="19.9" customHeight="1" hidden="1">
      <c r="B99" s="220"/>
      <c r="C99" s="221"/>
      <c r="D99" s="222" t="s">
        <v>3565</v>
      </c>
      <c r="E99" s="223"/>
      <c r="F99" s="223"/>
      <c r="G99" s="223"/>
      <c r="H99" s="223"/>
      <c r="I99" s="223"/>
      <c r="J99" s="224">
        <f>J142</f>
        <v>0</v>
      </c>
      <c r="K99" s="221"/>
      <c r="L99" s="225"/>
    </row>
    <row r="100" spans="2:12" s="14" customFormat="1" ht="19.9" customHeight="1" hidden="1">
      <c r="B100" s="220"/>
      <c r="C100" s="221"/>
      <c r="D100" s="222" t="s">
        <v>3566</v>
      </c>
      <c r="E100" s="223"/>
      <c r="F100" s="223"/>
      <c r="G100" s="223"/>
      <c r="H100" s="223"/>
      <c r="I100" s="223"/>
      <c r="J100" s="224">
        <f>J156</f>
        <v>0</v>
      </c>
      <c r="K100" s="221"/>
      <c r="L100" s="225"/>
    </row>
    <row r="101" spans="2:12" s="14" customFormat="1" ht="19.9" customHeight="1" hidden="1">
      <c r="B101" s="220"/>
      <c r="C101" s="221"/>
      <c r="D101" s="222" t="s">
        <v>3567</v>
      </c>
      <c r="E101" s="223"/>
      <c r="F101" s="223"/>
      <c r="G101" s="223"/>
      <c r="H101" s="223"/>
      <c r="I101" s="223"/>
      <c r="J101" s="224">
        <f>J167</f>
        <v>0</v>
      </c>
      <c r="K101" s="221"/>
      <c r="L101" s="225"/>
    </row>
    <row r="102" spans="2:12" s="14" customFormat="1" ht="19.9" customHeight="1" hidden="1">
      <c r="B102" s="220"/>
      <c r="C102" s="221"/>
      <c r="D102" s="222" t="s">
        <v>3568</v>
      </c>
      <c r="E102" s="223"/>
      <c r="F102" s="223"/>
      <c r="G102" s="223"/>
      <c r="H102" s="223"/>
      <c r="I102" s="223"/>
      <c r="J102" s="224">
        <f>J188</f>
        <v>0</v>
      </c>
      <c r="K102" s="221"/>
      <c r="L102" s="225"/>
    </row>
    <row r="103" spans="2:12" s="14" customFormat="1" ht="19.9" customHeight="1" hidden="1">
      <c r="B103" s="220"/>
      <c r="C103" s="221"/>
      <c r="D103" s="222" t="s">
        <v>3569</v>
      </c>
      <c r="E103" s="223"/>
      <c r="F103" s="223"/>
      <c r="G103" s="223"/>
      <c r="H103" s="223"/>
      <c r="I103" s="223"/>
      <c r="J103" s="224">
        <f>J207</f>
        <v>0</v>
      </c>
      <c r="K103" s="221"/>
      <c r="L103" s="225"/>
    </row>
    <row r="104" spans="2:12" s="14" customFormat="1" ht="19.9" customHeight="1" hidden="1">
      <c r="B104" s="220"/>
      <c r="C104" s="221"/>
      <c r="D104" s="222" t="s">
        <v>3570</v>
      </c>
      <c r="E104" s="223"/>
      <c r="F104" s="223"/>
      <c r="G104" s="223"/>
      <c r="H104" s="223"/>
      <c r="I104" s="223"/>
      <c r="J104" s="224">
        <f>J226</f>
        <v>0</v>
      </c>
      <c r="K104" s="221"/>
      <c r="L104" s="225"/>
    </row>
    <row r="105" spans="2:12" s="14" customFormat="1" ht="19.9" customHeight="1" hidden="1">
      <c r="B105" s="220"/>
      <c r="C105" s="221"/>
      <c r="D105" s="222" t="s">
        <v>3571</v>
      </c>
      <c r="E105" s="223"/>
      <c r="F105" s="223"/>
      <c r="G105" s="223"/>
      <c r="H105" s="223"/>
      <c r="I105" s="223"/>
      <c r="J105" s="224">
        <f>J237</f>
        <v>0</v>
      </c>
      <c r="K105" s="221"/>
      <c r="L105" s="225"/>
    </row>
    <row r="106" spans="1:31" s="2" customFormat="1" ht="21.75" customHeight="1" hidden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6.95" customHeight="1" hidden="1">
      <c r="A107" s="35"/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ht="12" hidden="1"/>
    <row r="109" ht="12" hidden="1"/>
    <row r="110" ht="12" hidden="1"/>
    <row r="111" spans="1:31" s="2" customFormat="1" ht="6.95" customHeight="1">
      <c r="A111" s="35"/>
      <c r="B111" s="57"/>
      <c r="C111" s="58"/>
      <c r="D111" s="58"/>
      <c r="E111" s="58"/>
      <c r="F111" s="58"/>
      <c r="G111" s="58"/>
      <c r="H111" s="58"/>
      <c r="I111" s="58"/>
      <c r="J111" s="58"/>
      <c r="K111" s="58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24.95" customHeight="1">
      <c r="A112" s="35"/>
      <c r="B112" s="36"/>
      <c r="C112" s="24" t="s">
        <v>189</v>
      </c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6.95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2" customHeight="1">
      <c r="A114" s="35"/>
      <c r="B114" s="36"/>
      <c r="C114" s="30" t="s">
        <v>16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6.5" customHeight="1">
      <c r="A115" s="35"/>
      <c r="B115" s="36"/>
      <c r="C115" s="37"/>
      <c r="D115" s="37"/>
      <c r="E115" s="308" t="str">
        <f>E7</f>
        <v>Revitalizace objektu kolejí Baarova 36, Plzeň (1)</v>
      </c>
      <c r="F115" s="309"/>
      <c r="G115" s="309"/>
      <c r="H115" s="309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155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267" t="str">
        <f>E9</f>
        <v>4 - Vzduchotechnika</v>
      </c>
      <c r="F117" s="307"/>
      <c r="G117" s="307"/>
      <c r="H117" s="30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6.95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2" customHeight="1">
      <c r="A119" s="35"/>
      <c r="B119" s="36"/>
      <c r="C119" s="30" t="s">
        <v>20</v>
      </c>
      <c r="D119" s="37"/>
      <c r="E119" s="37"/>
      <c r="F119" s="28" t="str">
        <f>F12</f>
        <v>Baarova 36, Plzeň</v>
      </c>
      <c r="G119" s="37"/>
      <c r="H119" s="37"/>
      <c r="I119" s="30" t="s">
        <v>22</v>
      </c>
      <c r="J119" s="67" t="str">
        <f>IF(J12="","",J12)</f>
        <v>21. 8. 2023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2" customHeight="1">
      <c r="A121" s="35"/>
      <c r="B121" s="36"/>
      <c r="C121" s="30" t="s">
        <v>24</v>
      </c>
      <c r="D121" s="37"/>
      <c r="E121" s="37"/>
      <c r="F121" s="28" t="str">
        <f>E15</f>
        <v>Západočeská univerzita v Plzni, Univerzitní 8</v>
      </c>
      <c r="G121" s="37"/>
      <c r="H121" s="37"/>
      <c r="I121" s="30" t="s">
        <v>32</v>
      </c>
      <c r="J121" s="33" t="str">
        <f>E21</f>
        <v>AREA group s.r.o.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5.2" customHeight="1">
      <c r="A122" s="35"/>
      <c r="B122" s="36"/>
      <c r="C122" s="30" t="s">
        <v>30</v>
      </c>
      <c r="D122" s="37"/>
      <c r="E122" s="37"/>
      <c r="F122" s="28" t="str">
        <f>IF(E18="","",E18)</f>
        <v>Vyplň údaj</v>
      </c>
      <c r="G122" s="37"/>
      <c r="H122" s="37"/>
      <c r="I122" s="30" t="s">
        <v>37</v>
      </c>
      <c r="J122" s="33" t="str">
        <f>E24</f>
        <v xml:space="preserve"> </v>
      </c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0.35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10" customFormat="1" ht="29.25" customHeight="1">
      <c r="A124" s="154"/>
      <c r="B124" s="155"/>
      <c r="C124" s="156" t="s">
        <v>190</v>
      </c>
      <c r="D124" s="157" t="s">
        <v>65</v>
      </c>
      <c r="E124" s="157" t="s">
        <v>61</v>
      </c>
      <c r="F124" s="157" t="s">
        <v>62</v>
      </c>
      <c r="G124" s="157" t="s">
        <v>191</v>
      </c>
      <c r="H124" s="157" t="s">
        <v>192</v>
      </c>
      <c r="I124" s="157" t="s">
        <v>193</v>
      </c>
      <c r="J124" s="158" t="s">
        <v>159</v>
      </c>
      <c r="K124" s="159" t="s">
        <v>194</v>
      </c>
      <c r="L124" s="160"/>
      <c r="M124" s="76" t="s">
        <v>1</v>
      </c>
      <c r="N124" s="77" t="s">
        <v>44</v>
      </c>
      <c r="O124" s="77" t="s">
        <v>195</v>
      </c>
      <c r="P124" s="77" t="s">
        <v>196</v>
      </c>
      <c r="Q124" s="77" t="s">
        <v>197</v>
      </c>
      <c r="R124" s="77" t="s">
        <v>198</v>
      </c>
      <c r="S124" s="77" t="s">
        <v>199</v>
      </c>
      <c r="T124" s="78" t="s">
        <v>200</v>
      </c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</row>
    <row r="125" spans="1:63" s="2" customFormat="1" ht="22.9" customHeight="1">
      <c r="A125" s="35"/>
      <c r="B125" s="36"/>
      <c r="C125" s="83" t="s">
        <v>201</v>
      </c>
      <c r="D125" s="37"/>
      <c r="E125" s="37"/>
      <c r="F125" s="37"/>
      <c r="G125" s="37"/>
      <c r="H125" s="37"/>
      <c r="I125" s="37"/>
      <c r="J125" s="161">
        <f>BK125</f>
        <v>0</v>
      </c>
      <c r="K125" s="37"/>
      <c r="L125" s="40"/>
      <c r="M125" s="79"/>
      <c r="N125" s="162"/>
      <c r="O125" s="80"/>
      <c r="P125" s="163">
        <f>P126</f>
        <v>0</v>
      </c>
      <c r="Q125" s="80"/>
      <c r="R125" s="163">
        <f>R126</f>
        <v>0</v>
      </c>
      <c r="S125" s="80"/>
      <c r="T125" s="164">
        <f>T126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79</v>
      </c>
      <c r="AU125" s="18" t="s">
        <v>161</v>
      </c>
      <c r="BK125" s="165">
        <f>BK126</f>
        <v>0</v>
      </c>
    </row>
    <row r="126" spans="2:63" s="11" customFormat="1" ht="25.9" customHeight="1">
      <c r="B126" s="166"/>
      <c r="C126" s="167"/>
      <c r="D126" s="168" t="s">
        <v>79</v>
      </c>
      <c r="E126" s="169" t="s">
        <v>3572</v>
      </c>
      <c r="F126" s="169" t="s">
        <v>99</v>
      </c>
      <c r="G126" s="167"/>
      <c r="H126" s="167"/>
      <c r="I126" s="170"/>
      <c r="J126" s="171">
        <f>BK126</f>
        <v>0</v>
      </c>
      <c r="K126" s="167"/>
      <c r="L126" s="172"/>
      <c r="M126" s="173"/>
      <c r="N126" s="174"/>
      <c r="O126" s="174"/>
      <c r="P126" s="175">
        <f>P127+P142+P156+P167+P188+P207+P226+P237</f>
        <v>0</v>
      </c>
      <c r="Q126" s="174"/>
      <c r="R126" s="175">
        <f>R127+R142+R156+R167+R188+R207+R226+R237</f>
        <v>0</v>
      </c>
      <c r="S126" s="174"/>
      <c r="T126" s="176">
        <f>T127+T142+T156+T167+T188+T207+T226+T237</f>
        <v>0</v>
      </c>
      <c r="AR126" s="177" t="s">
        <v>85</v>
      </c>
      <c r="AT126" s="178" t="s">
        <v>79</v>
      </c>
      <c r="AU126" s="178" t="s">
        <v>80</v>
      </c>
      <c r="AY126" s="177" t="s">
        <v>203</v>
      </c>
      <c r="BK126" s="179">
        <f>BK127+BK142+BK156+BK167+BK188+BK207+BK226+BK237</f>
        <v>0</v>
      </c>
    </row>
    <row r="127" spans="2:63" s="11" customFormat="1" ht="22.9" customHeight="1">
      <c r="B127" s="166"/>
      <c r="C127" s="167"/>
      <c r="D127" s="168" t="s">
        <v>79</v>
      </c>
      <c r="E127" s="226" t="s">
        <v>3573</v>
      </c>
      <c r="F127" s="226" t="s">
        <v>3574</v>
      </c>
      <c r="G127" s="167"/>
      <c r="H127" s="167"/>
      <c r="I127" s="170"/>
      <c r="J127" s="227">
        <f>BK127</f>
        <v>0</v>
      </c>
      <c r="K127" s="167"/>
      <c r="L127" s="172"/>
      <c r="M127" s="173"/>
      <c r="N127" s="174"/>
      <c r="O127" s="174"/>
      <c r="P127" s="175">
        <f>SUM(P128:P141)</f>
        <v>0</v>
      </c>
      <c r="Q127" s="174"/>
      <c r="R127" s="175">
        <f>SUM(R128:R141)</f>
        <v>0</v>
      </c>
      <c r="S127" s="174"/>
      <c r="T127" s="176">
        <f>SUM(T128:T141)</f>
        <v>0</v>
      </c>
      <c r="AR127" s="177" t="s">
        <v>85</v>
      </c>
      <c r="AT127" s="178" t="s">
        <v>79</v>
      </c>
      <c r="AU127" s="178" t="s">
        <v>85</v>
      </c>
      <c r="AY127" s="177" t="s">
        <v>203</v>
      </c>
      <c r="BK127" s="179">
        <f>SUM(BK128:BK141)</f>
        <v>0</v>
      </c>
    </row>
    <row r="128" spans="1:65" s="2" customFormat="1" ht="55.5" customHeight="1">
      <c r="A128" s="35"/>
      <c r="B128" s="36"/>
      <c r="C128" s="180" t="s">
        <v>85</v>
      </c>
      <c r="D128" s="180" t="s">
        <v>204</v>
      </c>
      <c r="E128" s="181" t="s">
        <v>3575</v>
      </c>
      <c r="F128" s="182" t="s">
        <v>3576</v>
      </c>
      <c r="G128" s="183" t="s">
        <v>621</v>
      </c>
      <c r="H128" s="184">
        <v>26</v>
      </c>
      <c r="I128" s="185"/>
      <c r="J128" s="186">
        <f aca="true" t="shared" si="0" ref="J128:J141">ROUND(I128*H128,2)</f>
        <v>0</v>
      </c>
      <c r="K128" s="187"/>
      <c r="L128" s="40"/>
      <c r="M128" s="188" t="s">
        <v>1</v>
      </c>
      <c r="N128" s="189" t="s">
        <v>45</v>
      </c>
      <c r="O128" s="72"/>
      <c r="P128" s="190">
        <f aca="true" t="shared" si="1" ref="P128:P141">O128*H128</f>
        <v>0</v>
      </c>
      <c r="Q128" s="190">
        <v>0</v>
      </c>
      <c r="R128" s="190">
        <f aca="true" t="shared" si="2" ref="R128:R141">Q128*H128</f>
        <v>0</v>
      </c>
      <c r="S128" s="190">
        <v>0</v>
      </c>
      <c r="T128" s="191">
        <f aca="true" t="shared" si="3" ref="T128:T141"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2" t="s">
        <v>98</v>
      </c>
      <c r="AT128" s="192" t="s">
        <v>204</v>
      </c>
      <c r="AU128" s="192" t="s">
        <v>89</v>
      </c>
      <c r="AY128" s="18" t="s">
        <v>203</v>
      </c>
      <c r="BE128" s="193">
        <f aca="true" t="shared" si="4" ref="BE128:BE141">IF(N128="základní",J128,0)</f>
        <v>0</v>
      </c>
      <c r="BF128" s="193">
        <f aca="true" t="shared" si="5" ref="BF128:BF141">IF(N128="snížená",J128,0)</f>
        <v>0</v>
      </c>
      <c r="BG128" s="193">
        <f aca="true" t="shared" si="6" ref="BG128:BG141">IF(N128="zákl. přenesená",J128,0)</f>
        <v>0</v>
      </c>
      <c r="BH128" s="193">
        <f aca="true" t="shared" si="7" ref="BH128:BH141">IF(N128="sníž. přenesená",J128,0)</f>
        <v>0</v>
      </c>
      <c r="BI128" s="193">
        <f aca="true" t="shared" si="8" ref="BI128:BI141">IF(N128="nulová",J128,0)</f>
        <v>0</v>
      </c>
      <c r="BJ128" s="18" t="s">
        <v>85</v>
      </c>
      <c r="BK128" s="193">
        <f aca="true" t="shared" si="9" ref="BK128:BK141">ROUND(I128*H128,2)</f>
        <v>0</v>
      </c>
      <c r="BL128" s="18" t="s">
        <v>98</v>
      </c>
      <c r="BM128" s="192" t="s">
        <v>3577</v>
      </c>
    </row>
    <row r="129" spans="1:65" s="2" customFormat="1" ht="16.5" customHeight="1">
      <c r="A129" s="35"/>
      <c r="B129" s="36"/>
      <c r="C129" s="180" t="s">
        <v>89</v>
      </c>
      <c r="D129" s="180" t="s">
        <v>204</v>
      </c>
      <c r="E129" s="181" t="s">
        <v>3578</v>
      </c>
      <c r="F129" s="182" t="s">
        <v>3579</v>
      </c>
      <c r="G129" s="183" t="s">
        <v>621</v>
      </c>
      <c r="H129" s="184">
        <v>26</v>
      </c>
      <c r="I129" s="185"/>
      <c r="J129" s="186">
        <f t="shared" si="0"/>
        <v>0</v>
      </c>
      <c r="K129" s="187"/>
      <c r="L129" s="40"/>
      <c r="M129" s="188" t="s">
        <v>1</v>
      </c>
      <c r="N129" s="189" t="s">
        <v>45</v>
      </c>
      <c r="O129" s="72"/>
      <c r="P129" s="190">
        <f t="shared" si="1"/>
        <v>0</v>
      </c>
      <c r="Q129" s="190">
        <v>0</v>
      </c>
      <c r="R129" s="190">
        <f t="shared" si="2"/>
        <v>0</v>
      </c>
      <c r="S129" s="190">
        <v>0</v>
      </c>
      <c r="T129" s="191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2" t="s">
        <v>98</v>
      </c>
      <c r="AT129" s="192" t="s">
        <v>204</v>
      </c>
      <c r="AU129" s="192" t="s">
        <v>89</v>
      </c>
      <c r="AY129" s="18" t="s">
        <v>203</v>
      </c>
      <c r="BE129" s="193">
        <f t="shared" si="4"/>
        <v>0</v>
      </c>
      <c r="BF129" s="193">
        <f t="shared" si="5"/>
        <v>0</v>
      </c>
      <c r="BG129" s="193">
        <f t="shared" si="6"/>
        <v>0</v>
      </c>
      <c r="BH129" s="193">
        <f t="shared" si="7"/>
        <v>0</v>
      </c>
      <c r="BI129" s="193">
        <f t="shared" si="8"/>
        <v>0</v>
      </c>
      <c r="BJ129" s="18" t="s">
        <v>85</v>
      </c>
      <c r="BK129" s="193">
        <f t="shared" si="9"/>
        <v>0</v>
      </c>
      <c r="BL129" s="18" t="s">
        <v>98</v>
      </c>
      <c r="BM129" s="192" t="s">
        <v>3580</v>
      </c>
    </row>
    <row r="130" spans="1:65" s="2" customFormat="1" ht="16.5" customHeight="1">
      <c r="A130" s="35"/>
      <c r="B130" s="36"/>
      <c r="C130" s="180" t="s">
        <v>95</v>
      </c>
      <c r="D130" s="180" t="s">
        <v>204</v>
      </c>
      <c r="E130" s="181" t="s">
        <v>3581</v>
      </c>
      <c r="F130" s="182" t="s">
        <v>3582</v>
      </c>
      <c r="G130" s="183" t="s">
        <v>621</v>
      </c>
      <c r="H130" s="184">
        <v>182</v>
      </c>
      <c r="I130" s="185"/>
      <c r="J130" s="186">
        <f t="shared" si="0"/>
        <v>0</v>
      </c>
      <c r="K130" s="187"/>
      <c r="L130" s="40"/>
      <c r="M130" s="188" t="s">
        <v>1</v>
      </c>
      <c r="N130" s="189" t="s">
        <v>45</v>
      </c>
      <c r="O130" s="72"/>
      <c r="P130" s="190">
        <f t="shared" si="1"/>
        <v>0</v>
      </c>
      <c r="Q130" s="190">
        <v>0</v>
      </c>
      <c r="R130" s="190">
        <f t="shared" si="2"/>
        <v>0</v>
      </c>
      <c r="S130" s="190">
        <v>0</v>
      </c>
      <c r="T130" s="191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2" t="s">
        <v>98</v>
      </c>
      <c r="AT130" s="192" t="s">
        <v>204</v>
      </c>
      <c r="AU130" s="192" t="s">
        <v>89</v>
      </c>
      <c r="AY130" s="18" t="s">
        <v>203</v>
      </c>
      <c r="BE130" s="193">
        <f t="shared" si="4"/>
        <v>0</v>
      </c>
      <c r="BF130" s="193">
        <f t="shared" si="5"/>
        <v>0</v>
      </c>
      <c r="BG130" s="193">
        <f t="shared" si="6"/>
        <v>0</v>
      </c>
      <c r="BH130" s="193">
        <f t="shared" si="7"/>
        <v>0</v>
      </c>
      <c r="BI130" s="193">
        <f t="shared" si="8"/>
        <v>0</v>
      </c>
      <c r="BJ130" s="18" t="s">
        <v>85</v>
      </c>
      <c r="BK130" s="193">
        <f t="shared" si="9"/>
        <v>0</v>
      </c>
      <c r="BL130" s="18" t="s">
        <v>98</v>
      </c>
      <c r="BM130" s="192" t="s">
        <v>3583</v>
      </c>
    </row>
    <row r="131" spans="1:65" s="2" customFormat="1" ht="16.5" customHeight="1">
      <c r="A131" s="35"/>
      <c r="B131" s="36"/>
      <c r="C131" s="180" t="s">
        <v>98</v>
      </c>
      <c r="D131" s="180" t="s">
        <v>204</v>
      </c>
      <c r="E131" s="181" t="s">
        <v>3584</v>
      </c>
      <c r="F131" s="182" t="s">
        <v>3585</v>
      </c>
      <c r="G131" s="183" t="s">
        <v>621</v>
      </c>
      <c r="H131" s="184">
        <v>182</v>
      </c>
      <c r="I131" s="185"/>
      <c r="J131" s="186">
        <f t="shared" si="0"/>
        <v>0</v>
      </c>
      <c r="K131" s="187"/>
      <c r="L131" s="40"/>
      <c r="M131" s="188" t="s">
        <v>1</v>
      </c>
      <c r="N131" s="189" t="s">
        <v>45</v>
      </c>
      <c r="O131" s="72"/>
      <c r="P131" s="190">
        <f t="shared" si="1"/>
        <v>0</v>
      </c>
      <c r="Q131" s="190">
        <v>0</v>
      </c>
      <c r="R131" s="190">
        <f t="shared" si="2"/>
        <v>0</v>
      </c>
      <c r="S131" s="190">
        <v>0</v>
      </c>
      <c r="T131" s="191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2" t="s">
        <v>98</v>
      </c>
      <c r="AT131" s="192" t="s">
        <v>204</v>
      </c>
      <c r="AU131" s="192" t="s">
        <v>89</v>
      </c>
      <c r="AY131" s="18" t="s">
        <v>203</v>
      </c>
      <c r="BE131" s="193">
        <f t="shared" si="4"/>
        <v>0</v>
      </c>
      <c r="BF131" s="193">
        <f t="shared" si="5"/>
        <v>0</v>
      </c>
      <c r="BG131" s="193">
        <f t="shared" si="6"/>
        <v>0</v>
      </c>
      <c r="BH131" s="193">
        <f t="shared" si="7"/>
        <v>0</v>
      </c>
      <c r="BI131" s="193">
        <f t="shared" si="8"/>
        <v>0</v>
      </c>
      <c r="BJ131" s="18" t="s">
        <v>85</v>
      </c>
      <c r="BK131" s="193">
        <f t="shared" si="9"/>
        <v>0</v>
      </c>
      <c r="BL131" s="18" t="s">
        <v>98</v>
      </c>
      <c r="BM131" s="192" t="s">
        <v>3586</v>
      </c>
    </row>
    <row r="132" spans="1:65" s="2" customFormat="1" ht="16.5" customHeight="1">
      <c r="A132" s="35"/>
      <c r="B132" s="36"/>
      <c r="C132" s="180" t="s">
        <v>101</v>
      </c>
      <c r="D132" s="180" t="s">
        <v>204</v>
      </c>
      <c r="E132" s="181" t="s">
        <v>3587</v>
      </c>
      <c r="F132" s="182" t="s">
        <v>3588</v>
      </c>
      <c r="G132" s="183" t="s">
        <v>253</v>
      </c>
      <c r="H132" s="184">
        <v>47</v>
      </c>
      <c r="I132" s="185"/>
      <c r="J132" s="186">
        <f t="shared" si="0"/>
        <v>0</v>
      </c>
      <c r="K132" s="187"/>
      <c r="L132" s="40"/>
      <c r="M132" s="188" t="s">
        <v>1</v>
      </c>
      <c r="N132" s="189" t="s">
        <v>45</v>
      </c>
      <c r="O132" s="72"/>
      <c r="P132" s="190">
        <f t="shared" si="1"/>
        <v>0</v>
      </c>
      <c r="Q132" s="190">
        <v>0</v>
      </c>
      <c r="R132" s="190">
        <f t="shared" si="2"/>
        <v>0</v>
      </c>
      <c r="S132" s="190">
        <v>0</v>
      </c>
      <c r="T132" s="191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2" t="s">
        <v>98</v>
      </c>
      <c r="AT132" s="192" t="s">
        <v>204</v>
      </c>
      <c r="AU132" s="192" t="s">
        <v>89</v>
      </c>
      <c r="AY132" s="18" t="s">
        <v>203</v>
      </c>
      <c r="BE132" s="193">
        <f t="shared" si="4"/>
        <v>0</v>
      </c>
      <c r="BF132" s="193">
        <f t="shared" si="5"/>
        <v>0</v>
      </c>
      <c r="BG132" s="193">
        <f t="shared" si="6"/>
        <v>0</v>
      </c>
      <c r="BH132" s="193">
        <f t="shared" si="7"/>
        <v>0</v>
      </c>
      <c r="BI132" s="193">
        <f t="shared" si="8"/>
        <v>0</v>
      </c>
      <c r="BJ132" s="18" t="s">
        <v>85</v>
      </c>
      <c r="BK132" s="193">
        <f t="shared" si="9"/>
        <v>0</v>
      </c>
      <c r="BL132" s="18" t="s">
        <v>98</v>
      </c>
      <c r="BM132" s="192" t="s">
        <v>3589</v>
      </c>
    </row>
    <row r="133" spans="1:65" s="2" customFormat="1" ht="16.5" customHeight="1">
      <c r="A133" s="35"/>
      <c r="B133" s="36"/>
      <c r="C133" s="180" t="s">
        <v>104</v>
      </c>
      <c r="D133" s="180" t="s">
        <v>204</v>
      </c>
      <c r="E133" s="181" t="s">
        <v>3590</v>
      </c>
      <c r="F133" s="182" t="s">
        <v>3591</v>
      </c>
      <c r="G133" s="183" t="s">
        <v>253</v>
      </c>
      <c r="H133" s="184">
        <v>47</v>
      </c>
      <c r="I133" s="185"/>
      <c r="J133" s="186">
        <f t="shared" si="0"/>
        <v>0</v>
      </c>
      <c r="K133" s="187"/>
      <c r="L133" s="40"/>
      <c r="M133" s="188" t="s">
        <v>1</v>
      </c>
      <c r="N133" s="189" t="s">
        <v>45</v>
      </c>
      <c r="O133" s="72"/>
      <c r="P133" s="190">
        <f t="shared" si="1"/>
        <v>0</v>
      </c>
      <c r="Q133" s="190">
        <v>0</v>
      </c>
      <c r="R133" s="190">
        <f t="shared" si="2"/>
        <v>0</v>
      </c>
      <c r="S133" s="190">
        <v>0</v>
      </c>
      <c r="T133" s="191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2" t="s">
        <v>98</v>
      </c>
      <c r="AT133" s="192" t="s">
        <v>204</v>
      </c>
      <c r="AU133" s="192" t="s">
        <v>89</v>
      </c>
      <c r="AY133" s="18" t="s">
        <v>203</v>
      </c>
      <c r="BE133" s="193">
        <f t="shared" si="4"/>
        <v>0</v>
      </c>
      <c r="BF133" s="193">
        <f t="shared" si="5"/>
        <v>0</v>
      </c>
      <c r="BG133" s="193">
        <f t="shared" si="6"/>
        <v>0</v>
      </c>
      <c r="BH133" s="193">
        <f t="shared" si="7"/>
        <v>0</v>
      </c>
      <c r="BI133" s="193">
        <f t="shared" si="8"/>
        <v>0</v>
      </c>
      <c r="BJ133" s="18" t="s">
        <v>85</v>
      </c>
      <c r="BK133" s="193">
        <f t="shared" si="9"/>
        <v>0</v>
      </c>
      <c r="BL133" s="18" t="s">
        <v>98</v>
      </c>
      <c r="BM133" s="192" t="s">
        <v>3592</v>
      </c>
    </row>
    <row r="134" spans="1:65" s="2" customFormat="1" ht="16.5" customHeight="1">
      <c r="A134" s="35"/>
      <c r="B134" s="36"/>
      <c r="C134" s="180" t="s">
        <v>110</v>
      </c>
      <c r="D134" s="180" t="s">
        <v>204</v>
      </c>
      <c r="E134" s="181" t="s">
        <v>3593</v>
      </c>
      <c r="F134" s="182" t="s">
        <v>3594</v>
      </c>
      <c r="G134" s="183" t="s">
        <v>253</v>
      </c>
      <c r="H134" s="184">
        <v>475</v>
      </c>
      <c r="I134" s="185"/>
      <c r="J134" s="186">
        <f t="shared" si="0"/>
        <v>0</v>
      </c>
      <c r="K134" s="187"/>
      <c r="L134" s="40"/>
      <c r="M134" s="188" t="s">
        <v>1</v>
      </c>
      <c r="N134" s="189" t="s">
        <v>45</v>
      </c>
      <c r="O134" s="72"/>
      <c r="P134" s="190">
        <f t="shared" si="1"/>
        <v>0</v>
      </c>
      <c r="Q134" s="190">
        <v>0</v>
      </c>
      <c r="R134" s="190">
        <f t="shared" si="2"/>
        <v>0</v>
      </c>
      <c r="S134" s="190">
        <v>0</v>
      </c>
      <c r="T134" s="191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2" t="s">
        <v>98</v>
      </c>
      <c r="AT134" s="192" t="s">
        <v>204</v>
      </c>
      <c r="AU134" s="192" t="s">
        <v>89</v>
      </c>
      <c r="AY134" s="18" t="s">
        <v>203</v>
      </c>
      <c r="BE134" s="193">
        <f t="shared" si="4"/>
        <v>0</v>
      </c>
      <c r="BF134" s="193">
        <f t="shared" si="5"/>
        <v>0</v>
      </c>
      <c r="BG134" s="193">
        <f t="shared" si="6"/>
        <v>0</v>
      </c>
      <c r="BH134" s="193">
        <f t="shared" si="7"/>
        <v>0</v>
      </c>
      <c r="BI134" s="193">
        <f t="shared" si="8"/>
        <v>0</v>
      </c>
      <c r="BJ134" s="18" t="s">
        <v>85</v>
      </c>
      <c r="BK134" s="193">
        <f t="shared" si="9"/>
        <v>0</v>
      </c>
      <c r="BL134" s="18" t="s">
        <v>98</v>
      </c>
      <c r="BM134" s="192" t="s">
        <v>3595</v>
      </c>
    </row>
    <row r="135" spans="1:65" s="2" customFormat="1" ht="16.5" customHeight="1">
      <c r="A135" s="35"/>
      <c r="B135" s="36"/>
      <c r="C135" s="180" t="s">
        <v>122</v>
      </c>
      <c r="D135" s="180" t="s">
        <v>204</v>
      </c>
      <c r="E135" s="181" t="s">
        <v>3596</v>
      </c>
      <c r="F135" s="182" t="s">
        <v>3597</v>
      </c>
      <c r="G135" s="183" t="s">
        <v>253</v>
      </c>
      <c r="H135" s="184">
        <v>475</v>
      </c>
      <c r="I135" s="185"/>
      <c r="J135" s="186">
        <f t="shared" si="0"/>
        <v>0</v>
      </c>
      <c r="K135" s="187"/>
      <c r="L135" s="40"/>
      <c r="M135" s="188" t="s">
        <v>1</v>
      </c>
      <c r="N135" s="189" t="s">
        <v>45</v>
      </c>
      <c r="O135" s="72"/>
      <c r="P135" s="190">
        <f t="shared" si="1"/>
        <v>0</v>
      </c>
      <c r="Q135" s="190">
        <v>0</v>
      </c>
      <c r="R135" s="190">
        <f t="shared" si="2"/>
        <v>0</v>
      </c>
      <c r="S135" s="190">
        <v>0</v>
      </c>
      <c r="T135" s="191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2" t="s">
        <v>98</v>
      </c>
      <c r="AT135" s="192" t="s">
        <v>204</v>
      </c>
      <c r="AU135" s="192" t="s">
        <v>89</v>
      </c>
      <c r="AY135" s="18" t="s">
        <v>203</v>
      </c>
      <c r="BE135" s="193">
        <f t="shared" si="4"/>
        <v>0</v>
      </c>
      <c r="BF135" s="193">
        <f t="shared" si="5"/>
        <v>0</v>
      </c>
      <c r="BG135" s="193">
        <f t="shared" si="6"/>
        <v>0</v>
      </c>
      <c r="BH135" s="193">
        <f t="shared" si="7"/>
        <v>0</v>
      </c>
      <c r="BI135" s="193">
        <f t="shared" si="8"/>
        <v>0</v>
      </c>
      <c r="BJ135" s="18" t="s">
        <v>85</v>
      </c>
      <c r="BK135" s="193">
        <f t="shared" si="9"/>
        <v>0</v>
      </c>
      <c r="BL135" s="18" t="s">
        <v>98</v>
      </c>
      <c r="BM135" s="192" t="s">
        <v>3598</v>
      </c>
    </row>
    <row r="136" spans="1:65" s="2" customFormat="1" ht="24.2" customHeight="1">
      <c r="A136" s="35"/>
      <c r="B136" s="36"/>
      <c r="C136" s="180" t="s">
        <v>125</v>
      </c>
      <c r="D136" s="180" t="s">
        <v>204</v>
      </c>
      <c r="E136" s="181" t="s">
        <v>3599</v>
      </c>
      <c r="F136" s="182" t="s">
        <v>3600</v>
      </c>
      <c r="G136" s="183" t="s">
        <v>621</v>
      </c>
      <c r="H136" s="184">
        <v>26</v>
      </c>
      <c r="I136" s="185"/>
      <c r="J136" s="186">
        <f t="shared" si="0"/>
        <v>0</v>
      </c>
      <c r="K136" s="187"/>
      <c r="L136" s="40"/>
      <c r="M136" s="188" t="s">
        <v>1</v>
      </c>
      <c r="N136" s="189" t="s">
        <v>45</v>
      </c>
      <c r="O136" s="72"/>
      <c r="P136" s="190">
        <f t="shared" si="1"/>
        <v>0</v>
      </c>
      <c r="Q136" s="190">
        <v>0</v>
      </c>
      <c r="R136" s="190">
        <f t="shared" si="2"/>
        <v>0</v>
      </c>
      <c r="S136" s="190">
        <v>0</v>
      </c>
      <c r="T136" s="191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2" t="s">
        <v>98</v>
      </c>
      <c r="AT136" s="192" t="s">
        <v>204</v>
      </c>
      <c r="AU136" s="192" t="s">
        <v>89</v>
      </c>
      <c r="AY136" s="18" t="s">
        <v>203</v>
      </c>
      <c r="BE136" s="193">
        <f t="shared" si="4"/>
        <v>0</v>
      </c>
      <c r="BF136" s="193">
        <f t="shared" si="5"/>
        <v>0</v>
      </c>
      <c r="BG136" s="193">
        <f t="shared" si="6"/>
        <v>0</v>
      </c>
      <c r="BH136" s="193">
        <f t="shared" si="7"/>
        <v>0</v>
      </c>
      <c r="BI136" s="193">
        <f t="shared" si="8"/>
        <v>0</v>
      </c>
      <c r="BJ136" s="18" t="s">
        <v>85</v>
      </c>
      <c r="BK136" s="193">
        <f t="shared" si="9"/>
        <v>0</v>
      </c>
      <c r="BL136" s="18" t="s">
        <v>98</v>
      </c>
      <c r="BM136" s="192" t="s">
        <v>3601</v>
      </c>
    </row>
    <row r="137" spans="1:65" s="2" customFormat="1" ht="24.2" customHeight="1">
      <c r="A137" s="35"/>
      <c r="B137" s="36"/>
      <c r="C137" s="180" t="s">
        <v>128</v>
      </c>
      <c r="D137" s="180" t="s">
        <v>204</v>
      </c>
      <c r="E137" s="181" t="s">
        <v>3602</v>
      </c>
      <c r="F137" s="182" t="s">
        <v>3603</v>
      </c>
      <c r="G137" s="183" t="s">
        <v>621</v>
      </c>
      <c r="H137" s="184">
        <v>26</v>
      </c>
      <c r="I137" s="185"/>
      <c r="J137" s="186">
        <f t="shared" si="0"/>
        <v>0</v>
      </c>
      <c r="K137" s="187"/>
      <c r="L137" s="40"/>
      <c r="M137" s="188" t="s">
        <v>1</v>
      </c>
      <c r="N137" s="189" t="s">
        <v>45</v>
      </c>
      <c r="O137" s="72"/>
      <c r="P137" s="190">
        <f t="shared" si="1"/>
        <v>0</v>
      </c>
      <c r="Q137" s="190">
        <v>0</v>
      </c>
      <c r="R137" s="190">
        <f t="shared" si="2"/>
        <v>0</v>
      </c>
      <c r="S137" s="190">
        <v>0</v>
      </c>
      <c r="T137" s="191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2" t="s">
        <v>98</v>
      </c>
      <c r="AT137" s="192" t="s">
        <v>204</v>
      </c>
      <c r="AU137" s="192" t="s">
        <v>89</v>
      </c>
      <c r="AY137" s="18" t="s">
        <v>203</v>
      </c>
      <c r="BE137" s="193">
        <f t="shared" si="4"/>
        <v>0</v>
      </c>
      <c r="BF137" s="193">
        <f t="shared" si="5"/>
        <v>0</v>
      </c>
      <c r="BG137" s="193">
        <f t="shared" si="6"/>
        <v>0</v>
      </c>
      <c r="BH137" s="193">
        <f t="shared" si="7"/>
        <v>0</v>
      </c>
      <c r="BI137" s="193">
        <f t="shared" si="8"/>
        <v>0</v>
      </c>
      <c r="BJ137" s="18" t="s">
        <v>85</v>
      </c>
      <c r="BK137" s="193">
        <f t="shared" si="9"/>
        <v>0</v>
      </c>
      <c r="BL137" s="18" t="s">
        <v>98</v>
      </c>
      <c r="BM137" s="192" t="s">
        <v>3604</v>
      </c>
    </row>
    <row r="138" spans="1:65" s="2" customFormat="1" ht="21.75" customHeight="1">
      <c r="A138" s="35"/>
      <c r="B138" s="36"/>
      <c r="C138" s="180" t="s">
        <v>264</v>
      </c>
      <c r="D138" s="180" t="s">
        <v>204</v>
      </c>
      <c r="E138" s="181" t="s">
        <v>3605</v>
      </c>
      <c r="F138" s="182" t="s">
        <v>3606</v>
      </c>
      <c r="G138" s="183" t="s">
        <v>207</v>
      </c>
      <c r="H138" s="184">
        <v>460</v>
      </c>
      <c r="I138" s="185"/>
      <c r="J138" s="186">
        <f t="shared" si="0"/>
        <v>0</v>
      </c>
      <c r="K138" s="187"/>
      <c r="L138" s="40"/>
      <c r="M138" s="188" t="s">
        <v>1</v>
      </c>
      <c r="N138" s="189" t="s">
        <v>45</v>
      </c>
      <c r="O138" s="72"/>
      <c r="P138" s="190">
        <f t="shared" si="1"/>
        <v>0</v>
      </c>
      <c r="Q138" s="190">
        <v>0</v>
      </c>
      <c r="R138" s="190">
        <f t="shared" si="2"/>
        <v>0</v>
      </c>
      <c r="S138" s="190">
        <v>0</v>
      </c>
      <c r="T138" s="191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2" t="s">
        <v>98</v>
      </c>
      <c r="AT138" s="192" t="s">
        <v>204</v>
      </c>
      <c r="AU138" s="192" t="s">
        <v>89</v>
      </c>
      <c r="AY138" s="18" t="s">
        <v>203</v>
      </c>
      <c r="BE138" s="193">
        <f t="shared" si="4"/>
        <v>0</v>
      </c>
      <c r="BF138" s="193">
        <f t="shared" si="5"/>
        <v>0</v>
      </c>
      <c r="BG138" s="193">
        <f t="shared" si="6"/>
        <v>0</v>
      </c>
      <c r="BH138" s="193">
        <f t="shared" si="7"/>
        <v>0</v>
      </c>
      <c r="BI138" s="193">
        <f t="shared" si="8"/>
        <v>0</v>
      </c>
      <c r="BJ138" s="18" t="s">
        <v>85</v>
      </c>
      <c r="BK138" s="193">
        <f t="shared" si="9"/>
        <v>0</v>
      </c>
      <c r="BL138" s="18" t="s">
        <v>98</v>
      </c>
      <c r="BM138" s="192" t="s">
        <v>3607</v>
      </c>
    </row>
    <row r="139" spans="1:65" s="2" customFormat="1" ht="16.5" customHeight="1">
      <c r="A139" s="35"/>
      <c r="B139" s="36"/>
      <c r="C139" s="180" t="s">
        <v>291</v>
      </c>
      <c r="D139" s="180" t="s">
        <v>204</v>
      </c>
      <c r="E139" s="181" t="s">
        <v>3608</v>
      </c>
      <c r="F139" s="182" t="s">
        <v>3609</v>
      </c>
      <c r="G139" s="183" t="s">
        <v>207</v>
      </c>
      <c r="H139" s="184">
        <v>460</v>
      </c>
      <c r="I139" s="185"/>
      <c r="J139" s="186">
        <f t="shared" si="0"/>
        <v>0</v>
      </c>
      <c r="K139" s="187"/>
      <c r="L139" s="40"/>
      <c r="M139" s="188" t="s">
        <v>1</v>
      </c>
      <c r="N139" s="189" t="s">
        <v>45</v>
      </c>
      <c r="O139" s="72"/>
      <c r="P139" s="190">
        <f t="shared" si="1"/>
        <v>0</v>
      </c>
      <c r="Q139" s="190">
        <v>0</v>
      </c>
      <c r="R139" s="190">
        <f t="shared" si="2"/>
        <v>0</v>
      </c>
      <c r="S139" s="190">
        <v>0</v>
      </c>
      <c r="T139" s="191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2" t="s">
        <v>98</v>
      </c>
      <c r="AT139" s="192" t="s">
        <v>204</v>
      </c>
      <c r="AU139" s="192" t="s">
        <v>89</v>
      </c>
      <c r="AY139" s="18" t="s">
        <v>203</v>
      </c>
      <c r="BE139" s="193">
        <f t="shared" si="4"/>
        <v>0</v>
      </c>
      <c r="BF139" s="193">
        <f t="shared" si="5"/>
        <v>0</v>
      </c>
      <c r="BG139" s="193">
        <f t="shared" si="6"/>
        <v>0</v>
      </c>
      <c r="BH139" s="193">
        <f t="shared" si="7"/>
        <v>0</v>
      </c>
      <c r="BI139" s="193">
        <f t="shared" si="8"/>
        <v>0</v>
      </c>
      <c r="BJ139" s="18" t="s">
        <v>85</v>
      </c>
      <c r="BK139" s="193">
        <f t="shared" si="9"/>
        <v>0</v>
      </c>
      <c r="BL139" s="18" t="s">
        <v>98</v>
      </c>
      <c r="BM139" s="192" t="s">
        <v>3610</v>
      </c>
    </row>
    <row r="140" spans="1:65" s="2" customFormat="1" ht="16.5" customHeight="1">
      <c r="A140" s="35"/>
      <c r="B140" s="36"/>
      <c r="C140" s="180" t="s">
        <v>299</v>
      </c>
      <c r="D140" s="180" t="s">
        <v>204</v>
      </c>
      <c r="E140" s="181" t="s">
        <v>3487</v>
      </c>
      <c r="F140" s="182" t="s">
        <v>3611</v>
      </c>
      <c r="G140" s="183" t="s">
        <v>207</v>
      </c>
      <c r="H140" s="184">
        <v>15</v>
      </c>
      <c r="I140" s="185"/>
      <c r="J140" s="186">
        <f t="shared" si="0"/>
        <v>0</v>
      </c>
      <c r="K140" s="187"/>
      <c r="L140" s="40"/>
      <c r="M140" s="188" t="s">
        <v>1</v>
      </c>
      <c r="N140" s="189" t="s">
        <v>45</v>
      </c>
      <c r="O140" s="72"/>
      <c r="P140" s="190">
        <f t="shared" si="1"/>
        <v>0</v>
      </c>
      <c r="Q140" s="190">
        <v>0</v>
      </c>
      <c r="R140" s="190">
        <f t="shared" si="2"/>
        <v>0</v>
      </c>
      <c r="S140" s="190">
        <v>0</v>
      </c>
      <c r="T140" s="191">
        <f t="shared" si="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2" t="s">
        <v>98</v>
      </c>
      <c r="AT140" s="192" t="s">
        <v>204</v>
      </c>
      <c r="AU140" s="192" t="s">
        <v>89</v>
      </c>
      <c r="AY140" s="18" t="s">
        <v>203</v>
      </c>
      <c r="BE140" s="193">
        <f t="shared" si="4"/>
        <v>0</v>
      </c>
      <c r="BF140" s="193">
        <f t="shared" si="5"/>
        <v>0</v>
      </c>
      <c r="BG140" s="193">
        <f t="shared" si="6"/>
        <v>0</v>
      </c>
      <c r="BH140" s="193">
        <f t="shared" si="7"/>
        <v>0</v>
      </c>
      <c r="BI140" s="193">
        <f t="shared" si="8"/>
        <v>0</v>
      </c>
      <c r="BJ140" s="18" t="s">
        <v>85</v>
      </c>
      <c r="BK140" s="193">
        <f t="shared" si="9"/>
        <v>0</v>
      </c>
      <c r="BL140" s="18" t="s">
        <v>98</v>
      </c>
      <c r="BM140" s="192" t="s">
        <v>3612</v>
      </c>
    </row>
    <row r="141" spans="1:65" s="2" customFormat="1" ht="16.5" customHeight="1">
      <c r="A141" s="35"/>
      <c r="B141" s="36"/>
      <c r="C141" s="180" t="s">
        <v>308</v>
      </c>
      <c r="D141" s="180" t="s">
        <v>204</v>
      </c>
      <c r="E141" s="181" t="s">
        <v>3238</v>
      </c>
      <c r="F141" s="182" t="s">
        <v>3613</v>
      </c>
      <c r="G141" s="183" t="s">
        <v>207</v>
      </c>
      <c r="H141" s="184">
        <v>15</v>
      </c>
      <c r="I141" s="185"/>
      <c r="J141" s="186">
        <f t="shared" si="0"/>
        <v>0</v>
      </c>
      <c r="K141" s="187"/>
      <c r="L141" s="40"/>
      <c r="M141" s="188" t="s">
        <v>1</v>
      </c>
      <c r="N141" s="189" t="s">
        <v>45</v>
      </c>
      <c r="O141" s="72"/>
      <c r="P141" s="190">
        <f t="shared" si="1"/>
        <v>0</v>
      </c>
      <c r="Q141" s="190">
        <v>0</v>
      </c>
      <c r="R141" s="190">
        <f t="shared" si="2"/>
        <v>0</v>
      </c>
      <c r="S141" s="190">
        <v>0</v>
      </c>
      <c r="T141" s="191">
        <f t="shared" si="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2" t="s">
        <v>98</v>
      </c>
      <c r="AT141" s="192" t="s">
        <v>204</v>
      </c>
      <c r="AU141" s="192" t="s">
        <v>89</v>
      </c>
      <c r="AY141" s="18" t="s">
        <v>203</v>
      </c>
      <c r="BE141" s="193">
        <f t="shared" si="4"/>
        <v>0</v>
      </c>
      <c r="BF141" s="193">
        <f t="shared" si="5"/>
        <v>0</v>
      </c>
      <c r="BG141" s="193">
        <f t="shared" si="6"/>
        <v>0</v>
      </c>
      <c r="BH141" s="193">
        <f t="shared" si="7"/>
        <v>0</v>
      </c>
      <c r="BI141" s="193">
        <f t="shared" si="8"/>
        <v>0</v>
      </c>
      <c r="BJ141" s="18" t="s">
        <v>85</v>
      </c>
      <c r="BK141" s="193">
        <f t="shared" si="9"/>
        <v>0</v>
      </c>
      <c r="BL141" s="18" t="s">
        <v>98</v>
      </c>
      <c r="BM141" s="192" t="s">
        <v>3614</v>
      </c>
    </row>
    <row r="142" spans="2:63" s="11" customFormat="1" ht="22.9" customHeight="1">
      <c r="B142" s="166"/>
      <c r="C142" s="167"/>
      <c r="D142" s="168" t="s">
        <v>79</v>
      </c>
      <c r="E142" s="226" t="s">
        <v>3615</v>
      </c>
      <c r="F142" s="226" t="s">
        <v>3616</v>
      </c>
      <c r="G142" s="167"/>
      <c r="H142" s="167"/>
      <c r="I142" s="170"/>
      <c r="J142" s="227">
        <f>BK142</f>
        <v>0</v>
      </c>
      <c r="K142" s="167"/>
      <c r="L142" s="172"/>
      <c r="M142" s="173"/>
      <c r="N142" s="174"/>
      <c r="O142" s="174"/>
      <c r="P142" s="175">
        <f>SUM(P143:P155)</f>
        <v>0</v>
      </c>
      <c r="Q142" s="174"/>
      <c r="R142" s="175">
        <f>SUM(R143:R155)</f>
        <v>0</v>
      </c>
      <c r="S142" s="174"/>
      <c r="T142" s="176">
        <f>SUM(T143:T155)</f>
        <v>0</v>
      </c>
      <c r="AR142" s="177" t="s">
        <v>85</v>
      </c>
      <c r="AT142" s="178" t="s">
        <v>79</v>
      </c>
      <c r="AU142" s="178" t="s">
        <v>85</v>
      </c>
      <c r="AY142" s="177" t="s">
        <v>203</v>
      </c>
      <c r="BK142" s="179">
        <f>SUM(BK143:BK155)</f>
        <v>0</v>
      </c>
    </row>
    <row r="143" spans="1:65" s="2" customFormat="1" ht="16.5" customHeight="1">
      <c r="A143" s="35"/>
      <c r="B143" s="36"/>
      <c r="C143" s="180" t="s">
        <v>8</v>
      </c>
      <c r="D143" s="180" t="s">
        <v>204</v>
      </c>
      <c r="E143" s="181" t="s">
        <v>3617</v>
      </c>
      <c r="F143" s="182" t="s">
        <v>3618</v>
      </c>
      <c r="G143" s="183" t="s">
        <v>621</v>
      </c>
      <c r="H143" s="184">
        <v>24</v>
      </c>
      <c r="I143" s="185"/>
      <c r="J143" s="186">
        <f aca="true" t="shared" si="10" ref="J143:J155">ROUND(I143*H143,2)</f>
        <v>0</v>
      </c>
      <c r="K143" s="187"/>
      <c r="L143" s="40"/>
      <c r="M143" s="188" t="s">
        <v>1</v>
      </c>
      <c r="N143" s="189" t="s">
        <v>45</v>
      </c>
      <c r="O143" s="72"/>
      <c r="P143" s="190">
        <f aca="true" t="shared" si="11" ref="P143:P155">O143*H143</f>
        <v>0</v>
      </c>
      <c r="Q143" s="190">
        <v>0</v>
      </c>
      <c r="R143" s="190">
        <f aca="true" t="shared" si="12" ref="R143:R155">Q143*H143</f>
        <v>0</v>
      </c>
      <c r="S143" s="190">
        <v>0</v>
      </c>
      <c r="T143" s="191">
        <f aca="true" t="shared" si="13" ref="T143:T155"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2" t="s">
        <v>98</v>
      </c>
      <c r="AT143" s="192" t="s">
        <v>204</v>
      </c>
      <c r="AU143" s="192" t="s">
        <v>89</v>
      </c>
      <c r="AY143" s="18" t="s">
        <v>203</v>
      </c>
      <c r="BE143" s="193">
        <f aca="true" t="shared" si="14" ref="BE143:BE155">IF(N143="základní",J143,0)</f>
        <v>0</v>
      </c>
      <c r="BF143" s="193">
        <f aca="true" t="shared" si="15" ref="BF143:BF155">IF(N143="snížená",J143,0)</f>
        <v>0</v>
      </c>
      <c r="BG143" s="193">
        <f aca="true" t="shared" si="16" ref="BG143:BG155">IF(N143="zákl. přenesená",J143,0)</f>
        <v>0</v>
      </c>
      <c r="BH143" s="193">
        <f aca="true" t="shared" si="17" ref="BH143:BH155">IF(N143="sníž. přenesená",J143,0)</f>
        <v>0</v>
      </c>
      <c r="BI143" s="193">
        <f aca="true" t="shared" si="18" ref="BI143:BI155">IF(N143="nulová",J143,0)</f>
        <v>0</v>
      </c>
      <c r="BJ143" s="18" t="s">
        <v>85</v>
      </c>
      <c r="BK143" s="193">
        <f aca="true" t="shared" si="19" ref="BK143:BK155">ROUND(I143*H143,2)</f>
        <v>0</v>
      </c>
      <c r="BL143" s="18" t="s">
        <v>98</v>
      </c>
      <c r="BM143" s="192" t="s">
        <v>3619</v>
      </c>
    </row>
    <row r="144" spans="1:65" s="2" customFormat="1" ht="16.5" customHeight="1">
      <c r="A144" s="35"/>
      <c r="B144" s="36"/>
      <c r="C144" s="180" t="s">
        <v>317</v>
      </c>
      <c r="D144" s="180" t="s">
        <v>204</v>
      </c>
      <c r="E144" s="181" t="s">
        <v>3620</v>
      </c>
      <c r="F144" s="182" t="s">
        <v>3621</v>
      </c>
      <c r="G144" s="183" t="s">
        <v>621</v>
      </c>
      <c r="H144" s="184">
        <v>24</v>
      </c>
      <c r="I144" s="185"/>
      <c r="J144" s="186">
        <f t="shared" si="10"/>
        <v>0</v>
      </c>
      <c r="K144" s="187"/>
      <c r="L144" s="40"/>
      <c r="M144" s="188" t="s">
        <v>1</v>
      </c>
      <c r="N144" s="189" t="s">
        <v>45</v>
      </c>
      <c r="O144" s="72"/>
      <c r="P144" s="190">
        <f t="shared" si="11"/>
        <v>0</v>
      </c>
      <c r="Q144" s="190">
        <v>0</v>
      </c>
      <c r="R144" s="190">
        <f t="shared" si="12"/>
        <v>0</v>
      </c>
      <c r="S144" s="190">
        <v>0</v>
      </c>
      <c r="T144" s="191">
        <f t="shared" si="1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2" t="s">
        <v>98</v>
      </c>
      <c r="AT144" s="192" t="s">
        <v>204</v>
      </c>
      <c r="AU144" s="192" t="s">
        <v>89</v>
      </c>
      <c r="AY144" s="18" t="s">
        <v>203</v>
      </c>
      <c r="BE144" s="193">
        <f t="shared" si="14"/>
        <v>0</v>
      </c>
      <c r="BF144" s="193">
        <f t="shared" si="15"/>
        <v>0</v>
      </c>
      <c r="BG144" s="193">
        <f t="shared" si="16"/>
        <v>0</v>
      </c>
      <c r="BH144" s="193">
        <f t="shared" si="17"/>
        <v>0</v>
      </c>
      <c r="BI144" s="193">
        <f t="shared" si="18"/>
        <v>0</v>
      </c>
      <c r="BJ144" s="18" t="s">
        <v>85</v>
      </c>
      <c r="BK144" s="193">
        <f t="shared" si="19"/>
        <v>0</v>
      </c>
      <c r="BL144" s="18" t="s">
        <v>98</v>
      </c>
      <c r="BM144" s="192" t="s">
        <v>3622</v>
      </c>
    </row>
    <row r="145" spans="1:65" s="2" customFormat="1" ht="16.5" customHeight="1">
      <c r="A145" s="35"/>
      <c r="B145" s="36"/>
      <c r="C145" s="180" t="s">
        <v>341</v>
      </c>
      <c r="D145" s="180" t="s">
        <v>204</v>
      </c>
      <c r="E145" s="181" t="s">
        <v>3623</v>
      </c>
      <c r="F145" s="182" t="s">
        <v>3624</v>
      </c>
      <c r="G145" s="183" t="s">
        <v>621</v>
      </c>
      <c r="H145" s="184">
        <v>24</v>
      </c>
      <c r="I145" s="185"/>
      <c r="J145" s="186">
        <f t="shared" si="10"/>
        <v>0</v>
      </c>
      <c r="K145" s="187"/>
      <c r="L145" s="40"/>
      <c r="M145" s="188" t="s">
        <v>1</v>
      </c>
      <c r="N145" s="189" t="s">
        <v>45</v>
      </c>
      <c r="O145" s="72"/>
      <c r="P145" s="190">
        <f t="shared" si="11"/>
        <v>0</v>
      </c>
      <c r="Q145" s="190">
        <v>0</v>
      </c>
      <c r="R145" s="190">
        <f t="shared" si="12"/>
        <v>0</v>
      </c>
      <c r="S145" s="190">
        <v>0</v>
      </c>
      <c r="T145" s="191">
        <f t="shared" si="1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2" t="s">
        <v>98</v>
      </c>
      <c r="AT145" s="192" t="s">
        <v>204</v>
      </c>
      <c r="AU145" s="192" t="s">
        <v>89</v>
      </c>
      <c r="AY145" s="18" t="s">
        <v>203</v>
      </c>
      <c r="BE145" s="193">
        <f t="shared" si="14"/>
        <v>0</v>
      </c>
      <c r="BF145" s="193">
        <f t="shared" si="15"/>
        <v>0</v>
      </c>
      <c r="BG145" s="193">
        <f t="shared" si="16"/>
        <v>0</v>
      </c>
      <c r="BH145" s="193">
        <f t="shared" si="17"/>
        <v>0</v>
      </c>
      <c r="BI145" s="193">
        <f t="shared" si="18"/>
        <v>0</v>
      </c>
      <c r="BJ145" s="18" t="s">
        <v>85</v>
      </c>
      <c r="BK145" s="193">
        <f t="shared" si="19"/>
        <v>0</v>
      </c>
      <c r="BL145" s="18" t="s">
        <v>98</v>
      </c>
      <c r="BM145" s="192" t="s">
        <v>3625</v>
      </c>
    </row>
    <row r="146" spans="1:65" s="2" customFormat="1" ht="16.5" customHeight="1">
      <c r="A146" s="35"/>
      <c r="B146" s="36"/>
      <c r="C146" s="180" t="s">
        <v>346</v>
      </c>
      <c r="D146" s="180" t="s">
        <v>204</v>
      </c>
      <c r="E146" s="181" t="s">
        <v>3626</v>
      </c>
      <c r="F146" s="182" t="s">
        <v>3627</v>
      </c>
      <c r="G146" s="183" t="s">
        <v>621</v>
      </c>
      <c r="H146" s="184">
        <v>6</v>
      </c>
      <c r="I146" s="185"/>
      <c r="J146" s="186">
        <f t="shared" si="10"/>
        <v>0</v>
      </c>
      <c r="K146" s="187"/>
      <c r="L146" s="40"/>
      <c r="M146" s="188" t="s">
        <v>1</v>
      </c>
      <c r="N146" s="189" t="s">
        <v>45</v>
      </c>
      <c r="O146" s="72"/>
      <c r="P146" s="190">
        <f t="shared" si="11"/>
        <v>0</v>
      </c>
      <c r="Q146" s="190">
        <v>0</v>
      </c>
      <c r="R146" s="190">
        <f t="shared" si="12"/>
        <v>0</v>
      </c>
      <c r="S146" s="190">
        <v>0</v>
      </c>
      <c r="T146" s="191">
        <f t="shared" si="1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2" t="s">
        <v>98</v>
      </c>
      <c r="AT146" s="192" t="s">
        <v>204</v>
      </c>
      <c r="AU146" s="192" t="s">
        <v>89</v>
      </c>
      <c r="AY146" s="18" t="s">
        <v>203</v>
      </c>
      <c r="BE146" s="193">
        <f t="shared" si="14"/>
        <v>0</v>
      </c>
      <c r="BF146" s="193">
        <f t="shared" si="15"/>
        <v>0</v>
      </c>
      <c r="BG146" s="193">
        <f t="shared" si="16"/>
        <v>0</v>
      </c>
      <c r="BH146" s="193">
        <f t="shared" si="17"/>
        <v>0</v>
      </c>
      <c r="BI146" s="193">
        <f t="shared" si="18"/>
        <v>0</v>
      </c>
      <c r="BJ146" s="18" t="s">
        <v>85</v>
      </c>
      <c r="BK146" s="193">
        <f t="shared" si="19"/>
        <v>0</v>
      </c>
      <c r="BL146" s="18" t="s">
        <v>98</v>
      </c>
      <c r="BM146" s="192" t="s">
        <v>3628</v>
      </c>
    </row>
    <row r="147" spans="1:65" s="2" customFormat="1" ht="16.5" customHeight="1">
      <c r="A147" s="35"/>
      <c r="B147" s="36"/>
      <c r="C147" s="180" t="s">
        <v>356</v>
      </c>
      <c r="D147" s="180" t="s">
        <v>204</v>
      </c>
      <c r="E147" s="181" t="s">
        <v>3629</v>
      </c>
      <c r="F147" s="182" t="s">
        <v>3630</v>
      </c>
      <c r="G147" s="183" t="s">
        <v>621</v>
      </c>
      <c r="H147" s="184">
        <v>6</v>
      </c>
      <c r="I147" s="185"/>
      <c r="J147" s="186">
        <f t="shared" si="10"/>
        <v>0</v>
      </c>
      <c r="K147" s="187"/>
      <c r="L147" s="40"/>
      <c r="M147" s="188" t="s">
        <v>1</v>
      </c>
      <c r="N147" s="189" t="s">
        <v>45</v>
      </c>
      <c r="O147" s="72"/>
      <c r="P147" s="190">
        <f t="shared" si="11"/>
        <v>0</v>
      </c>
      <c r="Q147" s="190">
        <v>0</v>
      </c>
      <c r="R147" s="190">
        <f t="shared" si="12"/>
        <v>0</v>
      </c>
      <c r="S147" s="190">
        <v>0</v>
      </c>
      <c r="T147" s="191">
        <f t="shared" si="1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2" t="s">
        <v>98</v>
      </c>
      <c r="AT147" s="192" t="s">
        <v>204</v>
      </c>
      <c r="AU147" s="192" t="s">
        <v>89</v>
      </c>
      <c r="AY147" s="18" t="s">
        <v>203</v>
      </c>
      <c r="BE147" s="193">
        <f t="shared" si="14"/>
        <v>0</v>
      </c>
      <c r="BF147" s="193">
        <f t="shared" si="15"/>
        <v>0</v>
      </c>
      <c r="BG147" s="193">
        <f t="shared" si="16"/>
        <v>0</v>
      </c>
      <c r="BH147" s="193">
        <f t="shared" si="17"/>
        <v>0</v>
      </c>
      <c r="BI147" s="193">
        <f t="shared" si="18"/>
        <v>0</v>
      </c>
      <c r="BJ147" s="18" t="s">
        <v>85</v>
      </c>
      <c r="BK147" s="193">
        <f t="shared" si="19"/>
        <v>0</v>
      </c>
      <c r="BL147" s="18" t="s">
        <v>98</v>
      </c>
      <c r="BM147" s="192" t="s">
        <v>3631</v>
      </c>
    </row>
    <row r="148" spans="1:65" s="2" customFormat="1" ht="16.5" customHeight="1">
      <c r="A148" s="35"/>
      <c r="B148" s="36"/>
      <c r="C148" s="180" t="s">
        <v>92</v>
      </c>
      <c r="D148" s="180" t="s">
        <v>204</v>
      </c>
      <c r="E148" s="181" t="s">
        <v>3587</v>
      </c>
      <c r="F148" s="182" t="s">
        <v>3588</v>
      </c>
      <c r="G148" s="183" t="s">
        <v>253</v>
      </c>
      <c r="H148" s="184">
        <v>10</v>
      </c>
      <c r="I148" s="185"/>
      <c r="J148" s="186">
        <f t="shared" si="10"/>
        <v>0</v>
      </c>
      <c r="K148" s="187"/>
      <c r="L148" s="40"/>
      <c r="M148" s="188" t="s">
        <v>1</v>
      </c>
      <c r="N148" s="189" t="s">
        <v>45</v>
      </c>
      <c r="O148" s="72"/>
      <c r="P148" s="190">
        <f t="shared" si="11"/>
        <v>0</v>
      </c>
      <c r="Q148" s="190">
        <v>0</v>
      </c>
      <c r="R148" s="190">
        <f t="shared" si="12"/>
        <v>0</v>
      </c>
      <c r="S148" s="190">
        <v>0</v>
      </c>
      <c r="T148" s="191">
        <f t="shared" si="1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2" t="s">
        <v>98</v>
      </c>
      <c r="AT148" s="192" t="s">
        <v>204</v>
      </c>
      <c r="AU148" s="192" t="s">
        <v>89</v>
      </c>
      <c r="AY148" s="18" t="s">
        <v>203</v>
      </c>
      <c r="BE148" s="193">
        <f t="shared" si="14"/>
        <v>0</v>
      </c>
      <c r="BF148" s="193">
        <f t="shared" si="15"/>
        <v>0</v>
      </c>
      <c r="BG148" s="193">
        <f t="shared" si="16"/>
        <v>0</v>
      </c>
      <c r="BH148" s="193">
        <f t="shared" si="17"/>
        <v>0</v>
      </c>
      <c r="BI148" s="193">
        <f t="shared" si="18"/>
        <v>0</v>
      </c>
      <c r="BJ148" s="18" t="s">
        <v>85</v>
      </c>
      <c r="BK148" s="193">
        <f t="shared" si="19"/>
        <v>0</v>
      </c>
      <c r="BL148" s="18" t="s">
        <v>98</v>
      </c>
      <c r="BM148" s="192" t="s">
        <v>3632</v>
      </c>
    </row>
    <row r="149" spans="1:65" s="2" customFormat="1" ht="16.5" customHeight="1">
      <c r="A149" s="35"/>
      <c r="B149" s="36"/>
      <c r="C149" s="180" t="s">
        <v>7</v>
      </c>
      <c r="D149" s="180" t="s">
        <v>204</v>
      </c>
      <c r="E149" s="181" t="s">
        <v>3590</v>
      </c>
      <c r="F149" s="182" t="s">
        <v>3591</v>
      </c>
      <c r="G149" s="183" t="s">
        <v>253</v>
      </c>
      <c r="H149" s="184">
        <v>10</v>
      </c>
      <c r="I149" s="185"/>
      <c r="J149" s="186">
        <f t="shared" si="10"/>
        <v>0</v>
      </c>
      <c r="K149" s="187"/>
      <c r="L149" s="40"/>
      <c r="M149" s="188" t="s">
        <v>1</v>
      </c>
      <c r="N149" s="189" t="s">
        <v>45</v>
      </c>
      <c r="O149" s="72"/>
      <c r="P149" s="190">
        <f t="shared" si="11"/>
        <v>0</v>
      </c>
      <c r="Q149" s="190">
        <v>0</v>
      </c>
      <c r="R149" s="190">
        <f t="shared" si="12"/>
        <v>0</v>
      </c>
      <c r="S149" s="190">
        <v>0</v>
      </c>
      <c r="T149" s="191">
        <f t="shared" si="1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2" t="s">
        <v>98</v>
      </c>
      <c r="AT149" s="192" t="s">
        <v>204</v>
      </c>
      <c r="AU149" s="192" t="s">
        <v>89</v>
      </c>
      <c r="AY149" s="18" t="s">
        <v>203</v>
      </c>
      <c r="BE149" s="193">
        <f t="shared" si="14"/>
        <v>0</v>
      </c>
      <c r="BF149" s="193">
        <f t="shared" si="15"/>
        <v>0</v>
      </c>
      <c r="BG149" s="193">
        <f t="shared" si="16"/>
        <v>0</v>
      </c>
      <c r="BH149" s="193">
        <f t="shared" si="17"/>
        <v>0</v>
      </c>
      <c r="BI149" s="193">
        <f t="shared" si="18"/>
        <v>0</v>
      </c>
      <c r="BJ149" s="18" t="s">
        <v>85</v>
      </c>
      <c r="BK149" s="193">
        <f t="shared" si="19"/>
        <v>0</v>
      </c>
      <c r="BL149" s="18" t="s">
        <v>98</v>
      </c>
      <c r="BM149" s="192" t="s">
        <v>3633</v>
      </c>
    </row>
    <row r="150" spans="1:65" s="2" customFormat="1" ht="16.5" customHeight="1">
      <c r="A150" s="35"/>
      <c r="B150" s="36"/>
      <c r="C150" s="180" t="s">
        <v>397</v>
      </c>
      <c r="D150" s="180" t="s">
        <v>204</v>
      </c>
      <c r="E150" s="181" t="s">
        <v>3634</v>
      </c>
      <c r="F150" s="182" t="s">
        <v>3594</v>
      </c>
      <c r="G150" s="183" t="s">
        <v>253</v>
      </c>
      <c r="H150" s="184">
        <v>95</v>
      </c>
      <c r="I150" s="185"/>
      <c r="J150" s="186">
        <f t="shared" si="10"/>
        <v>0</v>
      </c>
      <c r="K150" s="187"/>
      <c r="L150" s="40"/>
      <c r="M150" s="188" t="s">
        <v>1</v>
      </c>
      <c r="N150" s="189" t="s">
        <v>45</v>
      </c>
      <c r="O150" s="72"/>
      <c r="P150" s="190">
        <f t="shared" si="11"/>
        <v>0</v>
      </c>
      <c r="Q150" s="190">
        <v>0</v>
      </c>
      <c r="R150" s="190">
        <f t="shared" si="12"/>
        <v>0</v>
      </c>
      <c r="S150" s="190">
        <v>0</v>
      </c>
      <c r="T150" s="191">
        <f t="shared" si="1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92" t="s">
        <v>98</v>
      </c>
      <c r="AT150" s="192" t="s">
        <v>204</v>
      </c>
      <c r="AU150" s="192" t="s">
        <v>89</v>
      </c>
      <c r="AY150" s="18" t="s">
        <v>203</v>
      </c>
      <c r="BE150" s="193">
        <f t="shared" si="14"/>
        <v>0</v>
      </c>
      <c r="BF150" s="193">
        <f t="shared" si="15"/>
        <v>0</v>
      </c>
      <c r="BG150" s="193">
        <f t="shared" si="16"/>
        <v>0</v>
      </c>
      <c r="BH150" s="193">
        <f t="shared" si="17"/>
        <v>0</v>
      </c>
      <c r="BI150" s="193">
        <f t="shared" si="18"/>
        <v>0</v>
      </c>
      <c r="BJ150" s="18" t="s">
        <v>85</v>
      </c>
      <c r="BK150" s="193">
        <f t="shared" si="19"/>
        <v>0</v>
      </c>
      <c r="BL150" s="18" t="s">
        <v>98</v>
      </c>
      <c r="BM150" s="192" t="s">
        <v>3635</v>
      </c>
    </row>
    <row r="151" spans="1:65" s="2" customFormat="1" ht="16.5" customHeight="1">
      <c r="A151" s="35"/>
      <c r="B151" s="36"/>
      <c r="C151" s="180" t="s">
        <v>403</v>
      </c>
      <c r="D151" s="180" t="s">
        <v>204</v>
      </c>
      <c r="E151" s="181" t="s">
        <v>3636</v>
      </c>
      <c r="F151" s="182" t="s">
        <v>3597</v>
      </c>
      <c r="G151" s="183" t="s">
        <v>253</v>
      </c>
      <c r="H151" s="184">
        <v>95</v>
      </c>
      <c r="I151" s="185"/>
      <c r="J151" s="186">
        <f t="shared" si="10"/>
        <v>0</v>
      </c>
      <c r="K151" s="187"/>
      <c r="L151" s="40"/>
      <c r="M151" s="188" t="s">
        <v>1</v>
      </c>
      <c r="N151" s="189" t="s">
        <v>45</v>
      </c>
      <c r="O151" s="72"/>
      <c r="P151" s="190">
        <f t="shared" si="11"/>
        <v>0</v>
      </c>
      <c r="Q151" s="190">
        <v>0</v>
      </c>
      <c r="R151" s="190">
        <f t="shared" si="12"/>
        <v>0</v>
      </c>
      <c r="S151" s="190">
        <v>0</v>
      </c>
      <c r="T151" s="191">
        <f t="shared" si="1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2" t="s">
        <v>98</v>
      </c>
      <c r="AT151" s="192" t="s">
        <v>204</v>
      </c>
      <c r="AU151" s="192" t="s">
        <v>89</v>
      </c>
      <c r="AY151" s="18" t="s">
        <v>203</v>
      </c>
      <c r="BE151" s="193">
        <f t="shared" si="14"/>
        <v>0</v>
      </c>
      <c r="BF151" s="193">
        <f t="shared" si="15"/>
        <v>0</v>
      </c>
      <c r="BG151" s="193">
        <f t="shared" si="16"/>
        <v>0</v>
      </c>
      <c r="BH151" s="193">
        <f t="shared" si="17"/>
        <v>0</v>
      </c>
      <c r="BI151" s="193">
        <f t="shared" si="18"/>
        <v>0</v>
      </c>
      <c r="BJ151" s="18" t="s">
        <v>85</v>
      </c>
      <c r="BK151" s="193">
        <f t="shared" si="19"/>
        <v>0</v>
      </c>
      <c r="BL151" s="18" t="s">
        <v>98</v>
      </c>
      <c r="BM151" s="192" t="s">
        <v>3637</v>
      </c>
    </row>
    <row r="152" spans="1:65" s="2" customFormat="1" ht="24.2" customHeight="1">
      <c r="A152" s="35"/>
      <c r="B152" s="36"/>
      <c r="C152" s="180" t="s">
        <v>409</v>
      </c>
      <c r="D152" s="180" t="s">
        <v>204</v>
      </c>
      <c r="E152" s="181" t="s">
        <v>3599</v>
      </c>
      <c r="F152" s="182" t="s">
        <v>3600</v>
      </c>
      <c r="G152" s="183" t="s">
        <v>621</v>
      </c>
      <c r="H152" s="184">
        <v>6</v>
      </c>
      <c r="I152" s="185"/>
      <c r="J152" s="186">
        <f t="shared" si="10"/>
        <v>0</v>
      </c>
      <c r="K152" s="187"/>
      <c r="L152" s="40"/>
      <c r="M152" s="188" t="s">
        <v>1</v>
      </c>
      <c r="N152" s="189" t="s">
        <v>45</v>
      </c>
      <c r="O152" s="72"/>
      <c r="P152" s="190">
        <f t="shared" si="11"/>
        <v>0</v>
      </c>
      <c r="Q152" s="190">
        <v>0</v>
      </c>
      <c r="R152" s="190">
        <f t="shared" si="12"/>
        <v>0</v>
      </c>
      <c r="S152" s="190">
        <v>0</v>
      </c>
      <c r="T152" s="191">
        <f t="shared" si="1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2" t="s">
        <v>98</v>
      </c>
      <c r="AT152" s="192" t="s">
        <v>204</v>
      </c>
      <c r="AU152" s="192" t="s">
        <v>89</v>
      </c>
      <c r="AY152" s="18" t="s">
        <v>203</v>
      </c>
      <c r="BE152" s="193">
        <f t="shared" si="14"/>
        <v>0</v>
      </c>
      <c r="BF152" s="193">
        <f t="shared" si="15"/>
        <v>0</v>
      </c>
      <c r="BG152" s="193">
        <f t="shared" si="16"/>
        <v>0</v>
      </c>
      <c r="BH152" s="193">
        <f t="shared" si="17"/>
        <v>0</v>
      </c>
      <c r="BI152" s="193">
        <f t="shared" si="18"/>
        <v>0</v>
      </c>
      <c r="BJ152" s="18" t="s">
        <v>85</v>
      </c>
      <c r="BK152" s="193">
        <f t="shared" si="19"/>
        <v>0</v>
      </c>
      <c r="BL152" s="18" t="s">
        <v>98</v>
      </c>
      <c r="BM152" s="192" t="s">
        <v>3638</v>
      </c>
    </row>
    <row r="153" spans="1:65" s="2" customFormat="1" ht="24.2" customHeight="1">
      <c r="A153" s="35"/>
      <c r="B153" s="36"/>
      <c r="C153" s="180" t="s">
        <v>415</v>
      </c>
      <c r="D153" s="180" t="s">
        <v>204</v>
      </c>
      <c r="E153" s="181" t="s">
        <v>3602</v>
      </c>
      <c r="F153" s="182" t="s">
        <v>3603</v>
      </c>
      <c r="G153" s="183" t="s">
        <v>621</v>
      </c>
      <c r="H153" s="184">
        <v>6</v>
      </c>
      <c r="I153" s="185"/>
      <c r="J153" s="186">
        <f t="shared" si="10"/>
        <v>0</v>
      </c>
      <c r="K153" s="187"/>
      <c r="L153" s="40"/>
      <c r="M153" s="188" t="s">
        <v>1</v>
      </c>
      <c r="N153" s="189" t="s">
        <v>45</v>
      </c>
      <c r="O153" s="72"/>
      <c r="P153" s="190">
        <f t="shared" si="11"/>
        <v>0</v>
      </c>
      <c r="Q153" s="190">
        <v>0</v>
      </c>
      <c r="R153" s="190">
        <f t="shared" si="12"/>
        <v>0</v>
      </c>
      <c r="S153" s="190">
        <v>0</v>
      </c>
      <c r="T153" s="191">
        <f t="shared" si="1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2" t="s">
        <v>98</v>
      </c>
      <c r="AT153" s="192" t="s">
        <v>204</v>
      </c>
      <c r="AU153" s="192" t="s">
        <v>89</v>
      </c>
      <c r="AY153" s="18" t="s">
        <v>203</v>
      </c>
      <c r="BE153" s="193">
        <f t="shared" si="14"/>
        <v>0</v>
      </c>
      <c r="BF153" s="193">
        <f t="shared" si="15"/>
        <v>0</v>
      </c>
      <c r="BG153" s="193">
        <f t="shared" si="16"/>
        <v>0</v>
      </c>
      <c r="BH153" s="193">
        <f t="shared" si="17"/>
        <v>0</v>
      </c>
      <c r="BI153" s="193">
        <f t="shared" si="18"/>
        <v>0</v>
      </c>
      <c r="BJ153" s="18" t="s">
        <v>85</v>
      </c>
      <c r="BK153" s="193">
        <f t="shared" si="19"/>
        <v>0</v>
      </c>
      <c r="BL153" s="18" t="s">
        <v>98</v>
      </c>
      <c r="BM153" s="192" t="s">
        <v>3639</v>
      </c>
    </row>
    <row r="154" spans="1:65" s="2" customFormat="1" ht="21.75" customHeight="1">
      <c r="A154" s="35"/>
      <c r="B154" s="36"/>
      <c r="C154" s="180" t="s">
        <v>423</v>
      </c>
      <c r="D154" s="180" t="s">
        <v>204</v>
      </c>
      <c r="E154" s="181" t="s">
        <v>3640</v>
      </c>
      <c r="F154" s="182" t="s">
        <v>3641</v>
      </c>
      <c r="G154" s="183" t="s">
        <v>207</v>
      </c>
      <c r="H154" s="184">
        <v>75</v>
      </c>
      <c r="I154" s="185"/>
      <c r="J154" s="186">
        <f t="shared" si="10"/>
        <v>0</v>
      </c>
      <c r="K154" s="187"/>
      <c r="L154" s="40"/>
      <c r="M154" s="188" t="s">
        <v>1</v>
      </c>
      <c r="N154" s="189" t="s">
        <v>45</v>
      </c>
      <c r="O154" s="72"/>
      <c r="P154" s="190">
        <f t="shared" si="11"/>
        <v>0</v>
      </c>
      <c r="Q154" s="190">
        <v>0</v>
      </c>
      <c r="R154" s="190">
        <f t="shared" si="12"/>
        <v>0</v>
      </c>
      <c r="S154" s="190">
        <v>0</v>
      </c>
      <c r="T154" s="191">
        <f t="shared" si="1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2" t="s">
        <v>98</v>
      </c>
      <c r="AT154" s="192" t="s">
        <v>204</v>
      </c>
      <c r="AU154" s="192" t="s">
        <v>89</v>
      </c>
      <c r="AY154" s="18" t="s">
        <v>203</v>
      </c>
      <c r="BE154" s="193">
        <f t="shared" si="14"/>
        <v>0</v>
      </c>
      <c r="BF154" s="193">
        <f t="shared" si="15"/>
        <v>0</v>
      </c>
      <c r="BG154" s="193">
        <f t="shared" si="16"/>
        <v>0</v>
      </c>
      <c r="BH154" s="193">
        <f t="shared" si="17"/>
        <v>0</v>
      </c>
      <c r="BI154" s="193">
        <f t="shared" si="18"/>
        <v>0</v>
      </c>
      <c r="BJ154" s="18" t="s">
        <v>85</v>
      </c>
      <c r="BK154" s="193">
        <f t="shared" si="19"/>
        <v>0</v>
      </c>
      <c r="BL154" s="18" t="s">
        <v>98</v>
      </c>
      <c r="BM154" s="192" t="s">
        <v>3642</v>
      </c>
    </row>
    <row r="155" spans="1:65" s="2" customFormat="1" ht="16.5" customHeight="1">
      <c r="A155" s="35"/>
      <c r="B155" s="36"/>
      <c r="C155" s="180" t="s">
        <v>428</v>
      </c>
      <c r="D155" s="180" t="s">
        <v>204</v>
      </c>
      <c r="E155" s="181" t="s">
        <v>3608</v>
      </c>
      <c r="F155" s="182" t="s">
        <v>3609</v>
      </c>
      <c r="G155" s="183" t="s">
        <v>207</v>
      </c>
      <c r="H155" s="184">
        <v>75</v>
      </c>
      <c r="I155" s="185"/>
      <c r="J155" s="186">
        <f t="shared" si="10"/>
        <v>0</v>
      </c>
      <c r="K155" s="187"/>
      <c r="L155" s="40"/>
      <c r="M155" s="188" t="s">
        <v>1</v>
      </c>
      <c r="N155" s="189" t="s">
        <v>45</v>
      </c>
      <c r="O155" s="72"/>
      <c r="P155" s="190">
        <f t="shared" si="11"/>
        <v>0</v>
      </c>
      <c r="Q155" s="190">
        <v>0</v>
      </c>
      <c r="R155" s="190">
        <f t="shared" si="12"/>
        <v>0</v>
      </c>
      <c r="S155" s="190">
        <v>0</v>
      </c>
      <c r="T155" s="191">
        <f t="shared" si="1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2" t="s">
        <v>98</v>
      </c>
      <c r="AT155" s="192" t="s">
        <v>204</v>
      </c>
      <c r="AU155" s="192" t="s">
        <v>89</v>
      </c>
      <c r="AY155" s="18" t="s">
        <v>203</v>
      </c>
      <c r="BE155" s="193">
        <f t="shared" si="14"/>
        <v>0</v>
      </c>
      <c r="BF155" s="193">
        <f t="shared" si="15"/>
        <v>0</v>
      </c>
      <c r="BG155" s="193">
        <f t="shared" si="16"/>
        <v>0</v>
      </c>
      <c r="BH155" s="193">
        <f t="shared" si="17"/>
        <v>0</v>
      </c>
      <c r="BI155" s="193">
        <f t="shared" si="18"/>
        <v>0</v>
      </c>
      <c r="BJ155" s="18" t="s">
        <v>85</v>
      </c>
      <c r="BK155" s="193">
        <f t="shared" si="19"/>
        <v>0</v>
      </c>
      <c r="BL155" s="18" t="s">
        <v>98</v>
      </c>
      <c r="BM155" s="192" t="s">
        <v>3643</v>
      </c>
    </row>
    <row r="156" spans="2:63" s="11" customFormat="1" ht="22.9" customHeight="1">
      <c r="B156" s="166"/>
      <c r="C156" s="167"/>
      <c r="D156" s="168" t="s">
        <v>79</v>
      </c>
      <c r="E156" s="226" t="s">
        <v>3644</v>
      </c>
      <c r="F156" s="226" t="s">
        <v>3645</v>
      </c>
      <c r="G156" s="167"/>
      <c r="H156" s="167"/>
      <c r="I156" s="170"/>
      <c r="J156" s="227">
        <f>BK156</f>
        <v>0</v>
      </c>
      <c r="K156" s="167"/>
      <c r="L156" s="172"/>
      <c r="M156" s="173"/>
      <c r="N156" s="174"/>
      <c r="O156" s="174"/>
      <c r="P156" s="175">
        <f>SUM(P157:P166)</f>
        <v>0</v>
      </c>
      <c r="Q156" s="174"/>
      <c r="R156" s="175">
        <f>SUM(R157:R166)</f>
        <v>0</v>
      </c>
      <c r="S156" s="174"/>
      <c r="T156" s="176">
        <f>SUM(T157:T166)</f>
        <v>0</v>
      </c>
      <c r="AR156" s="177" t="s">
        <v>85</v>
      </c>
      <c r="AT156" s="178" t="s">
        <v>79</v>
      </c>
      <c r="AU156" s="178" t="s">
        <v>85</v>
      </c>
      <c r="AY156" s="177" t="s">
        <v>203</v>
      </c>
      <c r="BK156" s="179">
        <f>SUM(BK157:BK166)</f>
        <v>0</v>
      </c>
    </row>
    <row r="157" spans="1:65" s="2" customFormat="1" ht="16.5" customHeight="1">
      <c r="A157" s="35"/>
      <c r="B157" s="36"/>
      <c r="C157" s="180" t="s">
        <v>440</v>
      </c>
      <c r="D157" s="180" t="s">
        <v>204</v>
      </c>
      <c r="E157" s="181" t="s">
        <v>3646</v>
      </c>
      <c r="F157" s="182" t="s">
        <v>3647</v>
      </c>
      <c r="G157" s="183" t="s">
        <v>621</v>
      </c>
      <c r="H157" s="184">
        <v>4</v>
      </c>
      <c r="I157" s="185"/>
      <c r="J157" s="186">
        <f aca="true" t="shared" si="20" ref="J157:J166">ROUND(I157*H157,2)</f>
        <v>0</v>
      </c>
      <c r="K157" s="187"/>
      <c r="L157" s="40"/>
      <c r="M157" s="188" t="s">
        <v>1</v>
      </c>
      <c r="N157" s="189" t="s">
        <v>45</v>
      </c>
      <c r="O157" s="72"/>
      <c r="P157" s="190">
        <f aca="true" t="shared" si="21" ref="P157:P166">O157*H157</f>
        <v>0</v>
      </c>
      <c r="Q157" s="190">
        <v>0</v>
      </c>
      <c r="R157" s="190">
        <f aca="true" t="shared" si="22" ref="R157:R166">Q157*H157</f>
        <v>0</v>
      </c>
      <c r="S157" s="190">
        <v>0</v>
      </c>
      <c r="T157" s="191">
        <f aca="true" t="shared" si="23" ref="T157:T166"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2" t="s">
        <v>98</v>
      </c>
      <c r="AT157" s="192" t="s">
        <v>204</v>
      </c>
      <c r="AU157" s="192" t="s">
        <v>89</v>
      </c>
      <c r="AY157" s="18" t="s">
        <v>203</v>
      </c>
      <c r="BE157" s="193">
        <f aca="true" t="shared" si="24" ref="BE157:BE166">IF(N157="základní",J157,0)</f>
        <v>0</v>
      </c>
      <c r="BF157" s="193">
        <f aca="true" t="shared" si="25" ref="BF157:BF166">IF(N157="snížená",J157,0)</f>
        <v>0</v>
      </c>
      <c r="BG157" s="193">
        <f aca="true" t="shared" si="26" ref="BG157:BG166">IF(N157="zákl. přenesená",J157,0)</f>
        <v>0</v>
      </c>
      <c r="BH157" s="193">
        <f aca="true" t="shared" si="27" ref="BH157:BH166">IF(N157="sníž. přenesená",J157,0)</f>
        <v>0</v>
      </c>
      <c r="BI157" s="193">
        <f aca="true" t="shared" si="28" ref="BI157:BI166">IF(N157="nulová",J157,0)</f>
        <v>0</v>
      </c>
      <c r="BJ157" s="18" t="s">
        <v>85</v>
      </c>
      <c r="BK157" s="193">
        <f aca="true" t="shared" si="29" ref="BK157:BK166">ROUND(I157*H157,2)</f>
        <v>0</v>
      </c>
      <c r="BL157" s="18" t="s">
        <v>98</v>
      </c>
      <c r="BM157" s="192" t="s">
        <v>3648</v>
      </c>
    </row>
    <row r="158" spans="1:65" s="2" customFormat="1" ht="16.5" customHeight="1">
      <c r="A158" s="35"/>
      <c r="B158" s="36"/>
      <c r="C158" s="180" t="s">
        <v>448</v>
      </c>
      <c r="D158" s="180" t="s">
        <v>204</v>
      </c>
      <c r="E158" s="181" t="s">
        <v>3649</v>
      </c>
      <c r="F158" s="182" t="s">
        <v>3650</v>
      </c>
      <c r="G158" s="183" t="s">
        <v>621</v>
      </c>
      <c r="H158" s="184">
        <v>4</v>
      </c>
      <c r="I158" s="185"/>
      <c r="J158" s="186">
        <f t="shared" si="20"/>
        <v>0</v>
      </c>
      <c r="K158" s="187"/>
      <c r="L158" s="40"/>
      <c r="M158" s="188" t="s">
        <v>1</v>
      </c>
      <c r="N158" s="189" t="s">
        <v>45</v>
      </c>
      <c r="O158" s="72"/>
      <c r="P158" s="190">
        <f t="shared" si="21"/>
        <v>0</v>
      </c>
      <c r="Q158" s="190">
        <v>0</v>
      </c>
      <c r="R158" s="190">
        <f t="shared" si="22"/>
        <v>0</v>
      </c>
      <c r="S158" s="190">
        <v>0</v>
      </c>
      <c r="T158" s="191">
        <f t="shared" si="2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2" t="s">
        <v>98</v>
      </c>
      <c r="AT158" s="192" t="s">
        <v>204</v>
      </c>
      <c r="AU158" s="192" t="s">
        <v>89</v>
      </c>
      <c r="AY158" s="18" t="s">
        <v>203</v>
      </c>
      <c r="BE158" s="193">
        <f t="shared" si="24"/>
        <v>0</v>
      </c>
      <c r="BF158" s="193">
        <f t="shared" si="25"/>
        <v>0</v>
      </c>
      <c r="BG158" s="193">
        <f t="shared" si="26"/>
        <v>0</v>
      </c>
      <c r="BH158" s="193">
        <f t="shared" si="27"/>
        <v>0</v>
      </c>
      <c r="BI158" s="193">
        <f t="shared" si="28"/>
        <v>0</v>
      </c>
      <c r="BJ158" s="18" t="s">
        <v>85</v>
      </c>
      <c r="BK158" s="193">
        <f t="shared" si="29"/>
        <v>0</v>
      </c>
      <c r="BL158" s="18" t="s">
        <v>98</v>
      </c>
      <c r="BM158" s="192" t="s">
        <v>3651</v>
      </c>
    </row>
    <row r="159" spans="1:65" s="2" customFormat="1" ht="24.2" customHeight="1">
      <c r="A159" s="35"/>
      <c r="B159" s="36"/>
      <c r="C159" s="180" t="s">
        <v>455</v>
      </c>
      <c r="D159" s="180" t="s">
        <v>204</v>
      </c>
      <c r="E159" s="181" t="s">
        <v>3652</v>
      </c>
      <c r="F159" s="182" t="s">
        <v>3653</v>
      </c>
      <c r="G159" s="183" t="s">
        <v>621</v>
      </c>
      <c r="H159" s="184">
        <v>4</v>
      </c>
      <c r="I159" s="185"/>
      <c r="J159" s="186">
        <f t="shared" si="20"/>
        <v>0</v>
      </c>
      <c r="K159" s="187"/>
      <c r="L159" s="40"/>
      <c r="M159" s="188" t="s">
        <v>1</v>
      </c>
      <c r="N159" s="189" t="s">
        <v>45</v>
      </c>
      <c r="O159" s="72"/>
      <c r="P159" s="190">
        <f t="shared" si="21"/>
        <v>0</v>
      </c>
      <c r="Q159" s="190">
        <v>0</v>
      </c>
      <c r="R159" s="190">
        <f t="shared" si="22"/>
        <v>0</v>
      </c>
      <c r="S159" s="190">
        <v>0</v>
      </c>
      <c r="T159" s="191">
        <f t="shared" si="2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2" t="s">
        <v>98</v>
      </c>
      <c r="AT159" s="192" t="s">
        <v>204</v>
      </c>
      <c r="AU159" s="192" t="s">
        <v>89</v>
      </c>
      <c r="AY159" s="18" t="s">
        <v>203</v>
      </c>
      <c r="BE159" s="193">
        <f t="shared" si="24"/>
        <v>0</v>
      </c>
      <c r="BF159" s="193">
        <f t="shared" si="25"/>
        <v>0</v>
      </c>
      <c r="BG159" s="193">
        <f t="shared" si="26"/>
        <v>0</v>
      </c>
      <c r="BH159" s="193">
        <f t="shared" si="27"/>
        <v>0</v>
      </c>
      <c r="BI159" s="193">
        <f t="shared" si="28"/>
        <v>0</v>
      </c>
      <c r="BJ159" s="18" t="s">
        <v>85</v>
      </c>
      <c r="BK159" s="193">
        <f t="shared" si="29"/>
        <v>0</v>
      </c>
      <c r="BL159" s="18" t="s">
        <v>98</v>
      </c>
      <c r="BM159" s="192" t="s">
        <v>3654</v>
      </c>
    </row>
    <row r="160" spans="1:65" s="2" customFormat="1" ht="16.5" customHeight="1">
      <c r="A160" s="35"/>
      <c r="B160" s="36"/>
      <c r="C160" s="180" t="s">
        <v>460</v>
      </c>
      <c r="D160" s="180" t="s">
        <v>204</v>
      </c>
      <c r="E160" s="181" t="s">
        <v>3655</v>
      </c>
      <c r="F160" s="182" t="s">
        <v>3656</v>
      </c>
      <c r="G160" s="183" t="s">
        <v>621</v>
      </c>
      <c r="H160" s="184">
        <v>4</v>
      </c>
      <c r="I160" s="185"/>
      <c r="J160" s="186">
        <f t="shared" si="20"/>
        <v>0</v>
      </c>
      <c r="K160" s="187"/>
      <c r="L160" s="40"/>
      <c r="M160" s="188" t="s">
        <v>1</v>
      </c>
      <c r="N160" s="189" t="s">
        <v>45</v>
      </c>
      <c r="O160" s="72"/>
      <c r="P160" s="190">
        <f t="shared" si="21"/>
        <v>0</v>
      </c>
      <c r="Q160" s="190">
        <v>0</v>
      </c>
      <c r="R160" s="190">
        <f t="shared" si="22"/>
        <v>0</v>
      </c>
      <c r="S160" s="190">
        <v>0</v>
      </c>
      <c r="T160" s="191">
        <f t="shared" si="23"/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92" t="s">
        <v>98</v>
      </c>
      <c r="AT160" s="192" t="s">
        <v>204</v>
      </c>
      <c r="AU160" s="192" t="s">
        <v>89</v>
      </c>
      <c r="AY160" s="18" t="s">
        <v>203</v>
      </c>
      <c r="BE160" s="193">
        <f t="shared" si="24"/>
        <v>0</v>
      </c>
      <c r="BF160" s="193">
        <f t="shared" si="25"/>
        <v>0</v>
      </c>
      <c r="BG160" s="193">
        <f t="shared" si="26"/>
        <v>0</v>
      </c>
      <c r="BH160" s="193">
        <f t="shared" si="27"/>
        <v>0</v>
      </c>
      <c r="BI160" s="193">
        <f t="shared" si="28"/>
        <v>0</v>
      </c>
      <c r="BJ160" s="18" t="s">
        <v>85</v>
      </c>
      <c r="BK160" s="193">
        <f t="shared" si="29"/>
        <v>0</v>
      </c>
      <c r="BL160" s="18" t="s">
        <v>98</v>
      </c>
      <c r="BM160" s="192" t="s">
        <v>3657</v>
      </c>
    </row>
    <row r="161" spans="1:65" s="2" customFormat="1" ht="16.5" customHeight="1">
      <c r="A161" s="35"/>
      <c r="B161" s="36"/>
      <c r="C161" s="180" t="s">
        <v>465</v>
      </c>
      <c r="D161" s="180" t="s">
        <v>204</v>
      </c>
      <c r="E161" s="181" t="s">
        <v>3658</v>
      </c>
      <c r="F161" s="182" t="s">
        <v>3659</v>
      </c>
      <c r="G161" s="183" t="s">
        <v>621</v>
      </c>
      <c r="H161" s="184">
        <v>4</v>
      </c>
      <c r="I161" s="185"/>
      <c r="J161" s="186">
        <f t="shared" si="20"/>
        <v>0</v>
      </c>
      <c r="K161" s="187"/>
      <c r="L161" s="40"/>
      <c r="M161" s="188" t="s">
        <v>1</v>
      </c>
      <c r="N161" s="189" t="s">
        <v>45</v>
      </c>
      <c r="O161" s="72"/>
      <c r="P161" s="190">
        <f t="shared" si="21"/>
        <v>0</v>
      </c>
      <c r="Q161" s="190">
        <v>0</v>
      </c>
      <c r="R161" s="190">
        <f t="shared" si="22"/>
        <v>0</v>
      </c>
      <c r="S161" s="190">
        <v>0</v>
      </c>
      <c r="T161" s="191">
        <f t="shared" si="23"/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2" t="s">
        <v>98</v>
      </c>
      <c r="AT161" s="192" t="s">
        <v>204</v>
      </c>
      <c r="AU161" s="192" t="s">
        <v>89</v>
      </c>
      <c r="AY161" s="18" t="s">
        <v>203</v>
      </c>
      <c r="BE161" s="193">
        <f t="shared" si="24"/>
        <v>0</v>
      </c>
      <c r="BF161" s="193">
        <f t="shared" si="25"/>
        <v>0</v>
      </c>
      <c r="BG161" s="193">
        <f t="shared" si="26"/>
        <v>0</v>
      </c>
      <c r="BH161" s="193">
        <f t="shared" si="27"/>
        <v>0</v>
      </c>
      <c r="BI161" s="193">
        <f t="shared" si="28"/>
        <v>0</v>
      </c>
      <c r="BJ161" s="18" t="s">
        <v>85</v>
      </c>
      <c r="BK161" s="193">
        <f t="shared" si="29"/>
        <v>0</v>
      </c>
      <c r="BL161" s="18" t="s">
        <v>98</v>
      </c>
      <c r="BM161" s="192" t="s">
        <v>3660</v>
      </c>
    </row>
    <row r="162" spans="1:65" s="2" customFormat="1" ht="16.5" customHeight="1">
      <c r="A162" s="35"/>
      <c r="B162" s="36"/>
      <c r="C162" s="180" t="s">
        <v>474</v>
      </c>
      <c r="D162" s="180" t="s">
        <v>204</v>
      </c>
      <c r="E162" s="181" t="s">
        <v>3661</v>
      </c>
      <c r="F162" s="182" t="s">
        <v>3662</v>
      </c>
      <c r="G162" s="183" t="s">
        <v>621</v>
      </c>
      <c r="H162" s="184">
        <v>4</v>
      </c>
      <c r="I162" s="185"/>
      <c r="J162" s="186">
        <f t="shared" si="20"/>
        <v>0</v>
      </c>
      <c r="K162" s="187"/>
      <c r="L162" s="40"/>
      <c r="M162" s="188" t="s">
        <v>1</v>
      </c>
      <c r="N162" s="189" t="s">
        <v>45</v>
      </c>
      <c r="O162" s="72"/>
      <c r="P162" s="190">
        <f t="shared" si="21"/>
        <v>0</v>
      </c>
      <c r="Q162" s="190">
        <v>0</v>
      </c>
      <c r="R162" s="190">
        <f t="shared" si="22"/>
        <v>0</v>
      </c>
      <c r="S162" s="190">
        <v>0</v>
      </c>
      <c r="T162" s="191">
        <f t="shared" si="2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2" t="s">
        <v>98</v>
      </c>
      <c r="AT162" s="192" t="s">
        <v>204</v>
      </c>
      <c r="AU162" s="192" t="s">
        <v>89</v>
      </c>
      <c r="AY162" s="18" t="s">
        <v>203</v>
      </c>
      <c r="BE162" s="193">
        <f t="shared" si="24"/>
        <v>0</v>
      </c>
      <c r="BF162" s="193">
        <f t="shared" si="25"/>
        <v>0</v>
      </c>
      <c r="BG162" s="193">
        <f t="shared" si="26"/>
        <v>0</v>
      </c>
      <c r="BH162" s="193">
        <f t="shared" si="27"/>
        <v>0</v>
      </c>
      <c r="BI162" s="193">
        <f t="shared" si="28"/>
        <v>0</v>
      </c>
      <c r="BJ162" s="18" t="s">
        <v>85</v>
      </c>
      <c r="BK162" s="193">
        <f t="shared" si="29"/>
        <v>0</v>
      </c>
      <c r="BL162" s="18" t="s">
        <v>98</v>
      </c>
      <c r="BM162" s="192" t="s">
        <v>3663</v>
      </c>
    </row>
    <row r="163" spans="1:65" s="2" customFormat="1" ht="16.5" customHeight="1">
      <c r="A163" s="35"/>
      <c r="B163" s="36"/>
      <c r="C163" s="180" t="s">
        <v>479</v>
      </c>
      <c r="D163" s="180" t="s">
        <v>204</v>
      </c>
      <c r="E163" s="181" t="s">
        <v>3664</v>
      </c>
      <c r="F163" s="182" t="s">
        <v>3665</v>
      </c>
      <c r="G163" s="183" t="s">
        <v>253</v>
      </c>
      <c r="H163" s="184">
        <v>2</v>
      </c>
      <c r="I163" s="185"/>
      <c r="J163" s="186">
        <f t="shared" si="20"/>
        <v>0</v>
      </c>
      <c r="K163" s="187"/>
      <c r="L163" s="40"/>
      <c r="M163" s="188" t="s">
        <v>1</v>
      </c>
      <c r="N163" s="189" t="s">
        <v>45</v>
      </c>
      <c r="O163" s="72"/>
      <c r="P163" s="190">
        <f t="shared" si="21"/>
        <v>0</v>
      </c>
      <c r="Q163" s="190">
        <v>0</v>
      </c>
      <c r="R163" s="190">
        <f t="shared" si="22"/>
        <v>0</v>
      </c>
      <c r="S163" s="190">
        <v>0</v>
      </c>
      <c r="T163" s="191">
        <f t="shared" si="2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2" t="s">
        <v>98</v>
      </c>
      <c r="AT163" s="192" t="s">
        <v>204</v>
      </c>
      <c r="AU163" s="192" t="s">
        <v>89</v>
      </c>
      <c r="AY163" s="18" t="s">
        <v>203</v>
      </c>
      <c r="BE163" s="193">
        <f t="shared" si="24"/>
        <v>0</v>
      </c>
      <c r="BF163" s="193">
        <f t="shared" si="25"/>
        <v>0</v>
      </c>
      <c r="BG163" s="193">
        <f t="shared" si="26"/>
        <v>0</v>
      </c>
      <c r="BH163" s="193">
        <f t="shared" si="27"/>
        <v>0</v>
      </c>
      <c r="BI163" s="193">
        <f t="shared" si="28"/>
        <v>0</v>
      </c>
      <c r="BJ163" s="18" t="s">
        <v>85</v>
      </c>
      <c r="BK163" s="193">
        <f t="shared" si="29"/>
        <v>0</v>
      </c>
      <c r="BL163" s="18" t="s">
        <v>98</v>
      </c>
      <c r="BM163" s="192" t="s">
        <v>3666</v>
      </c>
    </row>
    <row r="164" spans="1:65" s="2" customFormat="1" ht="16.5" customHeight="1">
      <c r="A164" s="35"/>
      <c r="B164" s="36"/>
      <c r="C164" s="180" t="s">
        <v>485</v>
      </c>
      <c r="D164" s="180" t="s">
        <v>204</v>
      </c>
      <c r="E164" s="181" t="s">
        <v>3667</v>
      </c>
      <c r="F164" s="182" t="s">
        <v>3668</v>
      </c>
      <c r="G164" s="183" t="s">
        <v>253</v>
      </c>
      <c r="H164" s="184">
        <v>2</v>
      </c>
      <c r="I164" s="185"/>
      <c r="J164" s="186">
        <f t="shared" si="20"/>
        <v>0</v>
      </c>
      <c r="K164" s="187"/>
      <c r="L164" s="40"/>
      <c r="M164" s="188" t="s">
        <v>1</v>
      </c>
      <c r="N164" s="189" t="s">
        <v>45</v>
      </c>
      <c r="O164" s="72"/>
      <c r="P164" s="190">
        <f t="shared" si="21"/>
        <v>0</v>
      </c>
      <c r="Q164" s="190">
        <v>0</v>
      </c>
      <c r="R164" s="190">
        <f t="shared" si="22"/>
        <v>0</v>
      </c>
      <c r="S164" s="190">
        <v>0</v>
      </c>
      <c r="T164" s="191">
        <f t="shared" si="2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2" t="s">
        <v>98</v>
      </c>
      <c r="AT164" s="192" t="s">
        <v>204</v>
      </c>
      <c r="AU164" s="192" t="s">
        <v>89</v>
      </c>
      <c r="AY164" s="18" t="s">
        <v>203</v>
      </c>
      <c r="BE164" s="193">
        <f t="shared" si="24"/>
        <v>0</v>
      </c>
      <c r="BF164" s="193">
        <f t="shared" si="25"/>
        <v>0</v>
      </c>
      <c r="BG164" s="193">
        <f t="shared" si="26"/>
        <v>0</v>
      </c>
      <c r="BH164" s="193">
        <f t="shared" si="27"/>
        <v>0</v>
      </c>
      <c r="BI164" s="193">
        <f t="shared" si="28"/>
        <v>0</v>
      </c>
      <c r="BJ164" s="18" t="s">
        <v>85</v>
      </c>
      <c r="BK164" s="193">
        <f t="shared" si="29"/>
        <v>0</v>
      </c>
      <c r="BL164" s="18" t="s">
        <v>98</v>
      </c>
      <c r="BM164" s="192" t="s">
        <v>3669</v>
      </c>
    </row>
    <row r="165" spans="1:65" s="2" customFormat="1" ht="21.75" customHeight="1">
      <c r="A165" s="35"/>
      <c r="B165" s="36"/>
      <c r="C165" s="180" t="s">
        <v>490</v>
      </c>
      <c r="D165" s="180" t="s">
        <v>204</v>
      </c>
      <c r="E165" s="181" t="s">
        <v>3640</v>
      </c>
      <c r="F165" s="182" t="s">
        <v>3641</v>
      </c>
      <c r="G165" s="183" t="s">
        <v>207</v>
      </c>
      <c r="H165" s="184">
        <v>2</v>
      </c>
      <c r="I165" s="185"/>
      <c r="J165" s="186">
        <f t="shared" si="20"/>
        <v>0</v>
      </c>
      <c r="K165" s="187"/>
      <c r="L165" s="40"/>
      <c r="M165" s="188" t="s">
        <v>1</v>
      </c>
      <c r="N165" s="189" t="s">
        <v>45</v>
      </c>
      <c r="O165" s="72"/>
      <c r="P165" s="190">
        <f t="shared" si="21"/>
        <v>0</v>
      </c>
      <c r="Q165" s="190">
        <v>0</v>
      </c>
      <c r="R165" s="190">
        <f t="shared" si="22"/>
        <v>0</v>
      </c>
      <c r="S165" s="190">
        <v>0</v>
      </c>
      <c r="T165" s="191">
        <f t="shared" si="2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2" t="s">
        <v>98</v>
      </c>
      <c r="AT165" s="192" t="s">
        <v>204</v>
      </c>
      <c r="AU165" s="192" t="s">
        <v>89</v>
      </c>
      <c r="AY165" s="18" t="s">
        <v>203</v>
      </c>
      <c r="BE165" s="193">
        <f t="shared" si="24"/>
        <v>0</v>
      </c>
      <c r="BF165" s="193">
        <f t="shared" si="25"/>
        <v>0</v>
      </c>
      <c r="BG165" s="193">
        <f t="shared" si="26"/>
        <v>0</v>
      </c>
      <c r="BH165" s="193">
        <f t="shared" si="27"/>
        <v>0</v>
      </c>
      <c r="BI165" s="193">
        <f t="shared" si="28"/>
        <v>0</v>
      </c>
      <c r="BJ165" s="18" t="s">
        <v>85</v>
      </c>
      <c r="BK165" s="193">
        <f t="shared" si="29"/>
        <v>0</v>
      </c>
      <c r="BL165" s="18" t="s">
        <v>98</v>
      </c>
      <c r="BM165" s="192" t="s">
        <v>3670</v>
      </c>
    </row>
    <row r="166" spans="1:65" s="2" customFormat="1" ht="16.5" customHeight="1">
      <c r="A166" s="35"/>
      <c r="B166" s="36"/>
      <c r="C166" s="180" t="s">
        <v>502</v>
      </c>
      <c r="D166" s="180" t="s">
        <v>204</v>
      </c>
      <c r="E166" s="181" t="s">
        <v>3608</v>
      </c>
      <c r="F166" s="182" t="s">
        <v>3609</v>
      </c>
      <c r="G166" s="183" t="s">
        <v>207</v>
      </c>
      <c r="H166" s="184">
        <v>2</v>
      </c>
      <c r="I166" s="185"/>
      <c r="J166" s="186">
        <f t="shared" si="20"/>
        <v>0</v>
      </c>
      <c r="K166" s="187"/>
      <c r="L166" s="40"/>
      <c r="M166" s="188" t="s">
        <v>1</v>
      </c>
      <c r="N166" s="189" t="s">
        <v>45</v>
      </c>
      <c r="O166" s="72"/>
      <c r="P166" s="190">
        <f t="shared" si="21"/>
        <v>0</v>
      </c>
      <c r="Q166" s="190">
        <v>0</v>
      </c>
      <c r="R166" s="190">
        <f t="shared" si="22"/>
        <v>0</v>
      </c>
      <c r="S166" s="190">
        <v>0</v>
      </c>
      <c r="T166" s="191">
        <f t="shared" si="2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2" t="s">
        <v>98</v>
      </c>
      <c r="AT166" s="192" t="s">
        <v>204</v>
      </c>
      <c r="AU166" s="192" t="s">
        <v>89</v>
      </c>
      <c r="AY166" s="18" t="s">
        <v>203</v>
      </c>
      <c r="BE166" s="193">
        <f t="shared" si="24"/>
        <v>0</v>
      </c>
      <c r="BF166" s="193">
        <f t="shared" si="25"/>
        <v>0</v>
      </c>
      <c r="BG166" s="193">
        <f t="shared" si="26"/>
        <v>0</v>
      </c>
      <c r="BH166" s="193">
        <f t="shared" si="27"/>
        <v>0</v>
      </c>
      <c r="BI166" s="193">
        <f t="shared" si="28"/>
        <v>0</v>
      </c>
      <c r="BJ166" s="18" t="s">
        <v>85</v>
      </c>
      <c r="BK166" s="193">
        <f t="shared" si="29"/>
        <v>0</v>
      </c>
      <c r="BL166" s="18" t="s">
        <v>98</v>
      </c>
      <c r="BM166" s="192" t="s">
        <v>3671</v>
      </c>
    </row>
    <row r="167" spans="2:63" s="11" customFormat="1" ht="22.9" customHeight="1">
      <c r="B167" s="166"/>
      <c r="C167" s="167"/>
      <c r="D167" s="168" t="s">
        <v>79</v>
      </c>
      <c r="E167" s="226" t="s">
        <v>3672</v>
      </c>
      <c r="F167" s="226" t="s">
        <v>3673</v>
      </c>
      <c r="G167" s="167"/>
      <c r="H167" s="167"/>
      <c r="I167" s="170"/>
      <c r="J167" s="227">
        <f>BK167</f>
        <v>0</v>
      </c>
      <c r="K167" s="167"/>
      <c r="L167" s="172"/>
      <c r="M167" s="173"/>
      <c r="N167" s="174"/>
      <c r="O167" s="174"/>
      <c r="P167" s="175">
        <f>SUM(P168:P187)</f>
        <v>0</v>
      </c>
      <c r="Q167" s="174"/>
      <c r="R167" s="175">
        <f>SUM(R168:R187)</f>
        <v>0</v>
      </c>
      <c r="S167" s="174"/>
      <c r="T167" s="176">
        <f>SUM(T168:T187)</f>
        <v>0</v>
      </c>
      <c r="AR167" s="177" t="s">
        <v>85</v>
      </c>
      <c r="AT167" s="178" t="s">
        <v>79</v>
      </c>
      <c r="AU167" s="178" t="s">
        <v>85</v>
      </c>
      <c r="AY167" s="177" t="s">
        <v>203</v>
      </c>
      <c r="BK167" s="179">
        <f>SUM(BK168:BK187)</f>
        <v>0</v>
      </c>
    </row>
    <row r="168" spans="1:65" s="2" customFormat="1" ht="24.2" customHeight="1">
      <c r="A168" s="35"/>
      <c r="B168" s="36"/>
      <c r="C168" s="180" t="s">
        <v>508</v>
      </c>
      <c r="D168" s="180" t="s">
        <v>204</v>
      </c>
      <c r="E168" s="181" t="s">
        <v>3674</v>
      </c>
      <c r="F168" s="182" t="s">
        <v>3675</v>
      </c>
      <c r="G168" s="183" t="s">
        <v>621</v>
      </c>
      <c r="H168" s="184">
        <v>1</v>
      </c>
      <c r="I168" s="185"/>
      <c r="J168" s="186">
        <f aca="true" t="shared" si="30" ref="J168:J187">ROUND(I168*H168,2)</f>
        <v>0</v>
      </c>
      <c r="K168" s="187"/>
      <c r="L168" s="40"/>
      <c r="M168" s="188" t="s">
        <v>1</v>
      </c>
      <c r="N168" s="189" t="s">
        <v>45</v>
      </c>
      <c r="O168" s="72"/>
      <c r="P168" s="190">
        <f aca="true" t="shared" si="31" ref="P168:P187">O168*H168</f>
        <v>0</v>
      </c>
      <c r="Q168" s="190">
        <v>0</v>
      </c>
      <c r="R168" s="190">
        <f aca="true" t="shared" si="32" ref="R168:R187">Q168*H168</f>
        <v>0</v>
      </c>
      <c r="S168" s="190">
        <v>0</v>
      </c>
      <c r="T168" s="191">
        <f aca="true" t="shared" si="33" ref="T168:T187"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2" t="s">
        <v>98</v>
      </c>
      <c r="AT168" s="192" t="s">
        <v>204</v>
      </c>
      <c r="AU168" s="192" t="s">
        <v>89</v>
      </c>
      <c r="AY168" s="18" t="s">
        <v>203</v>
      </c>
      <c r="BE168" s="193">
        <f aca="true" t="shared" si="34" ref="BE168:BE187">IF(N168="základní",J168,0)</f>
        <v>0</v>
      </c>
      <c r="BF168" s="193">
        <f aca="true" t="shared" si="35" ref="BF168:BF187">IF(N168="snížená",J168,0)</f>
        <v>0</v>
      </c>
      <c r="BG168" s="193">
        <f aca="true" t="shared" si="36" ref="BG168:BG187">IF(N168="zákl. přenesená",J168,0)</f>
        <v>0</v>
      </c>
      <c r="BH168" s="193">
        <f aca="true" t="shared" si="37" ref="BH168:BH187">IF(N168="sníž. přenesená",J168,0)</f>
        <v>0</v>
      </c>
      <c r="BI168" s="193">
        <f aca="true" t="shared" si="38" ref="BI168:BI187">IF(N168="nulová",J168,0)</f>
        <v>0</v>
      </c>
      <c r="BJ168" s="18" t="s">
        <v>85</v>
      </c>
      <c r="BK168" s="193">
        <f aca="true" t="shared" si="39" ref="BK168:BK187">ROUND(I168*H168,2)</f>
        <v>0</v>
      </c>
      <c r="BL168" s="18" t="s">
        <v>98</v>
      </c>
      <c r="BM168" s="192" t="s">
        <v>3676</v>
      </c>
    </row>
    <row r="169" spans="1:65" s="2" customFormat="1" ht="16.5" customHeight="1">
      <c r="A169" s="35"/>
      <c r="B169" s="36"/>
      <c r="C169" s="180" t="s">
        <v>515</v>
      </c>
      <c r="D169" s="180" t="s">
        <v>204</v>
      </c>
      <c r="E169" s="181" t="s">
        <v>3677</v>
      </c>
      <c r="F169" s="182" t="s">
        <v>3678</v>
      </c>
      <c r="G169" s="183" t="s">
        <v>621</v>
      </c>
      <c r="H169" s="184">
        <v>1</v>
      </c>
      <c r="I169" s="185"/>
      <c r="J169" s="186">
        <f t="shared" si="30"/>
        <v>0</v>
      </c>
      <c r="K169" s="187"/>
      <c r="L169" s="40"/>
      <c r="M169" s="188" t="s">
        <v>1</v>
      </c>
      <c r="N169" s="189" t="s">
        <v>45</v>
      </c>
      <c r="O169" s="72"/>
      <c r="P169" s="190">
        <f t="shared" si="31"/>
        <v>0</v>
      </c>
      <c r="Q169" s="190">
        <v>0</v>
      </c>
      <c r="R169" s="190">
        <f t="shared" si="32"/>
        <v>0</v>
      </c>
      <c r="S169" s="190">
        <v>0</v>
      </c>
      <c r="T169" s="191">
        <f t="shared" si="3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2" t="s">
        <v>98</v>
      </c>
      <c r="AT169" s="192" t="s">
        <v>204</v>
      </c>
      <c r="AU169" s="192" t="s">
        <v>89</v>
      </c>
      <c r="AY169" s="18" t="s">
        <v>203</v>
      </c>
      <c r="BE169" s="193">
        <f t="shared" si="34"/>
        <v>0</v>
      </c>
      <c r="BF169" s="193">
        <f t="shared" si="35"/>
        <v>0</v>
      </c>
      <c r="BG169" s="193">
        <f t="shared" si="36"/>
        <v>0</v>
      </c>
      <c r="BH169" s="193">
        <f t="shared" si="37"/>
        <v>0</v>
      </c>
      <c r="BI169" s="193">
        <f t="shared" si="38"/>
        <v>0</v>
      </c>
      <c r="BJ169" s="18" t="s">
        <v>85</v>
      </c>
      <c r="BK169" s="193">
        <f t="shared" si="39"/>
        <v>0</v>
      </c>
      <c r="BL169" s="18" t="s">
        <v>98</v>
      </c>
      <c r="BM169" s="192" t="s">
        <v>3679</v>
      </c>
    </row>
    <row r="170" spans="1:65" s="2" customFormat="1" ht="24.2" customHeight="1">
      <c r="A170" s="35"/>
      <c r="B170" s="36"/>
      <c r="C170" s="180" t="s">
        <v>523</v>
      </c>
      <c r="D170" s="180" t="s">
        <v>204</v>
      </c>
      <c r="E170" s="181" t="s">
        <v>3680</v>
      </c>
      <c r="F170" s="182" t="s">
        <v>3681</v>
      </c>
      <c r="G170" s="183" t="s">
        <v>621</v>
      </c>
      <c r="H170" s="184">
        <v>1</v>
      </c>
      <c r="I170" s="185"/>
      <c r="J170" s="186">
        <f t="shared" si="30"/>
        <v>0</v>
      </c>
      <c r="K170" s="187"/>
      <c r="L170" s="40"/>
      <c r="M170" s="188" t="s">
        <v>1</v>
      </c>
      <c r="N170" s="189" t="s">
        <v>45</v>
      </c>
      <c r="O170" s="72"/>
      <c r="P170" s="190">
        <f t="shared" si="31"/>
        <v>0</v>
      </c>
      <c r="Q170" s="190">
        <v>0</v>
      </c>
      <c r="R170" s="190">
        <f t="shared" si="32"/>
        <v>0</v>
      </c>
      <c r="S170" s="190">
        <v>0</v>
      </c>
      <c r="T170" s="191">
        <f t="shared" si="3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2" t="s">
        <v>98</v>
      </c>
      <c r="AT170" s="192" t="s">
        <v>204</v>
      </c>
      <c r="AU170" s="192" t="s">
        <v>89</v>
      </c>
      <c r="AY170" s="18" t="s">
        <v>203</v>
      </c>
      <c r="BE170" s="193">
        <f t="shared" si="34"/>
        <v>0</v>
      </c>
      <c r="BF170" s="193">
        <f t="shared" si="35"/>
        <v>0</v>
      </c>
      <c r="BG170" s="193">
        <f t="shared" si="36"/>
        <v>0</v>
      </c>
      <c r="BH170" s="193">
        <f t="shared" si="37"/>
        <v>0</v>
      </c>
      <c r="BI170" s="193">
        <f t="shared" si="38"/>
        <v>0</v>
      </c>
      <c r="BJ170" s="18" t="s">
        <v>85</v>
      </c>
      <c r="BK170" s="193">
        <f t="shared" si="39"/>
        <v>0</v>
      </c>
      <c r="BL170" s="18" t="s">
        <v>98</v>
      </c>
      <c r="BM170" s="192" t="s">
        <v>3682</v>
      </c>
    </row>
    <row r="171" spans="1:65" s="2" customFormat="1" ht="16.5" customHeight="1">
      <c r="A171" s="35"/>
      <c r="B171" s="36"/>
      <c r="C171" s="180" t="s">
        <v>531</v>
      </c>
      <c r="D171" s="180" t="s">
        <v>204</v>
      </c>
      <c r="E171" s="181" t="s">
        <v>3683</v>
      </c>
      <c r="F171" s="182" t="s">
        <v>3650</v>
      </c>
      <c r="G171" s="183" t="s">
        <v>621</v>
      </c>
      <c r="H171" s="184">
        <v>1</v>
      </c>
      <c r="I171" s="185"/>
      <c r="J171" s="186">
        <f t="shared" si="30"/>
        <v>0</v>
      </c>
      <c r="K171" s="187"/>
      <c r="L171" s="40"/>
      <c r="M171" s="188" t="s">
        <v>1</v>
      </c>
      <c r="N171" s="189" t="s">
        <v>45</v>
      </c>
      <c r="O171" s="72"/>
      <c r="P171" s="190">
        <f t="shared" si="31"/>
        <v>0</v>
      </c>
      <c r="Q171" s="190">
        <v>0</v>
      </c>
      <c r="R171" s="190">
        <f t="shared" si="32"/>
        <v>0</v>
      </c>
      <c r="S171" s="190">
        <v>0</v>
      </c>
      <c r="T171" s="191">
        <f t="shared" si="3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2" t="s">
        <v>98</v>
      </c>
      <c r="AT171" s="192" t="s">
        <v>204</v>
      </c>
      <c r="AU171" s="192" t="s">
        <v>89</v>
      </c>
      <c r="AY171" s="18" t="s">
        <v>203</v>
      </c>
      <c r="BE171" s="193">
        <f t="shared" si="34"/>
        <v>0</v>
      </c>
      <c r="BF171" s="193">
        <f t="shared" si="35"/>
        <v>0</v>
      </c>
      <c r="BG171" s="193">
        <f t="shared" si="36"/>
        <v>0</v>
      </c>
      <c r="BH171" s="193">
        <f t="shared" si="37"/>
        <v>0</v>
      </c>
      <c r="BI171" s="193">
        <f t="shared" si="38"/>
        <v>0</v>
      </c>
      <c r="BJ171" s="18" t="s">
        <v>85</v>
      </c>
      <c r="BK171" s="193">
        <f t="shared" si="39"/>
        <v>0</v>
      </c>
      <c r="BL171" s="18" t="s">
        <v>98</v>
      </c>
      <c r="BM171" s="192" t="s">
        <v>3684</v>
      </c>
    </row>
    <row r="172" spans="1:65" s="2" customFormat="1" ht="16.5" customHeight="1">
      <c r="A172" s="35"/>
      <c r="B172" s="36"/>
      <c r="C172" s="180" t="s">
        <v>536</v>
      </c>
      <c r="D172" s="180" t="s">
        <v>204</v>
      </c>
      <c r="E172" s="181" t="s">
        <v>3685</v>
      </c>
      <c r="F172" s="182" t="s">
        <v>3686</v>
      </c>
      <c r="G172" s="183" t="s">
        <v>621</v>
      </c>
      <c r="H172" s="184">
        <v>1</v>
      </c>
      <c r="I172" s="185"/>
      <c r="J172" s="186">
        <f t="shared" si="30"/>
        <v>0</v>
      </c>
      <c r="K172" s="187"/>
      <c r="L172" s="40"/>
      <c r="M172" s="188" t="s">
        <v>1</v>
      </c>
      <c r="N172" s="189" t="s">
        <v>45</v>
      </c>
      <c r="O172" s="72"/>
      <c r="P172" s="190">
        <f t="shared" si="31"/>
        <v>0</v>
      </c>
      <c r="Q172" s="190">
        <v>0</v>
      </c>
      <c r="R172" s="190">
        <f t="shared" si="32"/>
        <v>0</v>
      </c>
      <c r="S172" s="190">
        <v>0</v>
      </c>
      <c r="T172" s="191">
        <f t="shared" si="3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2" t="s">
        <v>98</v>
      </c>
      <c r="AT172" s="192" t="s">
        <v>204</v>
      </c>
      <c r="AU172" s="192" t="s">
        <v>89</v>
      </c>
      <c r="AY172" s="18" t="s">
        <v>203</v>
      </c>
      <c r="BE172" s="193">
        <f t="shared" si="34"/>
        <v>0</v>
      </c>
      <c r="BF172" s="193">
        <f t="shared" si="35"/>
        <v>0</v>
      </c>
      <c r="BG172" s="193">
        <f t="shared" si="36"/>
        <v>0</v>
      </c>
      <c r="BH172" s="193">
        <f t="shared" si="37"/>
        <v>0</v>
      </c>
      <c r="BI172" s="193">
        <f t="shared" si="38"/>
        <v>0</v>
      </c>
      <c r="BJ172" s="18" t="s">
        <v>85</v>
      </c>
      <c r="BK172" s="193">
        <f t="shared" si="39"/>
        <v>0</v>
      </c>
      <c r="BL172" s="18" t="s">
        <v>98</v>
      </c>
      <c r="BM172" s="192" t="s">
        <v>3687</v>
      </c>
    </row>
    <row r="173" spans="1:65" s="2" customFormat="1" ht="16.5" customHeight="1">
      <c r="A173" s="35"/>
      <c r="B173" s="36"/>
      <c r="C173" s="180" t="s">
        <v>541</v>
      </c>
      <c r="D173" s="180" t="s">
        <v>204</v>
      </c>
      <c r="E173" s="181" t="s">
        <v>3688</v>
      </c>
      <c r="F173" s="182" t="s">
        <v>3689</v>
      </c>
      <c r="G173" s="183" t="s">
        <v>621</v>
      </c>
      <c r="H173" s="184">
        <v>1</v>
      </c>
      <c r="I173" s="185"/>
      <c r="J173" s="186">
        <f t="shared" si="30"/>
        <v>0</v>
      </c>
      <c r="K173" s="187"/>
      <c r="L173" s="40"/>
      <c r="M173" s="188" t="s">
        <v>1</v>
      </c>
      <c r="N173" s="189" t="s">
        <v>45</v>
      </c>
      <c r="O173" s="72"/>
      <c r="P173" s="190">
        <f t="shared" si="31"/>
        <v>0</v>
      </c>
      <c r="Q173" s="190">
        <v>0</v>
      </c>
      <c r="R173" s="190">
        <f t="shared" si="32"/>
        <v>0</v>
      </c>
      <c r="S173" s="190">
        <v>0</v>
      </c>
      <c r="T173" s="191">
        <f t="shared" si="3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2" t="s">
        <v>98</v>
      </c>
      <c r="AT173" s="192" t="s">
        <v>204</v>
      </c>
      <c r="AU173" s="192" t="s">
        <v>89</v>
      </c>
      <c r="AY173" s="18" t="s">
        <v>203</v>
      </c>
      <c r="BE173" s="193">
        <f t="shared" si="34"/>
        <v>0</v>
      </c>
      <c r="BF173" s="193">
        <f t="shared" si="35"/>
        <v>0</v>
      </c>
      <c r="BG173" s="193">
        <f t="shared" si="36"/>
        <v>0</v>
      </c>
      <c r="BH173" s="193">
        <f t="shared" si="37"/>
        <v>0</v>
      </c>
      <c r="BI173" s="193">
        <f t="shared" si="38"/>
        <v>0</v>
      </c>
      <c r="BJ173" s="18" t="s">
        <v>85</v>
      </c>
      <c r="BK173" s="193">
        <f t="shared" si="39"/>
        <v>0</v>
      </c>
      <c r="BL173" s="18" t="s">
        <v>98</v>
      </c>
      <c r="BM173" s="192" t="s">
        <v>3690</v>
      </c>
    </row>
    <row r="174" spans="1:65" s="2" customFormat="1" ht="24.2" customHeight="1">
      <c r="A174" s="35"/>
      <c r="B174" s="36"/>
      <c r="C174" s="180" t="s">
        <v>546</v>
      </c>
      <c r="D174" s="180" t="s">
        <v>204</v>
      </c>
      <c r="E174" s="181" t="s">
        <v>3691</v>
      </c>
      <c r="F174" s="182" t="s">
        <v>3692</v>
      </c>
      <c r="G174" s="183" t="s">
        <v>621</v>
      </c>
      <c r="H174" s="184">
        <v>4</v>
      </c>
      <c r="I174" s="185"/>
      <c r="J174" s="186">
        <f t="shared" si="30"/>
        <v>0</v>
      </c>
      <c r="K174" s="187"/>
      <c r="L174" s="40"/>
      <c r="M174" s="188" t="s">
        <v>1</v>
      </c>
      <c r="N174" s="189" t="s">
        <v>45</v>
      </c>
      <c r="O174" s="72"/>
      <c r="P174" s="190">
        <f t="shared" si="31"/>
        <v>0</v>
      </c>
      <c r="Q174" s="190">
        <v>0</v>
      </c>
      <c r="R174" s="190">
        <f t="shared" si="32"/>
        <v>0</v>
      </c>
      <c r="S174" s="190">
        <v>0</v>
      </c>
      <c r="T174" s="191">
        <f t="shared" si="3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2" t="s">
        <v>98</v>
      </c>
      <c r="AT174" s="192" t="s">
        <v>204</v>
      </c>
      <c r="AU174" s="192" t="s">
        <v>89</v>
      </c>
      <c r="AY174" s="18" t="s">
        <v>203</v>
      </c>
      <c r="BE174" s="193">
        <f t="shared" si="34"/>
        <v>0</v>
      </c>
      <c r="BF174" s="193">
        <f t="shared" si="35"/>
        <v>0</v>
      </c>
      <c r="BG174" s="193">
        <f t="shared" si="36"/>
        <v>0</v>
      </c>
      <c r="BH174" s="193">
        <f t="shared" si="37"/>
        <v>0</v>
      </c>
      <c r="BI174" s="193">
        <f t="shared" si="38"/>
        <v>0</v>
      </c>
      <c r="BJ174" s="18" t="s">
        <v>85</v>
      </c>
      <c r="BK174" s="193">
        <f t="shared" si="39"/>
        <v>0</v>
      </c>
      <c r="BL174" s="18" t="s">
        <v>98</v>
      </c>
      <c r="BM174" s="192" t="s">
        <v>3693</v>
      </c>
    </row>
    <row r="175" spans="1:65" s="2" customFormat="1" ht="16.5" customHeight="1">
      <c r="A175" s="35"/>
      <c r="B175" s="36"/>
      <c r="C175" s="180" t="s">
        <v>550</v>
      </c>
      <c r="D175" s="180" t="s">
        <v>204</v>
      </c>
      <c r="E175" s="181" t="s">
        <v>3694</v>
      </c>
      <c r="F175" s="182" t="s">
        <v>3695</v>
      </c>
      <c r="G175" s="183" t="s">
        <v>621</v>
      </c>
      <c r="H175" s="184">
        <v>4</v>
      </c>
      <c r="I175" s="185"/>
      <c r="J175" s="186">
        <f t="shared" si="30"/>
        <v>0</v>
      </c>
      <c r="K175" s="187"/>
      <c r="L175" s="40"/>
      <c r="M175" s="188" t="s">
        <v>1</v>
      </c>
      <c r="N175" s="189" t="s">
        <v>45</v>
      </c>
      <c r="O175" s="72"/>
      <c r="P175" s="190">
        <f t="shared" si="31"/>
        <v>0</v>
      </c>
      <c r="Q175" s="190">
        <v>0</v>
      </c>
      <c r="R175" s="190">
        <f t="shared" si="32"/>
        <v>0</v>
      </c>
      <c r="S175" s="190">
        <v>0</v>
      </c>
      <c r="T175" s="191">
        <f t="shared" si="3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2" t="s">
        <v>98</v>
      </c>
      <c r="AT175" s="192" t="s">
        <v>204</v>
      </c>
      <c r="AU175" s="192" t="s">
        <v>89</v>
      </c>
      <c r="AY175" s="18" t="s">
        <v>203</v>
      </c>
      <c r="BE175" s="193">
        <f t="shared" si="34"/>
        <v>0</v>
      </c>
      <c r="BF175" s="193">
        <f t="shared" si="35"/>
        <v>0</v>
      </c>
      <c r="BG175" s="193">
        <f t="shared" si="36"/>
        <v>0</v>
      </c>
      <c r="BH175" s="193">
        <f t="shared" si="37"/>
        <v>0</v>
      </c>
      <c r="BI175" s="193">
        <f t="shared" si="38"/>
        <v>0</v>
      </c>
      <c r="BJ175" s="18" t="s">
        <v>85</v>
      </c>
      <c r="BK175" s="193">
        <f t="shared" si="39"/>
        <v>0</v>
      </c>
      <c r="BL175" s="18" t="s">
        <v>98</v>
      </c>
      <c r="BM175" s="192" t="s">
        <v>3696</v>
      </c>
    </row>
    <row r="176" spans="1:65" s="2" customFormat="1" ht="16.5" customHeight="1">
      <c r="A176" s="35"/>
      <c r="B176" s="36"/>
      <c r="C176" s="180" t="s">
        <v>555</v>
      </c>
      <c r="D176" s="180" t="s">
        <v>204</v>
      </c>
      <c r="E176" s="181" t="s">
        <v>3697</v>
      </c>
      <c r="F176" s="182" t="s">
        <v>3698</v>
      </c>
      <c r="G176" s="183" t="s">
        <v>253</v>
      </c>
      <c r="H176" s="184">
        <v>8</v>
      </c>
      <c r="I176" s="185"/>
      <c r="J176" s="186">
        <f t="shared" si="30"/>
        <v>0</v>
      </c>
      <c r="K176" s="187"/>
      <c r="L176" s="40"/>
      <c r="M176" s="188" t="s">
        <v>1</v>
      </c>
      <c r="N176" s="189" t="s">
        <v>45</v>
      </c>
      <c r="O176" s="72"/>
      <c r="P176" s="190">
        <f t="shared" si="31"/>
        <v>0</v>
      </c>
      <c r="Q176" s="190">
        <v>0</v>
      </c>
      <c r="R176" s="190">
        <f t="shared" si="32"/>
        <v>0</v>
      </c>
      <c r="S176" s="190">
        <v>0</v>
      </c>
      <c r="T176" s="191">
        <f t="shared" si="3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2" t="s">
        <v>98</v>
      </c>
      <c r="AT176" s="192" t="s">
        <v>204</v>
      </c>
      <c r="AU176" s="192" t="s">
        <v>89</v>
      </c>
      <c r="AY176" s="18" t="s">
        <v>203</v>
      </c>
      <c r="BE176" s="193">
        <f t="shared" si="34"/>
        <v>0</v>
      </c>
      <c r="BF176" s="193">
        <f t="shared" si="35"/>
        <v>0</v>
      </c>
      <c r="BG176" s="193">
        <f t="shared" si="36"/>
        <v>0</v>
      </c>
      <c r="BH176" s="193">
        <f t="shared" si="37"/>
        <v>0</v>
      </c>
      <c r="BI176" s="193">
        <f t="shared" si="38"/>
        <v>0</v>
      </c>
      <c r="BJ176" s="18" t="s">
        <v>85</v>
      </c>
      <c r="BK176" s="193">
        <f t="shared" si="39"/>
        <v>0</v>
      </c>
      <c r="BL176" s="18" t="s">
        <v>98</v>
      </c>
      <c r="BM176" s="192" t="s">
        <v>3699</v>
      </c>
    </row>
    <row r="177" spans="1:65" s="2" customFormat="1" ht="16.5" customHeight="1">
      <c r="A177" s="35"/>
      <c r="B177" s="36"/>
      <c r="C177" s="180" t="s">
        <v>561</v>
      </c>
      <c r="D177" s="180" t="s">
        <v>204</v>
      </c>
      <c r="E177" s="181" t="s">
        <v>3700</v>
      </c>
      <c r="F177" s="182" t="s">
        <v>3701</v>
      </c>
      <c r="G177" s="183" t="s">
        <v>253</v>
      </c>
      <c r="H177" s="184">
        <v>8</v>
      </c>
      <c r="I177" s="185"/>
      <c r="J177" s="186">
        <f t="shared" si="30"/>
        <v>0</v>
      </c>
      <c r="K177" s="187"/>
      <c r="L177" s="40"/>
      <c r="M177" s="188" t="s">
        <v>1</v>
      </c>
      <c r="N177" s="189" t="s">
        <v>45</v>
      </c>
      <c r="O177" s="72"/>
      <c r="P177" s="190">
        <f t="shared" si="31"/>
        <v>0</v>
      </c>
      <c r="Q177" s="190">
        <v>0</v>
      </c>
      <c r="R177" s="190">
        <f t="shared" si="32"/>
        <v>0</v>
      </c>
      <c r="S177" s="190">
        <v>0</v>
      </c>
      <c r="T177" s="191">
        <f t="shared" si="3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2" t="s">
        <v>98</v>
      </c>
      <c r="AT177" s="192" t="s">
        <v>204</v>
      </c>
      <c r="AU177" s="192" t="s">
        <v>89</v>
      </c>
      <c r="AY177" s="18" t="s">
        <v>203</v>
      </c>
      <c r="BE177" s="193">
        <f t="shared" si="34"/>
        <v>0</v>
      </c>
      <c r="BF177" s="193">
        <f t="shared" si="35"/>
        <v>0</v>
      </c>
      <c r="BG177" s="193">
        <f t="shared" si="36"/>
        <v>0</v>
      </c>
      <c r="BH177" s="193">
        <f t="shared" si="37"/>
        <v>0</v>
      </c>
      <c r="BI177" s="193">
        <f t="shared" si="38"/>
        <v>0</v>
      </c>
      <c r="BJ177" s="18" t="s">
        <v>85</v>
      </c>
      <c r="BK177" s="193">
        <f t="shared" si="39"/>
        <v>0</v>
      </c>
      <c r="BL177" s="18" t="s">
        <v>98</v>
      </c>
      <c r="BM177" s="192" t="s">
        <v>3702</v>
      </c>
    </row>
    <row r="178" spans="1:65" s="2" customFormat="1" ht="16.5" customHeight="1">
      <c r="A178" s="35"/>
      <c r="B178" s="36"/>
      <c r="C178" s="180" t="s">
        <v>566</v>
      </c>
      <c r="D178" s="180" t="s">
        <v>204</v>
      </c>
      <c r="E178" s="181" t="s">
        <v>3703</v>
      </c>
      <c r="F178" s="182" t="s">
        <v>3704</v>
      </c>
      <c r="G178" s="183" t="s">
        <v>253</v>
      </c>
      <c r="H178" s="184">
        <v>3</v>
      </c>
      <c r="I178" s="185"/>
      <c r="J178" s="186">
        <f t="shared" si="30"/>
        <v>0</v>
      </c>
      <c r="K178" s="187"/>
      <c r="L178" s="40"/>
      <c r="M178" s="188" t="s">
        <v>1</v>
      </c>
      <c r="N178" s="189" t="s">
        <v>45</v>
      </c>
      <c r="O178" s="72"/>
      <c r="P178" s="190">
        <f t="shared" si="31"/>
        <v>0</v>
      </c>
      <c r="Q178" s="190">
        <v>0</v>
      </c>
      <c r="R178" s="190">
        <f t="shared" si="32"/>
        <v>0</v>
      </c>
      <c r="S178" s="190">
        <v>0</v>
      </c>
      <c r="T178" s="191">
        <f t="shared" si="3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2" t="s">
        <v>98</v>
      </c>
      <c r="AT178" s="192" t="s">
        <v>204</v>
      </c>
      <c r="AU178" s="192" t="s">
        <v>89</v>
      </c>
      <c r="AY178" s="18" t="s">
        <v>203</v>
      </c>
      <c r="BE178" s="193">
        <f t="shared" si="34"/>
        <v>0</v>
      </c>
      <c r="BF178" s="193">
        <f t="shared" si="35"/>
        <v>0</v>
      </c>
      <c r="BG178" s="193">
        <f t="shared" si="36"/>
        <v>0</v>
      </c>
      <c r="BH178" s="193">
        <f t="shared" si="37"/>
        <v>0</v>
      </c>
      <c r="BI178" s="193">
        <f t="shared" si="38"/>
        <v>0</v>
      </c>
      <c r="BJ178" s="18" t="s">
        <v>85</v>
      </c>
      <c r="BK178" s="193">
        <f t="shared" si="39"/>
        <v>0</v>
      </c>
      <c r="BL178" s="18" t="s">
        <v>98</v>
      </c>
      <c r="BM178" s="192" t="s">
        <v>3705</v>
      </c>
    </row>
    <row r="179" spans="1:65" s="2" customFormat="1" ht="16.5" customHeight="1">
      <c r="A179" s="35"/>
      <c r="B179" s="36"/>
      <c r="C179" s="180" t="s">
        <v>571</v>
      </c>
      <c r="D179" s="180" t="s">
        <v>204</v>
      </c>
      <c r="E179" s="181" t="s">
        <v>3706</v>
      </c>
      <c r="F179" s="182" t="s">
        <v>3707</v>
      </c>
      <c r="G179" s="183" t="s">
        <v>253</v>
      </c>
      <c r="H179" s="184">
        <v>3</v>
      </c>
      <c r="I179" s="185"/>
      <c r="J179" s="186">
        <f t="shared" si="30"/>
        <v>0</v>
      </c>
      <c r="K179" s="187"/>
      <c r="L179" s="40"/>
      <c r="M179" s="188" t="s">
        <v>1</v>
      </c>
      <c r="N179" s="189" t="s">
        <v>45</v>
      </c>
      <c r="O179" s="72"/>
      <c r="P179" s="190">
        <f t="shared" si="31"/>
        <v>0</v>
      </c>
      <c r="Q179" s="190">
        <v>0</v>
      </c>
      <c r="R179" s="190">
        <f t="shared" si="32"/>
        <v>0</v>
      </c>
      <c r="S179" s="190">
        <v>0</v>
      </c>
      <c r="T179" s="191">
        <f t="shared" si="3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2" t="s">
        <v>98</v>
      </c>
      <c r="AT179" s="192" t="s">
        <v>204</v>
      </c>
      <c r="AU179" s="192" t="s">
        <v>89</v>
      </c>
      <c r="AY179" s="18" t="s">
        <v>203</v>
      </c>
      <c r="BE179" s="193">
        <f t="shared" si="34"/>
        <v>0</v>
      </c>
      <c r="BF179" s="193">
        <f t="shared" si="35"/>
        <v>0</v>
      </c>
      <c r="BG179" s="193">
        <f t="shared" si="36"/>
        <v>0</v>
      </c>
      <c r="BH179" s="193">
        <f t="shared" si="37"/>
        <v>0</v>
      </c>
      <c r="BI179" s="193">
        <f t="shared" si="38"/>
        <v>0</v>
      </c>
      <c r="BJ179" s="18" t="s">
        <v>85</v>
      </c>
      <c r="BK179" s="193">
        <f t="shared" si="39"/>
        <v>0</v>
      </c>
      <c r="BL179" s="18" t="s">
        <v>98</v>
      </c>
      <c r="BM179" s="192" t="s">
        <v>3708</v>
      </c>
    </row>
    <row r="180" spans="1:65" s="2" customFormat="1" ht="16.5" customHeight="1">
      <c r="A180" s="35"/>
      <c r="B180" s="36"/>
      <c r="C180" s="180" t="s">
        <v>576</v>
      </c>
      <c r="D180" s="180" t="s">
        <v>204</v>
      </c>
      <c r="E180" s="181" t="s">
        <v>3709</v>
      </c>
      <c r="F180" s="182" t="s">
        <v>3710</v>
      </c>
      <c r="G180" s="183" t="s">
        <v>253</v>
      </c>
      <c r="H180" s="184">
        <v>2</v>
      </c>
      <c r="I180" s="185"/>
      <c r="J180" s="186">
        <f t="shared" si="30"/>
        <v>0</v>
      </c>
      <c r="K180" s="187"/>
      <c r="L180" s="40"/>
      <c r="M180" s="188" t="s">
        <v>1</v>
      </c>
      <c r="N180" s="189" t="s">
        <v>45</v>
      </c>
      <c r="O180" s="72"/>
      <c r="P180" s="190">
        <f t="shared" si="31"/>
        <v>0</v>
      </c>
      <c r="Q180" s="190">
        <v>0</v>
      </c>
      <c r="R180" s="190">
        <f t="shared" si="32"/>
        <v>0</v>
      </c>
      <c r="S180" s="190">
        <v>0</v>
      </c>
      <c r="T180" s="191">
        <f t="shared" si="3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2" t="s">
        <v>98</v>
      </c>
      <c r="AT180" s="192" t="s">
        <v>204</v>
      </c>
      <c r="AU180" s="192" t="s">
        <v>89</v>
      </c>
      <c r="AY180" s="18" t="s">
        <v>203</v>
      </c>
      <c r="BE180" s="193">
        <f t="shared" si="34"/>
        <v>0</v>
      </c>
      <c r="BF180" s="193">
        <f t="shared" si="35"/>
        <v>0</v>
      </c>
      <c r="BG180" s="193">
        <f t="shared" si="36"/>
        <v>0</v>
      </c>
      <c r="BH180" s="193">
        <f t="shared" si="37"/>
        <v>0</v>
      </c>
      <c r="BI180" s="193">
        <f t="shared" si="38"/>
        <v>0</v>
      </c>
      <c r="BJ180" s="18" t="s">
        <v>85</v>
      </c>
      <c r="BK180" s="193">
        <f t="shared" si="39"/>
        <v>0</v>
      </c>
      <c r="BL180" s="18" t="s">
        <v>98</v>
      </c>
      <c r="BM180" s="192" t="s">
        <v>3711</v>
      </c>
    </row>
    <row r="181" spans="1:65" s="2" customFormat="1" ht="16.5" customHeight="1">
      <c r="A181" s="35"/>
      <c r="B181" s="36"/>
      <c r="C181" s="180" t="s">
        <v>581</v>
      </c>
      <c r="D181" s="180" t="s">
        <v>204</v>
      </c>
      <c r="E181" s="181" t="s">
        <v>3712</v>
      </c>
      <c r="F181" s="182" t="s">
        <v>3713</v>
      </c>
      <c r="G181" s="183" t="s">
        <v>253</v>
      </c>
      <c r="H181" s="184">
        <v>2</v>
      </c>
      <c r="I181" s="185"/>
      <c r="J181" s="186">
        <f t="shared" si="30"/>
        <v>0</v>
      </c>
      <c r="K181" s="187"/>
      <c r="L181" s="40"/>
      <c r="M181" s="188" t="s">
        <v>1</v>
      </c>
      <c r="N181" s="189" t="s">
        <v>45</v>
      </c>
      <c r="O181" s="72"/>
      <c r="P181" s="190">
        <f t="shared" si="31"/>
        <v>0</v>
      </c>
      <c r="Q181" s="190">
        <v>0</v>
      </c>
      <c r="R181" s="190">
        <f t="shared" si="32"/>
        <v>0</v>
      </c>
      <c r="S181" s="190">
        <v>0</v>
      </c>
      <c r="T181" s="191">
        <f t="shared" si="3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2" t="s">
        <v>98</v>
      </c>
      <c r="AT181" s="192" t="s">
        <v>204</v>
      </c>
      <c r="AU181" s="192" t="s">
        <v>89</v>
      </c>
      <c r="AY181" s="18" t="s">
        <v>203</v>
      </c>
      <c r="BE181" s="193">
        <f t="shared" si="34"/>
        <v>0</v>
      </c>
      <c r="BF181" s="193">
        <f t="shared" si="35"/>
        <v>0</v>
      </c>
      <c r="BG181" s="193">
        <f t="shared" si="36"/>
        <v>0</v>
      </c>
      <c r="BH181" s="193">
        <f t="shared" si="37"/>
        <v>0</v>
      </c>
      <c r="BI181" s="193">
        <f t="shared" si="38"/>
        <v>0</v>
      </c>
      <c r="BJ181" s="18" t="s">
        <v>85</v>
      </c>
      <c r="BK181" s="193">
        <f t="shared" si="39"/>
        <v>0</v>
      </c>
      <c r="BL181" s="18" t="s">
        <v>98</v>
      </c>
      <c r="BM181" s="192" t="s">
        <v>3714</v>
      </c>
    </row>
    <row r="182" spans="1:65" s="2" customFormat="1" ht="16.5" customHeight="1">
      <c r="A182" s="35"/>
      <c r="B182" s="36"/>
      <c r="C182" s="180" t="s">
        <v>586</v>
      </c>
      <c r="D182" s="180" t="s">
        <v>204</v>
      </c>
      <c r="E182" s="181" t="s">
        <v>3715</v>
      </c>
      <c r="F182" s="182" t="s">
        <v>3716</v>
      </c>
      <c r="G182" s="183" t="s">
        <v>253</v>
      </c>
      <c r="H182" s="184">
        <v>7</v>
      </c>
      <c r="I182" s="185"/>
      <c r="J182" s="186">
        <f t="shared" si="30"/>
        <v>0</v>
      </c>
      <c r="K182" s="187"/>
      <c r="L182" s="40"/>
      <c r="M182" s="188" t="s">
        <v>1</v>
      </c>
      <c r="N182" s="189" t="s">
        <v>45</v>
      </c>
      <c r="O182" s="72"/>
      <c r="P182" s="190">
        <f t="shared" si="31"/>
        <v>0</v>
      </c>
      <c r="Q182" s="190">
        <v>0</v>
      </c>
      <c r="R182" s="190">
        <f t="shared" si="32"/>
        <v>0</v>
      </c>
      <c r="S182" s="190">
        <v>0</v>
      </c>
      <c r="T182" s="191">
        <f t="shared" si="3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2" t="s">
        <v>98</v>
      </c>
      <c r="AT182" s="192" t="s">
        <v>204</v>
      </c>
      <c r="AU182" s="192" t="s">
        <v>89</v>
      </c>
      <c r="AY182" s="18" t="s">
        <v>203</v>
      </c>
      <c r="BE182" s="193">
        <f t="shared" si="34"/>
        <v>0</v>
      </c>
      <c r="BF182" s="193">
        <f t="shared" si="35"/>
        <v>0</v>
      </c>
      <c r="BG182" s="193">
        <f t="shared" si="36"/>
        <v>0</v>
      </c>
      <c r="BH182" s="193">
        <f t="shared" si="37"/>
        <v>0</v>
      </c>
      <c r="BI182" s="193">
        <f t="shared" si="38"/>
        <v>0</v>
      </c>
      <c r="BJ182" s="18" t="s">
        <v>85</v>
      </c>
      <c r="BK182" s="193">
        <f t="shared" si="39"/>
        <v>0</v>
      </c>
      <c r="BL182" s="18" t="s">
        <v>98</v>
      </c>
      <c r="BM182" s="192" t="s">
        <v>3717</v>
      </c>
    </row>
    <row r="183" spans="1:65" s="2" customFormat="1" ht="16.5" customHeight="1">
      <c r="A183" s="35"/>
      <c r="B183" s="36"/>
      <c r="C183" s="180" t="s">
        <v>591</v>
      </c>
      <c r="D183" s="180" t="s">
        <v>204</v>
      </c>
      <c r="E183" s="181" t="s">
        <v>3718</v>
      </c>
      <c r="F183" s="182" t="s">
        <v>3713</v>
      </c>
      <c r="G183" s="183" t="s">
        <v>253</v>
      </c>
      <c r="H183" s="184">
        <v>7</v>
      </c>
      <c r="I183" s="185"/>
      <c r="J183" s="186">
        <f t="shared" si="30"/>
        <v>0</v>
      </c>
      <c r="K183" s="187"/>
      <c r="L183" s="40"/>
      <c r="M183" s="188" t="s">
        <v>1</v>
      </c>
      <c r="N183" s="189" t="s">
        <v>45</v>
      </c>
      <c r="O183" s="72"/>
      <c r="P183" s="190">
        <f t="shared" si="31"/>
        <v>0</v>
      </c>
      <c r="Q183" s="190">
        <v>0</v>
      </c>
      <c r="R183" s="190">
        <f t="shared" si="32"/>
        <v>0</v>
      </c>
      <c r="S183" s="190">
        <v>0</v>
      </c>
      <c r="T183" s="191">
        <f t="shared" si="3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2" t="s">
        <v>98</v>
      </c>
      <c r="AT183" s="192" t="s">
        <v>204</v>
      </c>
      <c r="AU183" s="192" t="s">
        <v>89</v>
      </c>
      <c r="AY183" s="18" t="s">
        <v>203</v>
      </c>
      <c r="BE183" s="193">
        <f t="shared" si="34"/>
        <v>0</v>
      </c>
      <c r="BF183" s="193">
        <f t="shared" si="35"/>
        <v>0</v>
      </c>
      <c r="BG183" s="193">
        <f t="shared" si="36"/>
        <v>0</v>
      </c>
      <c r="BH183" s="193">
        <f t="shared" si="37"/>
        <v>0</v>
      </c>
      <c r="BI183" s="193">
        <f t="shared" si="38"/>
        <v>0</v>
      </c>
      <c r="BJ183" s="18" t="s">
        <v>85</v>
      </c>
      <c r="BK183" s="193">
        <f t="shared" si="39"/>
        <v>0</v>
      </c>
      <c r="BL183" s="18" t="s">
        <v>98</v>
      </c>
      <c r="BM183" s="192" t="s">
        <v>3719</v>
      </c>
    </row>
    <row r="184" spans="1:65" s="2" customFormat="1" ht="16.5" customHeight="1">
      <c r="A184" s="35"/>
      <c r="B184" s="36"/>
      <c r="C184" s="180" t="s">
        <v>603</v>
      </c>
      <c r="D184" s="180" t="s">
        <v>204</v>
      </c>
      <c r="E184" s="181" t="s">
        <v>3720</v>
      </c>
      <c r="F184" s="182" t="s">
        <v>3721</v>
      </c>
      <c r="G184" s="183" t="s">
        <v>253</v>
      </c>
      <c r="H184" s="184">
        <v>1</v>
      </c>
      <c r="I184" s="185"/>
      <c r="J184" s="186">
        <f t="shared" si="30"/>
        <v>0</v>
      </c>
      <c r="K184" s="187"/>
      <c r="L184" s="40"/>
      <c r="M184" s="188" t="s">
        <v>1</v>
      </c>
      <c r="N184" s="189" t="s">
        <v>45</v>
      </c>
      <c r="O184" s="72"/>
      <c r="P184" s="190">
        <f t="shared" si="31"/>
        <v>0</v>
      </c>
      <c r="Q184" s="190">
        <v>0</v>
      </c>
      <c r="R184" s="190">
        <f t="shared" si="32"/>
        <v>0</v>
      </c>
      <c r="S184" s="190">
        <v>0</v>
      </c>
      <c r="T184" s="191">
        <f t="shared" si="3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2" t="s">
        <v>98</v>
      </c>
      <c r="AT184" s="192" t="s">
        <v>204</v>
      </c>
      <c r="AU184" s="192" t="s">
        <v>89</v>
      </c>
      <c r="AY184" s="18" t="s">
        <v>203</v>
      </c>
      <c r="BE184" s="193">
        <f t="shared" si="34"/>
        <v>0</v>
      </c>
      <c r="BF184" s="193">
        <f t="shared" si="35"/>
        <v>0</v>
      </c>
      <c r="BG184" s="193">
        <f t="shared" si="36"/>
        <v>0</v>
      </c>
      <c r="BH184" s="193">
        <f t="shared" si="37"/>
        <v>0</v>
      </c>
      <c r="BI184" s="193">
        <f t="shared" si="38"/>
        <v>0</v>
      </c>
      <c r="BJ184" s="18" t="s">
        <v>85</v>
      </c>
      <c r="BK184" s="193">
        <f t="shared" si="39"/>
        <v>0</v>
      </c>
      <c r="BL184" s="18" t="s">
        <v>98</v>
      </c>
      <c r="BM184" s="192" t="s">
        <v>3722</v>
      </c>
    </row>
    <row r="185" spans="1:65" s="2" customFormat="1" ht="16.5" customHeight="1">
      <c r="A185" s="35"/>
      <c r="B185" s="36"/>
      <c r="C185" s="180" t="s">
        <v>608</v>
      </c>
      <c r="D185" s="180" t="s">
        <v>204</v>
      </c>
      <c r="E185" s="181" t="s">
        <v>3723</v>
      </c>
      <c r="F185" s="182" t="s">
        <v>3713</v>
      </c>
      <c r="G185" s="183" t="s">
        <v>253</v>
      </c>
      <c r="H185" s="184">
        <v>1</v>
      </c>
      <c r="I185" s="185"/>
      <c r="J185" s="186">
        <f t="shared" si="30"/>
        <v>0</v>
      </c>
      <c r="K185" s="187"/>
      <c r="L185" s="40"/>
      <c r="M185" s="188" t="s">
        <v>1</v>
      </c>
      <c r="N185" s="189" t="s">
        <v>45</v>
      </c>
      <c r="O185" s="72"/>
      <c r="P185" s="190">
        <f t="shared" si="31"/>
        <v>0</v>
      </c>
      <c r="Q185" s="190">
        <v>0</v>
      </c>
      <c r="R185" s="190">
        <f t="shared" si="32"/>
        <v>0</v>
      </c>
      <c r="S185" s="190">
        <v>0</v>
      </c>
      <c r="T185" s="191">
        <f t="shared" si="3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2" t="s">
        <v>98</v>
      </c>
      <c r="AT185" s="192" t="s">
        <v>204</v>
      </c>
      <c r="AU185" s="192" t="s">
        <v>89</v>
      </c>
      <c r="AY185" s="18" t="s">
        <v>203</v>
      </c>
      <c r="BE185" s="193">
        <f t="shared" si="34"/>
        <v>0</v>
      </c>
      <c r="BF185" s="193">
        <f t="shared" si="35"/>
        <v>0</v>
      </c>
      <c r="BG185" s="193">
        <f t="shared" si="36"/>
        <v>0</v>
      </c>
      <c r="BH185" s="193">
        <f t="shared" si="37"/>
        <v>0</v>
      </c>
      <c r="BI185" s="193">
        <f t="shared" si="38"/>
        <v>0</v>
      </c>
      <c r="BJ185" s="18" t="s">
        <v>85</v>
      </c>
      <c r="BK185" s="193">
        <f t="shared" si="39"/>
        <v>0</v>
      </c>
      <c r="BL185" s="18" t="s">
        <v>98</v>
      </c>
      <c r="BM185" s="192" t="s">
        <v>3724</v>
      </c>
    </row>
    <row r="186" spans="1:65" s="2" customFormat="1" ht="21.75" customHeight="1">
      <c r="A186" s="35"/>
      <c r="B186" s="36"/>
      <c r="C186" s="180" t="s">
        <v>613</v>
      </c>
      <c r="D186" s="180" t="s">
        <v>204</v>
      </c>
      <c r="E186" s="181" t="s">
        <v>3640</v>
      </c>
      <c r="F186" s="182" t="s">
        <v>3641</v>
      </c>
      <c r="G186" s="183" t="s">
        <v>207</v>
      </c>
      <c r="H186" s="184">
        <v>7</v>
      </c>
      <c r="I186" s="185"/>
      <c r="J186" s="186">
        <f t="shared" si="30"/>
        <v>0</v>
      </c>
      <c r="K186" s="187"/>
      <c r="L186" s="40"/>
      <c r="M186" s="188" t="s">
        <v>1</v>
      </c>
      <c r="N186" s="189" t="s">
        <v>45</v>
      </c>
      <c r="O186" s="72"/>
      <c r="P186" s="190">
        <f t="shared" si="31"/>
        <v>0</v>
      </c>
      <c r="Q186" s="190">
        <v>0</v>
      </c>
      <c r="R186" s="190">
        <f t="shared" si="32"/>
        <v>0</v>
      </c>
      <c r="S186" s="190">
        <v>0</v>
      </c>
      <c r="T186" s="191">
        <f t="shared" si="33"/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92" t="s">
        <v>98</v>
      </c>
      <c r="AT186" s="192" t="s">
        <v>204</v>
      </c>
      <c r="AU186" s="192" t="s">
        <v>89</v>
      </c>
      <c r="AY186" s="18" t="s">
        <v>203</v>
      </c>
      <c r="BE186" s="193">
        <f t="shared" si="34"/>
        <v>0</v>
      </c>
      <c r="BF186" s="193">
        <f t="shared" si="35"/>
        <v>0</v>
      </c>
      <c r="BG186" s="193">
        <f t="shared" si="36"/>
        <v>0</v>
      </c>
      <c r="BH186" s="193">
        <f t="shared" si="37"/>
        <v>0</v>
      </c>
      <c r="BI186" s="193">
        <f t="shared" si="38"/>
        <v>0</v>
      </c>
      <c r="BJ186" s="18" t="s">
        <v>85</v>
      </c>
      <c r="BK186" s="193">
        <f t="shared" si="39"/>
        <v>0</v>
      </c>
      <c r="BL186" s="18" t="s">
        <v>98</v>
      </c>
      <c r="BM186" s="192" t="s">
        <v>3725</v>
      </c>
    </row>
    <row r="187" spans="1:65" s="2" customFormat="1" ht="16.5" customHeight="1">
      <c r="A187" s="35"/>
      <c r="B187" s="36"/>
      <c r="C187" s="180" t="s">
        <v>618</v>
      </c>
      <c r="D187" s="180" t="s">
        <v>204</v>
      </c>
      <c r="E187" s="181" t="s">
        <v>3608</v>
      </c>
      <c r="F187" s="182" t="s">
        <v>3609</v>
      </c>
      <c r="G187" s="183" t="s">
        <v>207</v>
      </c>
      <c r="H187" s="184">
        <v>7</v>
      </c>
      <c r="I187" s="185"/>
      <c r="J187" s="186">
        <f t="shared" si="30"/>
        <v>0</v>
      </c>
      <c r="K187" s="187"/>
      <c r="L187" s="40"/>
      <c r="M187" s="188" t="s">
        <v>1</v>
      </c>
      <c r="N187" s="189" t="s">
        <v>45</v>
      </c>
      <c r="O187" s="72"/>
      <c r="P187" s="190">
        <f t="shared" si="31"/>
        <v>0</v>
      </c>
      <c r="Q187" s="190">
        <v>0</v>
      </c>
      <c r="R187" s="190">
        <f t="shared" si="32"/>
        <v>0</v>
      </c>
      <c r="S187" s="190">
        <v>0</v>
      </c>
      <c r="T187" s="191">
        <f t="shared" si="33"/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2" t="s">
        <v>98</v>
      </c>
      <c r="AT187" s="192" t="s">
        <v>204</v>
      </c>
      <c r="AU187" s="192" t="s">
        <v>89</v>
      </c>
      <c r="AY187" s="18" t="s">
        <v>203</v>
      </c>
      <c r="BE187" s="193">
        <f t="shared" si="34"/>
        <v>0</v>
      </c>
      <c r="BF187" s="193">
        <f t="shared" si="35"/>
        <v>0</v>
      </c>
      <c r="BG187" s="193">
        <f t="shared" si="36"/>
        <v>0</v>
      </c>
      <c r="BH187" s="193">
        <f t="shared" si="37"/>
        <v>0</v>
      </c>
      <c r="BI187" s="193">
        <f t="shared" si="38"/>
        <v>0</v>
      </c>
      <c r="BJ187" s="18" t="s">
        <v>85</v>
      </c>
      <c r="BK187" s="193">
        <f t="shared" si="39"/>
        <v>0</v>
      </c>
      <c r="BL187" s="18" t="s">
        <v>98</v>
      </c>
      <c r="BM187" s="192" t="s">
        <v>3726</v>
      </c>
    </row>
    <row r="188" spans="2:63" s="11" customFormat="1" ht="22.9" customHeight="1">
      <c r="B188" s="166"/>
      <c r="C188" s="167"/>
      <c r="D188" s="168" t="s">
        <v>79</v>
      </c>
      <c r="E188" s="226" t="s">
        <v>3727</v>
      </c>
      <c r="F188" s="226" t="s">
        <v>3728</v>
      </c>
      <c r="G188" s="167"/>
      <c r="H188" s="167"/>
      <c r="I188" s="170"/>
      <c r="J188" s="227">
        <f>BK188</f>
        <v>0</v>
      </c>
      <c r="K188" s="167"/>
      <c r="L188" s="172"/>
      <c r="M188" s="173"/>
      <c r="N188" s="174"/>
      <c r="O188" s="174"/>
      <c r="P188" s="175">
        <f>SUM(P189:P206)</f>
        <v>0</v>
      </c>
      <c r="Q188" s="174"/>
      <c r="R188" s="175">
        <f>SUM(R189:R206)</f>
        <v>0</v>
      </c>
      <c r="S188" s="174"/>
      <c r="T188" s="176">
        <f>SUM(T189:T206)</f>
        <v>0</v>
      </c>
      <c r="AR188" s="177" t="s">
        <v>85</v>
      </c>
      <c r="AT188" s="178" t="s">
        <v>79</v>
      </c>
      <c r="AU188" s="178" t="s">
        <v>85</v>
      </c>
      <c r="AY188" s="177" t="s">
        <v>203</v>
      </c>
      <c r="BK188" s="179">
        <f>SUM(BK189:BK206)</f>
        <v>0</v>
      </c>
    </row>
    <row r="189" spans="1:65" s="2" customFormat="1" ht="24.2" customHeight="1">
      <c r="A189" s="35"/>
      <c r="B189" s="36"/>
      <c r="C189" s="180" t="s">
        <v>624</v>
      </c>
      <c r="D189" s="180" t="s">
        <v>204</v>
      </c>
      <c r="E189" s="181" t="s">
        <v>3729</v>
      </c>
      <c r="F189" s="182" t="s">
        <v>3730</v>
      </c>
      <c r="G189" s="183" t="s">
        <v>621</v>
      </c>
      <c r="H189" s="184">
        <v>1</v>
      </c>
      <c r="I189" s="185"/>
      <c r="J189" s="186">
        <f aca="true" t="shared" si="40" ref="J189:J206">ROUND(I189*H189,2)</f>
        <v>0</v>
      </c>
      <c r="K189" s="187"/>
      <c r="L189" s="40"/>
      <c r="M189" s="188" t="s">
        <v>1</v>
      </c>
      <c r="N189" s="189" t="s">
        <v>45</v>
      </c>
      <c r="O189" s="72"/>
      <c r="P189" s="190">
        <f aca="true" t="shared" si="41" ref="P189:P206">O189*H189</f>
        <v>0</v>
      </c>
      <c r="Q189" s="190">
        <v>0</v>
      </c>
      <c r="R189" s="190">
        <f aca="true" t="shared" si="42" ref="R189:R206">Q189*H189</f>
        <v>0</v>
      </c>
      <c r="S189" s="190">
        <v>0</v>
      </c>
      <c r="T189" s="191">
        <f aca="true" t="shared" si="43" ref="T189:T206"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2" t="s">
        <v>98</v>
      </c>
      <c r="AT189" s="192" t="s">
        <v>204</v>
      </c>
      <c r="AU189" s="192" t="s">
        <v>89</v>
      </c>
      <c r="AY189" s="18" t="s">
        <v>203</v>
      </c>
      <c r="BE189" s="193">
        <f aca="true" t="shared" si="44" ref="BE189:BE206">IF(N189="základní",J189,0)</f>
        <v>0</v>
      </c>
      <c r="BF189" s="193">
        <f aca="true" t="shared" si="45" ref="BF189:BF206">IF(N189="snížená",J189,0)</f>
        <v>0</v>
      </c>
      <c r="BG189" s="193">
        <f aca="true" t="shared" si="46" ref="BG189:BG206">IF(N189="zákl. přenesená",J189,0)</f>
        <v>0</v>
      </c>
      <c r="BH189" s="193">
        <f aca="true" t="shared" si="47" ref="BH189:BH206">IF(N189="sníž. přenesená",J189,0)</f>
        <v>0</v>
      </c>
      <c r="BI189" s="193">
        <f aca="true" t="shared" si="48" ref="BI189:BI206">IF(N189="nulová",J189,0)</f>
        <v>0</v>
      </c>
      <c r="BJ189" s="18" t="s">
        <v>85</v>
      </c>
      <c r="BK189" s="193">
        <f aca="true" t="shared" si="49" ref="BK189:BK206">ROUND(I189*H189,2)</f>
        <v>0</v>
      </c>
      <c r="BL189" s="18" t="s">
        <v>98</v>
      </c>
      <c r="BM189" s="192" t="s">
        <v>3731</v>
      </c>
    </row>
    <row r="190" spans="1:65" s="2" customFormat="1" ht="16.5" customHeight="1">
      <c r="A190" s="35"/>
      <c r="B190" s="36"/>
      <c r="C190" s="180" t="s">
        <v>629</v>
      </c>
      <c r="D190" s="180" t="s">
        <v>204</v>
      </c>
      <c r="E190" s="181" t="s">
        <v>3732</v>
      </c>
      <c r="F190" s="182" t="s">
        <v>3733</v>
      </c>
      <c r="G190" s="183" t="s">
        <v>621</v>
      </c>
      <c r="H190" s="184">
        <v>1</v>
      </c>
      <c r="I190" s="185"/>
      <c r="J190" s="186">
        <f t="shared" si="40"/>
        <v>0</v>
      </c>
      <c r="K190" s="187"/>
      <c r="L190" s="40"/>
      <c r="M190" s="188" t="s">
        <v>1</v>
      </c>
      <c r="N190" s="189" t="s">
        <v>45</v>
      </c>
      <c r="O190" s="72"/>
      <c r="P190" s="190">
        <f t="shared" si="41"/>
        <v>0</v>
      </c>
      <c r="Q190" s="190">
        <v>0</v>
      </c>
      <c r="R190" s="190">
        <f t="shared" si="42"/>
        <v>0</v>
      </c>
      <c r="S190" s="190">
        <v>0</v>
      </c>
      <c r="T190" s="191">
        <f t="shared" si="4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92" t="s">
        <v>98</v>
      </c>
      <c r="AT190" s="192" t="s">
        <v>204</v>
      </c>
      <c r="AU190" s="192" t="s">
        <v>89</v>
      </c>
      <c r="AY190" s="18" t="s">
        <v>203</v>
      </c>
      <c r="BE190" s="193">
        <f t="shared" si="44"/>
        <v>0</v>
      </c>
      <c r="BF190" s="193">
        <f t="shared" si="45"/>
        <v>0</v>
      </c>
      <c r="BG190" s="193">
        <f t="shared" si="46"/>
        <v>0</v>
      </c>
      <c r="BH190" s="193">
        <f t="shared" si="47"/>
        <v>0</v>
      </c>
      <c r="BI190" s="193">
        <f t="shared" si="48"/>
        <v>0</v>
      </c>
      <c r="BJ190" s="18" t="s">
        <v>85</v>
      </c>
      <c r="BK190" s="193">
        <f t="shared" si="49"/>
        <v>0</v>
      </c>
      <c r="BL190" s="18" t="s">
        <v>98</v>
      </c>
      <c r="BM190" s="192" t="s">
        <v>3734</v>
      </c>
    </row>
    <row r="191" spans="1:65" s="2" customFormat="1" ht="24.2" customHeight="1">
      <c r="A191" s="35"/>
      <c r="B191" s="36"/>
      <c r="C191" s="180" t="s">
        <v>634</v>
      </c>
      <c r="D191" s="180" t="s">
        <v>204</v>
      </c>
      <c r="E191" s="181" t="s">
        <v>3735</v>
      </c>
      <c r="F191" s="182" t="s">
        <v>3736</v>
      </c>
      <c r="G191" s="183" t="s">
        <v>621</v>
      </c>
      <c r="H191" s="184">
        <v>1</v>
      </c>
      <c r="I191" s="185"/>
      <c r="J191" s="186">
        <f t="shared" si="40"/>
        <v>0</v>
      </c>
      <c r="K191" s="187"/>
      <c r="L191" s="40"/>
      <c r="M191" s="188" t="s">
        <v>1</v>
      </c>
      <c r="N191" s="189" t="s">
        <v>45</v>
      </c>
      <c r="O191" s="72"/>
      <c r="P191" s="190">
        <f t="shared" si="41"/>
        <v>0</v>
      </c>
      <c r="Q191" s="190">
        <v>0</v>
      </c>
      <c r="R191" s="190">
        <f t="shared" si="42"/>
        <v>0</v>
      </c>
      <c r="S191" s="190">
        <v>0</v>
      </c>
      <c r="T191" s="191">
        <f t="shared" si="4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2" t="s">
        <v>98</v>
      </c>
      <c r="AT191" s="192" t="s">
        <v>204</v>
      </c>
      <c r="AU191" s="192" t="s">
        <v>89</v>
      </c>
      <c r="AY191" s="18" t="s">
        <v>203</v>
      </c>
      <c r="BE191" s="193">
        <f t="shared" si="44"/>
        <v>0</v>
      </c>
      <c r="BF191" s="193">
        <f t="shared" si="45"/>
        <v>0</v>
      </c>
      <c r="BG191" s="193">
        <f t="shared" si="46"/>
        <v>0</v>
      </c>
      <c r="BH191" s="193">
        <f t="shared" si="47"/>
        <v>0</v>
      </c>
      <c r="BI191" s="193">
        <f t="shared" si="48"/>
        <v>0</v>
      </c>
      <c r="BJ191" s="18" t="s">
        <v>85</v>
      </c>
      <c r="BK191" s="193">
        <f t="shared" si="49"/>
        <v>0</v>
      </c>
      <c r="BL191" s="18" t="s">
        <v>98</v>
      </c>
      <c r="BM191" s="192" t="s">
        <v>3737</v>
      </c>
    </row>
    <row r="192" spans="1:65" s="2" customFormat="1" ht="16.5" customHeight="1">
      <c r="A192" s="35"/>
      <c r="B192" s="36"/>
      <c r="C192" s="180" t="s">
        <v>107</v>
      </c>
      <c r="D192" s="180" t="s">
        <v>204</v>
      </c>
      <c r="E192" s="181" t="s">
        <v>3738</v>
      </c>
      <c r="F192" s="182" t="s">
        <v>3650</v>
      </c>
      <c r="G192" s="183" t="s">
        <v>621</v>
      </c>
      <c r="H192" s="184">
        <v>1</v>
      </c>
      <c r="I192" s="185"/>
      <c r="J192" s="186">
        <f t="shared" si="40"/>
        <v>0</v>
      </c>
      <c r="K192" s="187"/>
      <c r="L192" s="40"/>
      <c r="M192" s="188" t="s">
        <v>1</v>
      </c>
      <c r="N192" s="189" t="s">
        <v>45</v>
      </c>
      <c r="O192" s="72"/>
      <c r="P192" s="190">
        <f t="shared" si="41"/>
        <v>0</v>
      </c>
      <c r="Q192" s="190">
        <v>0</v>
      </c>
      <c r="R192" s="190">
        <f t="shared" si="42"/>
        <v>0</v>
      </c>
      <c r="S192" s="190">
        <v>0</v>
      </c>
      <c r="T192" s="191">
        <f t="shared" si="4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92" t="s">
        <v>98</v>
      </c>
      <c r="AT192" s="192" t="s">
        <v>204</v>
      </c>
      <c r="AU192" s="192" t="s">
        <v>89</v>
      </c>
      <c r="AY192" s="18" t="s">
        <v>203</v>
      </c>
      <c r="BE192" s="193">
        <f t="shared" si="44"/>
        <v>0</v>
      </c>
      <c r="BF192" s="193">
        <f t="shared" si="45"/>
        <v>0</v>
      </c>
      <c r="BG192" s="193">
        <f t="shared" si="46"/>
        <v>0</v>
      </c>
      <c r="BH192" s="193">
        <f t="shared" si="47"/>
        <v>0</v>
      </c>
      <c r="BI192" s="193">
        <f t="shared" si="48"/>
        <v>0</v>
      </c>
      <c r="BJ192" s="18" t="s">
        <v>85</v>
      </c>
      <c r="BK192" s="193">
        <f t="shared" si="49"/>
        <v>0</v>
      </c>
      <c r="BL192" s="18" t="s">
        <v>98</v>
      </c>
      <c r="BM192" s="192" t="s">
        <v>3739</v>
      </c>
    </row>
    <row r="193" spans="1:65" s="2" customFormat="1" ht="16.5" customHeight="1">
      <c r="A193" s="35"/>
      <c r="B193" s="36"/>
      <c r="C193" s="180" t="s">
        <v>642</v>
      </c>
      <c r="D193" s="180" t="s">
        <v>204</v>
      </c>
      <c r="E193" s="181" t="s">
        <v>3740</v>
      </c>
      <c r="F193" s="182" t="s">
        <v>3741</v>
      </c>
      <c r="G193" s="183" t="s">
        <v>621</v>
      </c>
      <c r="H193" s="184">
        <v>1</v>
      </c>
      <c r="I193" s="185"/>
      <c r="J193" s="186">
        <f t="shared" si="40"/>
        <v>0</v>
      </c>
      <c r="K193" s="187"/>
      <c r="L193" s="40"/>
      <c r="M193" s="188" t="s">
        <v>1</v>
      </c>
      <c r="N193" s="189" t="s">
        <v>45</v>
      </c>
      <c r="O193" s="72"/>
      <c r="P193" s="190">
        <f t="shared" si="41"/>
        <v>0</v>
      </c>
      <c r="Q193" s="190">
        <v>0</v>
      </c>
      <c r="R193" s="190">
        <f t="shared" si="42"/>
        <v>0</v>
      </c>
      <c r="S193" s="190">
        <v>0</v>
      </c>
      <c r="T193" s="191">
        <f t="shared" si="4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2" t="s">
        <v>98</v>
      </c>
      <c r="AT193" s="192" t="s">
        <v>204</v>
      </c>
      <c r="AU193" s="192" t="s">
        <v>89</v>
      </c>
      <c r="AY193" s="18" t="s">
        <v>203</v>
      </c>
      <c r="BE193" s="193">
        <f t="shared" si="44"/>
        <v>0</v>
      </c>
      <c r="BF193" s="193">
        <f t="shared" si="45"/>
        <v>0</v>
      </c>
      <c r="BG193" s="193">
        <f t="shared" si="46"/>
        <v>0</v>
      </c>
      <c r="BH193" s="193">
        <f t="shared" si="47"/>
        <v>0</v>
      </c>
      <c r="BI193" s="193">
        <f t="shared" si="48"/>
        <v>0</v>
      </c>
      <c r="BJ193" s="18" t="s">
        <v>85</v>
      </c>
      <c r="BK193" s="193">
        <f t="shared" si="49"/>
        <v>0</v>
      </c>
      <c r="BL193" s="18" t="s">
        <v>98</v>
      </c>
      <c r="BM193" s="192" t="s">
        <v>3742</v>
      </c>
    </row>
    <row r="194" spans="1:65" s="2" customFormat="1" ht="16.5" customHeight="1">
      <c r="A194" s="35"/>
      <c r="B194" s="36"/>
      <c r="C194" s="180" t="s">
        <v>648</v>
      </c>
      <c r="D194" s="180" t="s">
        <v>204</v>
      </c>
      <c r="E194" s="181" t="s">
        <v>3743</v>
      </c>
      <c r="F194" s="182" t="s">
        <v>3624</v>
      </c>
      <c r="G194" s="183" t="s">
        <v>621</v>
      </c>
      <c r="H194" s="184">
        <v>1</v>
      </c>
      <c r="I194" s="185"/>
      <c r="J194" s="186">
        <f t="shared" si="40"/>
        <v>0</v>
      </c>
      <c r="K194" s="187"/>
      <c r="L194" s="40"/>
      <c r="M194" s="188" t="s">
        <v>1</v>
      </c>
      <c r="N194" s="189" t="s">
        <v>45</v>
      </c>
      <c r="O194" s="72"/>
      <c r="P194" s="190">
        <f t="shared" si="41"/>
        <v>0</v>
      </c>
      <c r="Q194" s="190">
        <v>0</v>
      </c>
      <c r="R194" s="190">
        <f t="shared" si="42"/>
        <v>0</v>
      </c>
      <c r="S194" s="190">
        <v>0</v>
      </c>
      <c r="T194" s="191">
        <f t="shared" si="4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92" t="s">
        <v>98</v>
      </c>
      <c r="AT194" s="192" t="s">
        <v>204</v>
      </c>
      <c r="AU194" s="192" t="s">
        <v>89</v>
      </c>
      <c r="AY194" s="18" t="s">
        <v>203</v>
      </c>
      <c r="BE194" s="193">
        <f t="shared" si="44"/>
        <v>0</v>
      </c>
      <c r="BF194" s="193">
        <f t="shared" si="45"/>
        <v>0</v>
      </c>
      <c r="BG194" s="193">
        <f t="shared" si="46"/>
        <v>0</v>
      </c>
      <c r="BH194" s="193">
        <f t="shared" si="47"/>
        <v>0</v>
      </c>
      <c r="BI194" s="193">
        <f t="shared" si="48"/>
        <v>0</v>
      </c>
      <c r="BJ194" s="18" t="s">
        <v>85</v>
      </c>
      <c r="BK194" s="193">
        <f t="shared" si="49"/>
        <v>0</v>
      </c>
      <c r="BL194" s="18" t="s">
        <v>98</v>
      </c>
      <c r="BM194" s="192" t="s">
        <v>3744</v>
      </c>
    </row>
    <row r="195" spans="1:65" s="2" customFormat="1" ht="16.5" customHeight="1">
      <c r="A195" s="35"/>
      <c r="B195" s="36"/>
      <c r="C195" s="180" t="s">
        <v>653</v>
      </c>
      <c r="D195" s="180" t="s">
        <v>204</v>
      </c>
      <c r="E195" s="181" t="s">
        <v>3745</v>
      </c>
      <c r="F195" s="182" t="s">
        <v>3746</v>
      </c>
      <c r="G195" s="183" t="s">
        <v>621</v>
      </c>
      <c r="H195" s="184">
        <v>1</v>
      </c>
      <c r="I195" s="185"/>
      <c r="J195" s="186">
        <f t="shared" si="40"/>
        <v>0</v>
      </c>
      <c r="K195" s="187"/>
      <c r="L195" s="40"/>
      <c r="M195" s="188" t="s">
        <v>1</v>
      </c>
      <c r="N195" s="189" t="s">
        <v>45</v>
      </c>
      <c r="O195" s="72"/>
      <c r="P195" s="190">
        <f t="shared" si="41"/>
        <v>0</v>
      </c>
      <c r="Q195" s="190">
        <v>0</v>
      </c>
      <c r="R195" s="190">
        <f t="shared" si="42"/>
        <v>0</v>
      </c>
      <c r="S195" s="190">
        <v>0</v>
      </c>
      <c r="T195" s="191">
        <f t="shared" si="4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92" t="s">
        <v>98</v>
      </c>
      <c r="AT195" s="192" t="s">
        <v>204</v>
      </c>
      <c r="AU195" s="192" t="s">
        <v>89</v>
      </c>
      <c r="AY195" s="18" t="s">
        <v>203</v>
      </c>
      <c r="BE195" s="193">
        <f t="shared" si="44"/>
        <v>0</v>
      </c>
      <c r="BF195" s="193">
        <f t="shared" si="45"/>
        <v>0</v>
      </c>
      <c r="BG195" s="193">
        <f t="shared" si="46"/>
        <v>0</v>
      </c>
      <c r="BH195" s="193">
        <f t="shared" si="47"/>
        <v>0</v>
      </c>
      <c r="BI195" s="193">
        <f t="shared" si="48"/>
        <v>0</v>
      </c>
      <c r="BJ195" s="18" t="s">
        <v>85</v>
      </c>
      <c r="BK195" s="193">
        <f t="shared" si="49"/>
        <v>0</v>
      </c>
      <c r="BL195" s="18" t="s">
        <v>98</v>
      </c>
      <c r="BM195" s="192" t="s">
        <v>3747</v>
      </c>
    </row>
    <row r="196" spans="1:65" s="2" customFormat="1" ht="16.5" customHeight="1">
      <c r="A196" s="35"/>
      <c r="B196" s="36"/>
      <c r="C196" s="180" t="s">
        <v>657</v>
      </c>
      <c r="D196" s="180" t="s">
        <v>204</v>
      </c>
      <c r="E196" s="181" t="s">
        <v>3748</v>
      </c>
      <c r="F196" s="182" t="s">
        <v>3749</v>
      </c>
      <c r="G196" s="183" t="s">
        <v>621</v>
      </c>
      <c r="H196" s="184">
        <v>1</v>
      </c>
      <c r="I196" s="185"/>
      <c r="J196" s="186">
        <f t="shared" si="40"/>
        <v>0</v>
      </c>
      <c r="K196" s="187"/>
      <c r="L196" s="40"/>
      <c r="M196" s="188" t="s">
        <v>1</v>
      </c>
      <c r="N196" s="189" t="s">
        <v>45</v>
      </c>
      <c r="O196" s="72"/>
      <c r="P196" s="190">
        <f t="shared" si="41"/>
        <v>0</v>
      </c>
      <c r="Q196" s="190">
        <v>0</v>
      </c>
      <c r="R196" s="190">
        <f t="shared" si="42"/>
        <v>0</v>
      </c>
      <c r="S196" s="190">
        <v>0</v>
      </c>
      <c r="T196" s="191">
        <f t="shared" si="43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92" t="s">
        <v>98</v>
      </c>
      <c r="AT196" s="192" t="s">
        <v>204</v>
      </c>
      <c r="AU196" s="192" t="s">
        <v>89</v>
      </c>
      <c r="AY196" s="18" t="s">
        <v>203</v>
      </c>
      <c r="BE196" s="193">
        <f t="shared" si="44"/>
        <v>0</v>
      </c>
      <c r="BF196" s="193">
        <f t="shared" si="45"/>
        <v>0</v>
      </c>
      <c r="BG196" s="193">
        <f t="shared" si="46"/>
        <v>0</v>
      </c>
      <c r="BH196" s="193">
        <f t="shared" si="47"/>
        <v>0</v>
      </c>
      <c r="BI196" s="193">
        <f t="shared" si="48"/>
        <v>0</v>
      </c>
      <c r="BJ196" s="18" t="s">
        <v>85</v>
      </c>
      <c r="BK196" s="193">
        <f t="shared" si="49"/>
        <v>0</v>
      </c>
      <c r="BL196" s="18" t="s">
        <v>98</v>
      </c>
      <c r="BM196" s="192" t="s">
        <v>3750</v>
      </c>
    </row>
    <row r="197" spans="1:65" s="2" customFormat="1" ht="24.2" customHeight="1">
      <c r="A197" s="35"/>
      <c r="B197" s="36"/>
      <c r="C197" s="180" t="s">
        <v>662</v>
      </c>
      <c r="D197" s="180" t="s">
        <v>204</v>
      </c>
      <c r="E197" s="181" t="s">
        <v>3751</v>
      </c>
      <c r="F197" s="182" t="s">
        <v>3752</v>
      </c>
      <c r="G197" s="183" t="s">
        <v>621</v>
      </c>
      <c r="H197" s="184">
        <v>1</v>
      </c>
      <c r="I197" s="185"/>
      <c r="J197" s="186">
        <f t="shared" si="40"/>
        <v>0</v>
      </c>
      <c r="K197" s="187"/>
      <c r="L197" s="40"/>
      <c r="M197" s="188" t="s">
        <v>1</v>
      </c>
      <c r="N197" s="189" t="s">
        <v>45</v>
      </c>
      <c r="O197" s="72"/>
      <c r="P197" s="190">
        <f t="shared" si="41"/>
        <v>0</v>
      </c>
      <c r="Q197" s="190">
        <v>0</v>
      </c>
      <c r="R197" s="190">
        <f t="shared" si="42"/>
        <v>0</v>
      </c>
      <c r="S197" s="190">
        <v>0</v>
      </c>
      <c r="T197" s="191">
        <f t="shared" si="4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92" t="s">
        <v>98</v>
      </c>
      <c r="AT197" s="192" t="s">
        <v>204</v>
      </c>
      <c r="AU197" s="192" t="s">
        <v>89</v>
      </c>
      <c r="AY197" s="18" t="s">
        <v>203</v>
      </c>
      <c r="BE197" s="193">
        <f t="shared" si="44"/>
        <v>0</v>
      </c>
      <c r="BF197" s="193">
        <f t="shared" si="45"/>
        <v>0</v>
      </c>
      <c r="BG197" s="193">
        <f t="shared" si="46"/>
        <v>0</v>
      </c>
      <c r="BH197" s="193">
        <f t="shared" si="47"/>
        <v>0</v>
      </c>
      <c r="BI197" s="193">
        <f t="shared" si="48"/>
        <v>0</v>
      </c>
      <c r="BJ197" s="18" t="s">
        <v>85</v>
      </c>
      <c r="BK197" s="193">
        <f t="shared" si="49"/>
        <v>0</v>
      </c>
      <c r="BL197" s="18" t="s">
        <v>98</v>
      </c>
      <c r="BM197" s="192" t="s">
        <v>3753</v>
      </c>
    </row>
    <row r="198" spans="1:65" s="2" customFormat="1" ht="16.5" customHeight="1">
      <c r="A198" s="35"/>
      <c r="B198" s="36"/>
      <c r="C198" s="180" t="s">
        <v>666</v>
      </c>
      <c r="D198" s="180" t="s">
        <v>204</v>
      </c>
      <c r="E198" s="181" t="s">
        <v>3754</v>
      </c>
      <c r="F198" s="182" t="s">
        <v>3755</v>
      </c>
      <c r="G198" s="183" t="s">
        <v>621</v>
      </c>
      <c r="H198" s="184">
        <v>1</v>
      </c>
      <c r="I198" s="185"/>
      <c r="J198" s="186">
        <f t="shared" si="40"/>
        <v>0</v>
      </c>
      <c r="K198" s="187"/>
      <c r="L198" s="40"/>
      <c r="M198" s="188" t="s">
        <v>1</v>
      </c>
      <c r="N198" s="189" t="s">
        <v>45</v>
      </c>
      <c r="O198" s="72"/>
      <c r="P198" s="190">
        <f t="shared" si="41"/>
        <v>0</v>
      </c>
      <c r="Q198" s="190">
        <v>0</v>
      </c>
      <c r="R198" s="190">
        <f t="shared" si="42"/>
        <v>0</v>
      </c>
      <c r="S198" s="190">
        <v>0</v>
      </c>
      <c r="T198" s="191">
        <f t="shared" si="4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2" t="s">
        <v>98</v>
      </c>
      <c r="AT198" s="192" t="s">
        <v>204</v>
      </c>
      <c r="AU198" s="192" t="s">
        <v>89</v>
      </c>
      <c r="AY198" s="18" t="s">
        <v>203</v>
      </c>
      <c r="BE198" s="193">
        <f t="shared" si="44"/>
        <v>0</v>
      </c>
      <c r="BF198" s="193">
        <f t="shared" si="45"/>
        <v>0</v>
      </c>
      <c r="BG198" s="193">
        <f t="shared" si="46"/>
        <v>0</v>
      </c>
      <c r="BH198" s="193">
        <f t="shared" si="47"/>
        <v>0</v>
      </c>
      <c r="BI198" s="193">
        <f t="shared" si="48"/>
        <v>0</v>
      </c>
      <c r="BJ198" s="18" t="s">
        <v>85</v>
      </c>
      <c r="BK198" s="193">
        <f t="shared" si="49"/>
        <v>0</v>
      </c>
      <c r="BL198" s="18" t="s">
        <v>98</v>
      </c>
      <c r="BM198" s="192" t="s">
        <v>3756</v>
      </c>
    </row>
    <row r="199" spans="1:65" s="2" customFormat="1" ht="16.5" customHeight="1">
      <c r="A199" s="35"/>
      <c r="B199" s="36"/>
      <c r="C199" s="180" t="s">
        <v>671</v>
      </c>
      <c r="D199" s="180" t="s">
        <v>204</v>
      </c>
      <c r="E199" s="181" t="s">
        <v>3757</v>
      </c>
      <c r="F199" s="182" t="s">
        <v>3758</v>
      </c>
      <c r="G199" s="183" t="s">
        <v>621</v>
      </c>
      <c r="H199" s="184">
        <v>2</v>
      </c>
      <c r="I199" s="185"/>
      <c r="J199" s="186">
        <f t="shared" si="40"/>
        <v>0</v>
      </c>
      <c r="K199" s="187"/>
      <c r="L199" s="40"/>
      <c r="M199" s="188" t="s">
        <v>1</v>
      </c>
      <c r="N199" s="189" t="s">
        <v>45</v>
      </c>
      <c r="O199" s="72"/>
      <c r="P199" s="190">
        <f t="shared" si="41"/>
        <v>0</v>
      </c>
      <c r="Q199" s="190">
        <v>0</v>
      </c>
      <c r="R199" s="190">
        <f t="shared" si="42"/>
        <v>0</v>
      </c>
      <c r="S199" s="190">
        <v>0</v>
      </c>
      <c r="T199" s="191">
        <f t="shared" si="43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92" t="s">
        <v>98</v>
      </c>
      <c r="AT199" s="192" t="s">
        <v>204</v>
      </c>
      <c r="AU199" s="192" t="s">
        <v>89</v>
      </c>
      <c r="AY199" s="18" t="s">
        <v>203</v>
      </c>
      <c r="BE199" s="193">
        <f t="shared" si="44"/>
        <v>0</v>
      </c>
      <c r="BF199" s="193">
        <f t="shared" si="45"/>
        <v>0</v>
      </c>
      <c r="BG199" s="193">
        <f t="shared" si="46"/>
        <v>0</v>
      </c>
      <c r="BH199" s="193">
        <f t="shared" si="47"/>
        <v>0</v>
      </c>
      <c r="BI199" s="193">
        <f t="shared" si="48"/>
        <v>0</v>
      </c>
      <c r="BJ199" s="18" t="s">
        <v>85</v>
      </c>
      <c r="BK199" s="193">
        <f t="shared" si="49"/>
        <v>0</v>
      </c>
      <c r="BL199" s="18" t="s">
        <v>98</v>
      </c>
      <c r="BM199" s="192" t="s">
        <v>3759</v>
      </c>
    </row>
    <row r="200" spans="1:65" s="2" customFormat="1" ht="16.5" customHeight="1">
      <c r="A200" s="35"/>
      <c r="B200" s="36"/>
      <c r="C200" s="180" t="s">
        <v>675</v>
      </c>
      <c r="D200" s="180" t="s">
        <v>204</v>
      </c>
      <c r="E200" s="181" t="s">
        <v>3760</v>
      </c>
      <c r="F200" s="182" t="s">
        <v>3662</v>
      </c>
      <c r="G200" s="183" t="s">
        <v>621</v>
      </c>
      <c r="H200" s="184">
        <v>2</v>
      </c>
      <c r="I200" s="185"/>
      <c r="J200" s="186">
        <f t="shared" si="40"/>
        <v>0</v>
      </c>
      <c r="K200" s="187"/>
      <c r="L200" s="40"/>
      <c r="M200" s="188" t="s">
        <v>1</v>
      </c>
      <c r="N200" s="189" t="s">
        <v>45</v>
      </c>
      <c r="O200" s="72"/>
      <c r="P200" s="190">
        <f t="shared" si="41"/>
        <v>0</v>
      </c>
      <c r="Q200" s="190">
        <v>0</v>
      </c>
      <c r="R200" s="190">
        <f t="shared" si="42"/>
        <v>0</v>
      </c>
      <c r="S200" s="190">
        <v>0</v>
      </c>
      <c r="T200" s="191">
        <f t="shared" si="43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2" t="s">
        <v>98</v>
      </c>
      <c r="AT200" s="192" t="s">
        <v>204</v>
      </c>
      <c r="AU200" s="192" t="s">
        <v>89</v>
      </c>
      <c r="AY200" s="18" t="s">
        <v>203</v>
      </c>
      <c r="BE200" s="193">
        <f t="shared" si="44"/>
        <v>0</v>
      </c>
      <c r="BF200" s="193">
        <f t="shared" si="45"/>
        <v>0</v>
      </c>
      <c r="BG200" s="193">
        <f t="shared" si="46"/>
        <v>0</v>
      </c>
      <c r="BH200" s="193">
        <f t="shared" si="47"/>
        <v>0</v>
      </c>
      <c r="BI200" s="193">
        <f t="shared" si="48"/>
        <v>0</v>
      </c>
      <c r="BJ200" s="18" t="s">
        <v>85</v>
      </c>
      <c r="BK200" s="193">
        <f t="shared" si="49"/>
        <v>0</v>
      </c>
      <c r="BL200" s="18" t="s">
        <v>98</v>
      </c>
      <c r="BM200" s="192" t="s">
        <v>3761</v>
      </c>
    </row>
    <row r="201" spans="1:65" s="2" customFormat="1" ht="16.5" customHeight="1">
      <c r="A201" s="35"/>
      <c r="B201" s="36"/>
      <c r="C201" s="180" t="s">
        <v>680</v>
      </c>
      <c r="D201" s="180" t="s">
        <v>204</v>
      </c>
      <c r="E201" s="181" t="s">
        <v>3762</v>
      </c>
      <c r="F201" s="182" t="s">
        <v>3763</v>
      </c>
      <c r="G201" s="183" t="s">
        <v>253</v>
      </c>
      <c r="H201" s="184">
        <v>5</v>
      </c>
      <c r="I201" s="185"/>
      <c r="J201" s="186">
        <f t="shared" si="40"/>
        <v>0</v>
      </c>
      <c r="K201" s="187"/>
      <c r="L201" s="40"/>
      <c r="M201" s="188" t="s">
        <v>1</v>
      </c>
      <c r="N201" s="189" t="s">
        <v>45</v>
      </c>
      <c r="O201" s="72"/>
      <c r="P201" s="190">
        <f t="shared" si="41"/>
        <v>0</v>
      </c>
      <c r="Q201" s="190">
        <v>0</v>
      </c>
      <c r="R201" s="190">
        <f t="shared" si="42"/>
        <v>0</v>
      </c>
      <c r="S201" s="190">
        <v>0</v>
      </c>
      <c r="T201" s="191">
        <f t="shared" si="43"/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2" t="s">
        <v>98</v>
      </c>
      <c r="AT201" s="192" t="s">
        <v>204</v>
      </c>
      <c r="AU201" s="192" t="s">
        <v>89</v>
      </c>
      <c r="AY201" s="18" t="s">
        <v>203</v>
      </c>
      <c r="BE201" s="193">
        <f t="shared" si="44"/>
        <v>0</v>
      </c>
      <c r="BF201" s="193">
        <f t="shared" si="45"/>
        <v>0</v>
      </c>
      <c r="BG201" s="193">
        <f t="shared" si="46"/>
        <v>0</v>
      </c>
      <c r="BH201" s="193">
        <f t="shared" si="47"/>
        <v>0</v>
      </c>
      <c r="BI201" s="193">
        <f t="shared" si="48"/>
        <v>0</v>
      </c>
      <c r="BJ201" s="18" t="s">
        <v>85</v>
      </c>
      <c r="BK201" s="193">
        <f t="shared" si="49"/>
        <v>0</v>
      </c>
      <c r="BL201" s="18" t="s">
        <v>98</v>
      </c>
      <c r="BM201" s="192" t="s">
        <v>3764</v>
      </c>
    </row>
    <row r="202" spans="1:65" s="2" customFormat="1" ht="16.5" customHeight="1">
      <c r="A202" s="35"/>
      <c r="B202" s="36"/>
      <c r="C202" s="180" t="s">
        <v>113</v>
      </c>
      <c r="D202" s="180" t="s">
        <v>204</v>
      </c>
      <c r="E202" s="181" t="s">
        <v>3765</v>
      </c>
      <c r="F202" s="182" t="s">
        <v>3713</v>
      </c>
      <c r="G202" s="183" t="s">
        <v>253</v>
      </c>
      <c r="H202" s="184">
        <v>5</v>
      </c>
      <c r="I202" s="185"/>
      <c r="J202" s="186">
        <f t="shared" si="40"/>
        <v>0</v>
      </c>
      <c r="K202" s="187"/>
      <c r="L202" s="40"/>
      <c r="M202" s="188" t="s">
        <v>1</v>
      </c>
      <c r="N202" s="189" t="s">
        <v>45</v>
      </c>
      <c r="O202" s="72"/>
      <c r="P202" s="190">
        <f t="shared" si="41"/>
        <v>0</v>
      </c>
      <c r="Q202" s="190">
        <v>0</v>
      </c>
      <c r="R202" s="190">
        <f t="shared" si="42"/>
        <v>0</v>
      </c>
      <c r="S202" s="190">
        <v>0</v>
      </c>
      <c r="T202" s="191">
        <f t="shared" si="43"/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92" t="s">
        <v>98</v>
      </c>
      <c r="AT202" s="192" t="s">
        <v>204</v>
      </c>
      <c r="AU202" s="192" t="s">
        <v>89</v>
      </c>
      <c r="AY202" s="18" t="s">
        <v>203</v>
      </c>
      <c r="BE202" s="193">
        <f t="shared" si="44"/>
        <v>0</v>
      </c>
      <c r="BF202" s="193">
        <f t="shared" si="45"/>
        <v>0</v>
      </c>
      <c r="BG202" s="193">
        <f t="shared" si="46"/>
        <v>0</v>
      </c>
      <c r="BH202" s="193">
        <f t="shared" si="47"/>
        <v>0</v>
      </c>
      <c r="BI202" s="193">
        <f t="shared" si="48"/>
        <v>0</v>
      </c>
      <c r="BJ202" s="18" t="s">
        <v>85</v>
      </c>
      <c r="BK202" s="193">
        <f t="shared" si="49"/>
        <v>0</v>
      </c>
      <c r="BL202" s="18" t="s">
        <v>98</v>
      </c>
      <c r="BM202" s="192" t="s">
        <v>3766</v>
      </c>
    </row>
    <row r="203" spans="1:65" s="2" customFormat="1" ht="16.5" customHeight="1">
      <c r="A203" s="35"/>
      <c r="B203" s="36"/>
      <c r="C203" s="180" t="s">
        <v>116</v>
      </c>
      <c r="D203" s="180" t="s">
        <v>204</v>
      </c>
      <c r="E203" s="181" t="s">
        <v>3767</v>
      </c>
      <c r="F203" s="182" t="s">
        <v>3768</v>
      </c>
      <c r="G203" s="183" t="s">
        <v>253</v>
      </c>
      <c r="H203" s="184">
        <v>1</v>
      </c>
      <c r="I203" s="185"/>
      <c r="J203" s="186">
        <f t="shared" si="40"/>
        <v>0</v>
      </c>
      <c r="K203" s="187"/>
      <c r="L203" s="40"/>
      <c r="M203" s="188" t="s">
        <v>1</v>
      </c>
      <c r="N203" s="189" t="s">
        <v>45</v>
      </c>
      <c r="O203" s="72"/>
      <c r="P203" s="190">
        <f t="shared" si="41"/>
        <v>0</v>
      </c>
      <c r="Q203" s="190">
        <v>0</v>
      </c>
      <c r="R203" s="190">
        <f t="shared" si="42"/>
        <v>0</v>
      </c>
      <c r="S203" s="190">
        <v>0</v>
      </c>
      <c r="T203" s="191">
        <f t="shared" si="43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92" t="s">
        <v>98</v>
      </c>
      <c r="AT203" s="192" t="s">
        <v>204</v>
      </c>
      <c r="AU203" s="192" t="s">
        <v>89</v>
      </c>
      <c r="AY203" s="18" t="s">
        <v>203</v>
      </c>
      <c r="BE203" s="193">
        <f t="shared" si="44"/>
        <v>0</v>
      </c>
      <c r="BF203" s="193">
        <f t="shared" si="45"/>
        <v>0</v>
      </c>
      <c r="BG203" s="193">
        <f t="shared" si="46"/>
        <v>0</v>
      </c>
      <c r="BH203" s="193">
        <f t="shared" si="47"/>
        <v>0</v>
      </c>
      <c r="BI203" s="193">
        <f t="shared" si="48"/>
        <v>0</v>
      </c>
      <c r="BJ203" s="18" t="s">
        <v>85</v>
      </c>
      <c r="BK203" s="193">
        <f t="shared" si="49"/>
        <v>0</v>
      </c>
      <c r="BL203" s="18" t="s">
        <v>98</v>
      </c>
      <c r="BM203" s="192" t="s">
        <v>3769</v>
      </c>
    </row>
    <row r="204" spans="1:65" s="2" customFormat="1" ht="16.5" customHeight="1">
      <c r="A204" s="35"/>
      <c r="B204" s="36"/>
      <c r="C204" s="180" t="s">
        <v>119</v>
      </c>
      <c r="D204" s="180" t="s">
        <v>204</v>
      </c>
      <c r="E204" s="181" t="s">
        <v>3770</v>
      </c>
      <c r="F204" s="182" t="s">
        <v>3713</v>
      </c>
      <c r="G204" s="183" t="s">
        <v>253</v>
      </c>
      <c r="H204" s="184">
        <v>1</v>
      </c>
      <c r="I204" s="185"/>
      <c r="J204" s="186">
        <f t="shared" si="40"/>
        <v>0</v>
      </c>
      <c r="K204" s="187"/>
      <c r="L204" s="40"/>
      <c r="M204" s="188" t="s">
        <v>1</v>
      </c>
      <c r="N204" s="189" t="s">
        <v>45</v>
      </c>
      <c r="O204" s="72"/>
      <c r="P204" s="190">
        <f t="shared" si="41"/>
        <v>0</v>
      </c>
      <c r="Q204" s="190">
        <v>0</v>
      </c>
      <c r="R204" s="190">
        <f t="shared" si="42"/>
        <v>0</v>
      </c>
      <c r="S204" s="190">
        <v>0</v>
      </c>
      <c r="T204" s="191">
        <f t="shared" si="43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2" t="s">
        <v>98</v>
      </c>
      <c r="AT204" s="192" t="s">
        <v>204</v>
      </c>
      <c r="AU204" s="192" t="s">
        <v>89</v>
      </c>
      <c r="AY204" s="18" t="s">
        <v>203</v>
      </c>
      <c r="BE204" s="193">
        <f t="shared" si="44"/>
        <v>0</v>
      </c>
      <c r="BF204" s="193">
        <f t="shared" si="45"/>
        <v>0</v>
      </c>
      <c r="BG204" s="193">
        <f t="shared" si="46"/>
        <v>0</v>
      </c>
      <c r="BH204" s="193">
        <f t="shared" si="47"/>
        <v>0</v>
      </c>
      <c r="BI204" s="193">
        <f t="shared" si="48"/>
        <v>0</v>
      </c>
      <c r="BJ204" s="18" t="s">
        <v>85</v>
      </c>
      <c r="BK204" s="193">
        <f t="shared" si="49"/>
        <v>0</v>
      </c>
      <c r="BL204" s="18" t="s">
        <v>98</v>
      </c>
      <c r="BM204" s="192" t="s">
        <v>3771</v>
      </c>
    </row>
    <row r="205" spans="1:65" s="2" customFormat="1" ht="21.75" customHeight="1">
      <c r="A205" s="35"/>
      <c r="B205" s="36"/>
      <c r="C205" s="180" t="s">
        <v>699</v>
      </c>
      <c r="D205" s="180" t="s">
        <v>204</v>
      </c>
      <c r="E205" s="181" t="s">
        <v>3640</v>
      </c>
      <c r="F205" s="182" t="s">
        <v>3641</v>
      </c>
      <c r="G205" s="183" t="s">
        <v>207</v>
      </c>
      <c r="H205" s="184">
        <v>4</v>
      </c>
      <c r="I205" s="185"/>
      <c r="J205" s="186">
        <f t="shared" si="40"/>
        <v>0</v>
      </c>
      <c r="K205" s="187"/>
      <c r="L205" s="40"/>
      <c r="M205" s="188" t="s">
        <v>1</v>
      </c>
      <c r="N205" s="189" t="s">
        <v>45</v>
      </c>
      <c r="O205" s="72"/>
      <c r="P205" s="190">
        <f t="shared" si="41"/>
        <v>0</v>
      </c>
      <c r="Q205" s="190">
        <v>0</v>
      </c>
      <c r="R205" s="190">
        <f t="shared" si="42"/>
        <v>0</v>
      </c>
      <c r="S205" s="190">
        <v>0</v>
      </c>
      <c r="T205" s="191">
        <f t="shared" si="43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92" t="s">
        <v>98</v>
      </c>
      <c r="AT205" s="192" t="s">
        <v>204</v>
      </c>
      <c r="AU205" s="192" t="s">
        <v>89</v>
      </c>
      <c r="AY205" s="18" t="s">
        <v>203</v>
      </c>
      <c r="BE205" s="193">
        <f t="shared" si="44"/>
        <v>0</v>
      </c>
      <c r="BF205" s="193">
        <f t="shared" si="45"/>
        <v>0</v>
      </c>
      <c r="BG205" s="193">
        <f t="shared" si="46"/>
        <v>0</v>
      </c>
      <c r="BH205" s="193">
        <f t="shared" si="47"/>
        <v>0</v>
      </c>
      <c r="BI205" s="193">
        <f t="shared" si="48"/>
        <v>0</v>
      </c>
      <c r="BJ205" s="18" t="s">
        <v>85</v>
      </c>
      <c r="BK205" s="193">
        <f t="shared" si="49"/>
        <v>0</v>
      </c>
      <c r="BL205" s="18" t="s">
        <v>98</v>
      </c>
      <c r="BM205" s="192" t="s">
        <v>3772</v>
      </c>
    </row>
    <row r="206" spans="1:65" s="2" customFormat="1" ht="16.5" customHeight="1">
      <c r="A206" s="35"/>
      <c r="B206" s="36"/>
      <c r="C206" s="180" t="s">
        <v>704</v>
      </c>
      <c r="D206" s="180" t="s">
        <v>204</v>
      </c>
      <c r="E206" s="181" t="s">
        <v>3608</v>
      </c>
      <c r="F206" s="182" t="s">
        <v>3609</v>
      </c>
      <c r="G206" s="183" t="s">
        <v>207</v>
      </c>
      <c r="H206" s="184">
        <v>4</v>
      </c>
      <c r="I206" s="185"/>
      <c r="J206" s="186">
        <f t="shared" si="40"/>
        <v>0</v>
      </c>
      <c r="K206" s="187"/>
      <c r="L206" s="40"/>
      <c r="M206" s="188" t="s">
        <v>1</v>
      </c>
      <c r="N206" s="189" t="s">
        <v>45</v>
      </c>
      <c r="O206" s="72"/>
      <c r="P206" s="190">
        <f t="shared" si="41"/>
        <v>0</v>
      </c>
      <c r="Q206" s="190">
        <v>0</v>
      </c>
      <c r="R206" s="190">
        <f t="shared" si="42"/>
        <v>0</v>
      </c>
      <c r="S206" s="190">
        <v>0</v>
      </c>
      <c r="T206" s="191">
        <f t="shared" si="43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92" t="s">
        <v>98</v>
      </c>
      <c r="AT206" s="192" t="s">
        <v>204</v>
      </c>
      <c r="AU206" s="192" t="s">
        <v>89</v>
      </c>
      <c r="AY206" s="18" t="s">
        <v>203</v>
      </c>
      <c r="BE206" s="193">
        <f t="shared" si="44"/>
        <v>0</v>
      </c>
      <c r="BF206" s="193">
        <f t="shared" si="45"/>
        <v>0</v>
      </c>
      <c r="BG206" s="193">
        <f t="shared" si="46"/>
        <v>0</v>
      </c>
      <c r="BH206" s="193">
        <f t="shared" si="47"/>
        <v>0</v>
      </c>
      <c r="BI206" s="193">
        <f t="shared" si="48"/>
        <v>0</v>
      </c>
      <c r="BJ206" s="18" t="s">
        <v>85</v>
      </c>
      <c r="BK206" s="193">
        <f t="shared" si="49"/>
        <v>0</v>
      </c>
      <c r="BL206" s="18" t="s">
        <v>98</v>
      </c>
      <c r="BM206" s="192" t="s">
        <v>3773</v>
      </c>
    </row>
    <row r="207" spans="2:63" s="11" customFormat="1" ht="22.9" customHeight="1">
      <c r="B207" s="166"/>
      <c r="C207" s="167"/>
      <c r="D207" s="168" t="s">
        <v>79</v>
      </c>
      <c r="E207" s="226" t="s">
        <v>3774</v>
      </c>
      <c r="F207" s="226" t="s">
        <v>3775</v>
      </c>
      <c r="G207" s="167"/>
      <c r="H207" s="167"/>
      <c r="I207" s="170"/>
      <c r="J207" s="227">
        <f>BK207</f>
        <v>0</v>
      </c>
      <c r="K207" s="167"/>
      <c r="L207" s="172"/>
      <c r="M207" s="173"/>
      <c r="N207" s="174"/>
      <c r="O207" s="174"/>
      <c r="P207" s="175">
        <f>SUM(P208:P225)</f>
        <v>0</v>
      </c>
      <c r="Q207" s="174"/>
      <c r="R207" s="175">
        <f>SUM(R208:R225)</f>
        <v>0</v>
      </c>
      <c r="S207" s="174"/>
      <c r="T207" s="176">
        <f>SUM(T208:T225)</f>
        <v>0</v>
      </c>
      <c r="AR207" s="177" t="s">
        <v>85</v>
      </c>
      <c r="AT207" s="178" t="s">
        <v>79</v>
      </c>
      <c r="AU207" s="178" t="s">
        <v>85</v>
      </c>
      <c r="AY207" s="177" t="s">
        <v>203</v>
      </c>
      <c r="BK207" s="179">
        <f>SUM(BK208:BK225)</f>
        <v>0</v>
      </c>
    </row>
    <row r="208" spans="1:65" s="2" customFormat="1" ht="24.2" customHeight="1">
      <c r="A208" s="35"/>
      <c r="B208" s="36"/>
      <c r="C208" s="180" t="s">
        <v>709</v>
      </c>
      <c r="D208" s="180" t="s">
        <v>204</v>
      </c>
      <c r="E208" s="181" t="s">
        <v>3729</v>
      </c>
      <c r="F208" s="182" t="s">
        <v>3730</v>
      </c>
      <c r="G208" s="183" t="s">
        <v>621</v>
      </c>
      <c r="H208" s="184">
        <v>2</v>
      </c>
      <c r="I208" s="185"/>
      <c r="J208" s="186">
        <f aca="true" t="shared" si="50" ref="J208:J225">ROUND(I208*H208,2)</f>
        <v>0</v>
      </c>
      <c r="K208" s="187"/>
      <c r="L208" s="40"/>
      <c r="M208" s="188" t="s">
        <v>1</v>
      </c>
      <c r="N208" s="189" t="s">
        <v>45</v>
      </c>
      <c r="O208" s="72"/>
      <c r="P208" s="190">
        <f aca="true" t="shared" si="51" ref="P208:P225">O208*H208</f>
        <v>0</v>
      </c>
      <c r="Q208" s="190">
        <v>0</v>
      </c>
      <c r="R208" s="190">
        <f aca="true" t="shared" si="52" ref="R208:R225">Q208*H208</f>
        <v>0</v>
      </c>
      <c r="S208" s="190">
        <v>0</v>
      </c>
      <c r="T208" s="191">
        <f aca="true" t="shared" si="53" ref="T208:T225"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2" t="s">
        <v>98</v>
      </c>
      <c r="AT208" s="192" t="s">
        <v>204</v>
      </c>
      <c r="AU208" s="192" t="s">
        <v>89</v>
      </c>
      <c r="AY208" s="18" t="s">
        <v>203</v>
      </c>
      <c r="BE208" s="193">
        <f aca="true" t="shared" si="54" ref="BE208:BE225">IF(N208="základní",J208,0)</f>
        <v>0</v>
      </c>
      <c r="BF208" s="193">
        <f aca="true" t="shared" si="55" ref="BF208:BF225">IF(N208="snížená",J208,0)</f>
        <v>0</v>
      </c>
      <c r="BG208" s="193">
        <f aca="true" t="shared" si="56" ref="BG208:BG225">IF(N208="zákl. přenesená",J208,0)</f>
        <v>0</v>
      </c>
      <c r="BH208" s="193">
        <f aca="true" t="shared" si="57" ref="BH208:BH225">IF(N208="sníž. přenesená",J208,0)</f>
        <v>0</v>
      </c>
      <c r="BI208" s="193">
        <f aca="true" t="shared" si="58" ref="BI208:BI225">IF(N208="nulová",J208,0)</f>
        <v>0</v>
      </c>
      <c r="BJ208" s="18" t="s">
        <v>85</v>
      </c>
      <c r="BK208" s="193">
        <f aca="true" t="shared" si="59" ref="BK208:BK225">ROUND(I208*H208,2)</f>
        <v>0</v>
      </c>
      <c r="BL208" s="18" t="s">
        <v>98</v>
      </c>
      <c r="BM208" s="192" t="s">
        <v>3776</v>
      </c>
    </row>
    <row r="209" spans="1:65" s="2" customFormat="1" ht="16.5" customHeight="1">
      <c r="A209" s="35"/>
      <c r="B209" s="36"/>
      <c r="C209" s="180" t="s">
        <v>715</v>
      </c>
      <c r="D209" s="180" t="s">
        <v>204</v>
      </c>
      <c r="E209" s="181" t="s">
        <v>3732</v>
      </c>
      <c r="F209" s="182" t="s">
        <v>3733</v>
      </c>
      <c r="G209" s="183" t="s">
        <v>621</v>
      </c>
      <c r="H209" s="184">
        <v>2</v>
      </c>
      <c r="I209" s="185"/>
      <c r="J209" s="186">
        <f t="shared" si="50"/>
        <v>0</v>
      </c>
      <c r="K209" s="187"/>
      <c r="L209" s="40"/>
      <c r="M209" s="188" t="s">
        <v>1</v>
      </c>
      <c r="N209" s="189" t="s">
        <v>45</v>
      </c>
      <c r="O209" s="72"/>
      <c r="P209" s="190">
        <f t="shared" si="51"/>
        <v>0</v>
      </c>
      <c r="Q209" s="190">
        <v>0</v>
      </c>
      <c r="R209" s="190">
        <f t="shared" si="52"/>
        <v>0</v>
      </c>
      <c r="S209" s="190">
        <v>0</v>
      </c>
      <c r="T209" s="191">
        <f t="shared" si="53"/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92" t="s">
        <v>98</v>
      </c>
      <c r="AT209" s="192" t="s">
        <v>204</v>
      </c>
      <c r="AU209" s="192" t="s">
        <v>89</v>
      </c>
      <c r="AY209" s="18" t="s">
        <v>203</v>
      </c>
      <c r="BE209" s="193">
        <f t="shared" si="54"/>
        <v>0</v>
      </c>
      <c r="BF209" s="193">
        <f t="shared" si="55"/>
        <v>0</v>
      </c>
      <c r="BG209" s="193">
        <f t="shared" si="56"/>
        <v>0</v>
      </c>
      <c r="BH209" s="193">
        <f t="shared" si="57"/>
        <v>0</v>
      </c>
      <c r="BI209" s="193">
        <f t="shared" si="58"/>
        <v>0</v>
      </c>
      <c r="BJ209" s="18" t="s">
        <v>85</v>
      </c>
      <c r="BK209" s="193">
        <f t="shared" si="59"/>
        <v>0</v>
      </c>
      <c r="BL209" s="18" t="s">
        <v>98</v>
      </c>
      <c r="BM209" s="192" t="s">
        <v>3777</v>
      </c>
    </row>
    <row r="210" spans="1:65" s="2" customFormat="1" ht="16.5" customHeight="1">
      <c r="A210" s="35"/>
      <c r="B210" s="36"/>
      <c r="C210" s="180" t="s">
        <v>722</v>
      </c>
      <c r="D210" s="180" t="s">
        <v>204</v>
      </c>
      <c r="E210" s="181" t="s">
        <v>3778</v>
      </c>
      <c r="F210" s="182" t="s">
        <v>3779</v>
      </c>
      <c r="G210" s="183" t="s">
        <v>621</v>
      </c>
      <c r="H210" s="184">
        <v>2</v>
      </c>
      <c r="I210" s="185"/>
      <c r="J210" s="186">
        <f t="shared" si="50"/>
        <v>0</v>
      </c>
      <c r="K210" s="187"/>
      <c r="L210" s="40"/>
      <c r="M210" s="188" t="s">
        <v>1</v>
      </c>
      <c r="N210" s="189" t="s">
        <v>45</v>
      </c>
      <c r="O210" s="72"/>
      <c r="P210" s="190">
        <f t="shared" si="51"/>
        <v>0</v>
      </c>
      <c r="Q210" s="190">
        <v>0</v>
      </c>
      <c r="R210" s="190">
        <f t="shared" si="52"/>
        <v>0</v>
      </c>
      <c r="S210" s="190">
        <v>0</v>
      </c>
      <c r="T210" s="191">
        <f t="shared" si="53"/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192" t="s">
        <v>98</v>
      </c>
      <c r="AT210" s="192" t="s">
        <v>204</v>
      </c>
      <c r="AU210" s="192" t="s">
        <v>89</v>
      </c>
      <c r="AY210" s="18" t="s">
        <v>203</v>
      </c>
      <c r="BE210" s="193">
        <f t="shared" si="54"/>
        <v>0</v>
      </c>
      <c r="BF210" s="193">
        <f t="shared" si="55"/>
        <v>0</v>
      </c>
      <c r="BG210" s="193">
        <f t="shared" si="56"/>
        <v>0</v>
      </c>
      <c r="BH210" s="193">
        <f t="shared" si="57"/>
        <v>0</v>
      </c>
      <c r="BI210" s="193">
        <f t="shared" si="58"/>
        <v>0</v>
      </c>
      <c r="BJ210" s="18" t="s">
        <v>85</v>
      </c>
      <c r="BK210" s="193">
        <f t="shared" si="59"/>
        <v>0</v>
      </c>
      <c r="BL210" s="18" t="s">
        <v>98</v>
      </c>
      <c r="BM210" s="192" t="s">
        <v>3780</v>
      </c>
    </row>
    <row r="211" spans="1:65" s="2" customFormat="1" ht="16.5" customHeight="1">
      <c r="A211" s="35"/>
      <c r="B211" s="36"/>
      <c r="C211" s="180" t="s">
        <v>728</v>
      </c>
      <c r="D211" s="180" t="s">
        <v>204</v>
      </c>
      <c r="E211" s="181" t="s">
        <v>3781</v>
      </c>
      <c r="F211" s="182" t="s">
        <v>3782</v>
      </c>
      <c r="G211" s="183" t="s">
        <v>621</v>
      </c>
      <c r="H211" s="184">
        <v>2</v>
      </c>
      <c r="I211" s="185"/>
      <c r="J211" s="186">
        <f t="shared" si="50"/>
        <v>0</v>
      </c>
      <c r="K211" s="187"/>
      <c r="L211" s="40"/>
      <c r="M211" s="188" t="s">
        <v>1</v>
      </c>
      <c r="N211" s="189" t="s">
        <v>45</v>
      </c>
      <c r="O211" s="72"/>
      <c r="P211" s="190">
        <f t="shared" si="51"/>
        <v>0</v>
      </c>
      <c r="Q211" s="190">
        <v>0</v>
      </c>
      <c r="R211" s="190">
        <f t="shared" si="52"/>
        <v>0</v>
      </c>
      <c r="S211" s="190">
        <v>0</v>
      </c>
      <c r="T211" s="191">
        <f t="shared" si="53"/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92" t="s">
        <v>98</v>
      </c>
      <c r="AT211" s="192" t="s">
        <v>204</v>
      </c>
      <c r="AU211" s="192" t="s">
        <v>89</v>
      </c>
      <c r="AY211" s="18" t="s">
        <v>203</v>
      </c>
      <c r="BE211" s="193">
        <f t="shared" si="54"/>
        <v>0</v>
      </c>
      <c r="BF211" s="193">
        <f t="shared" si="55"/>
        <v>0</v>
      </c>
      <c r="BG211" s="193">
        <f t="shared" si="56"/>
        <v>0</v>
      </c>
      <c r="BH211" s="193">
        <f t="shared" si="57"/>
        <v>0</v>
      </c>
      <c r="BI211" s="193">
        <f t="shared" si="58"/>
        <v>0</v>
      </c>
      <c r="BJ211" s="18" t="s">
        <v>85</v>
      </c>
      <c r="BK211" s="193">
        <f t="shared" si="59"/>
        <v>0</v>
      </c>
      <c r="BL211" s="18" t="s">
        <v>98</v>
      </c>
      <c r="BM211" s="192" t="s">
        <v>3783</v>
      </c>
    </row>
    <row r="212" spans="1:65" s="2" customFormat="1" ht="16.5" customHeight="1">
      <c r="A212" s="35"/>
      <c r="B212" s="36"/>
      <c r="C212" s="180" t="s">
        <v>737</v>
      </c>
      <c r="D212" s="180" t="s">
        <v>204</v>
      </c>
      <c r="E212" s="181" t="s">
        <v>3784</v>
      </c>
      <c r="F212" s="182" t="s">
        <v>3785</v>
      </c>
      <c r="G212" s="183" t="s">
        <v>621</v>
      </c>
      <c r="H212" s="184">
        <v>1</v>
      </c>
      <c r="I212" s="185"/>
      <c r="J212" s="186">
        <f t="shared" si="50"/>
        <v>0</v>
      </c>
      <c r="K212" s="187"/>
      <c r="L212" s="40"/>
      <c r="M212" s="188" t="s">
        <v>1</v>
      </c>
      <c r="N212" s="189" t="s">
        <v>45</v>
      </c>
      <c r="O212" s="72"/>
      <c r="P212" s="190">
        <f t="shared" si="51"/>
        <v>0</v>
      </c>
      <c r="Q212" s="190">
        <v>0</v>
      </c>
      <c r="R212" s="190">
        <f t="shared" si="52"/>
        <v>0</v>
      </c>
      <c r="S212" s="190">
        <v>0</v>
      </c>
      <c r="T212" s="191">
        <f t="shared" si="53"/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92" t="s">
        <v>98</v>
      </c>
      <c r="AT212" s="192" t="s">
        <v>204</v>
      </c>
      <c r="AU212" s="192" t="s">
        <v>89</v>
      </c>
      <c r="AY212" s="18" t="s">
        <v>203</v>
      </c>
      <c r="BE212" s="193">
        <f t="shared" si="54"/>
        <v>0</v>
      </c>
      <c r="BF212" s="193">
        <f t="shared" si="55"/>
        <v>0</v>
      </c>
      <c r="BG212" s="193">
        <f t="shared" si="56"/>
        <v>0</v>
      </c>
      <c r="BH212" s="193">
        <f t="shared" si="57"/>
        <v>0</v>
      </c>
      <c r="BI212" s="193">
        <f t="shared" si="58"/>
        <v>0</v>
      </c>
      <c r="BJ212" s="18" t="s">
        <v>85</v>
      </c>
      <c r="BK212" s="193">
        <f t="shared" si="59"/>
        <v>0</v>
      </c>
      <c r="BL212" s="18" t="s">
        <v>98</v>
      </c>
      <c r="BM212" s="192" t="s">
        <v>3786</v>
      </c>
    </row>
    <row r="213" spans="1:65" s="2" customFormat="1" ht="16.5" customHeight="1">
      <c r="A213" s="35"/>
      <c r="B213" s="36"/>
      <c r="C213" s="180" t="s">
        <v>745</v>
      </c>
      <c r="D213" s="180" t="s">
        <v>204</v>
      </c>
      <c r="E213" s="181" t="s">
        <v>3787</v>
      </c>
      <c r="F213" s="182" t="s">
        <v>3630</v>
      </c>
      <c r="G213" s="183" t="s">
        <v>621</v>
      </c>
      <c r="H213" s="184">
        <v>1</v>
      </c>
      <c r="I213" s="185"/>
      <c r="J213" s="186">
        <f t="shared" si="50"/>
        <v>0</v>
      </c>
      <c r="K213" s="187"/>
      <c r="L213" s="40"/>
      <c r="M213" s="188" t="s">
        <v>1</v>
      </c>
      <c r="N213" s="189" t="s">
        <v>45</v>
      </c>
      <c r="O213" s="72"/>
      <c r="P213" s="190">
        <f t="shared" si="51"/>
        <v>0</v>
      </c>
      <c r="Q213" s="190">
        <v>0</v>
      </c>
      <c r="R213" s="190">
        <f t="shared" si="52"/>
        <v>0</v>
      </c>
      <c r="S213" s="190">
        <v>0</v>
      </c>
      <c r="T213" s="191">
        <f t="shared" si="53"/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92" t="s">
        <v>98</v>
      </c>
      <c r="AT213" s="192" t="s">
        <v>204</v>
      </c>
      <c r="AU213" s="192" t="s">
        <v>89</v>
      </c>
      <c r="AY213" s="18" t="s">
        <v>203</v>
      </c>
      <c r="BE213" s="193">
        <f t="shared" si="54"/>
        <v>0</v>
      </c>
      <c r="BF213" s="193">
        <f t="shared" si="55"/>
        <v>0</v>
      </c>
      <c r="BG213" s="193">
        <f t="shared" si="56"/>
        <v>0</v>
      </c>
      <c r="BH213" s="193">
        <f t="shared" si="57"/>
        <v>0</v>
      </c>
      <c r="BI213" s="193">
        <f t="shared" si="58"/>
        <v>0</v>
      </c>
      <c r="BJ213" s="18" t="s">
        <v>85</v>
      </c>
      <c r="BK213" s="193">
        <f t="shared" si="59"/>
        <v>0</v>
      </c>
      <c r="BL213" s="18" t="s">
        <v>98</v>
      </c>
      <c r="BM213" s="192" t="s">
        <v>3788</v>
      </c>
    </row>
    <row r="214" spans="1:65" s="2" customFormat="1" ht="24.2" customHeight="1">
      <c r="A214" s="35"/>
      <c r="B214" s="36"/>
      <c r="C214" s="180" t="s">
        <v>755</v>
      </c>
      <c r="D214" s="180" t="s">
        <v>204</v>
      </c>
      <c r="E214" s="181" t="s">
        <v>3789</v>
      </c>
      <c r="F214" s="182" t="s">
        <v>3790</v>
      </c>
      <c r="G214" s="183" t="s">
        <v>621</v>
      </c>
      <c r="H214" s="184">
        <v>2</v>
      </c>
      <c r="I214" s="185"/>
      <c r="J214" s="186">
        <f t="shared" si="50"/>
        <v>0</v>
      </c>
      <c r="K214" s="187"/>
      <c r="L214" s="40"/>
      <c r="M214" s="188" t="s">
        <v>1</v>
      </c>
      <c r="N214" s="189" t="s">
        <v>45</v>
      </c>
      <c r="O214" s="72"/>
      <c r="P214" s="190">
        <f t="shared" si="51"/>
        <v>0</v>
      </c>
      <c r="Q214" s="190">
        <v>0</v>
      </c>
      <c r="R214" s="190">
        <f t="shared" si="52"/>
        <v>0</v>
      </c>
      <c r="S214" s="190">
        <v>0</v>
      </c>
      <c r="T214" s="191">
        <f t="shared" si="53"/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192" t="s">
        <v>98</v>
      </c>
      <c r="AT214" s="192" t="s">
        <v>204</v>
      </c>
      <c r="AU214" s="192" t="s">
        <v>89</v>
      </c>
      <c r="AY214" s="18" t="s">
        <v>203</v>
      </c>
      <c r="BE214" s="193">
        <f t="shared" si="54"/>
        <v>0</v>
      </c>
      <c r="BF214" s="193">
        <f t="shared" si="55"/>
        <v>0</v>
      </c>
      <c r="BG214" s="193">
        <f t="shared" si="56"/>
        <v>0</v>
      </c>
      <c r="BH214" s="193">
        <f t="shared" si="57"/>
        <v>0</v>
      </c>
      <c r="BI214" s="193">
        <f t="shared" si="58"/>
        <v>0</v>
      </c>
      <c r="BJ214" s="18" t="s">
        <v>85</v>
      </c>
      <c r="BK214" s="193">
        <f t="shared" si="59"/>
        <v>0</v>
      </c>
      <c r="BL214" s="18" t="s">
        <v>98</v>
      </c>
      <c r="BM214" s="192" t="s">
        <v>3791</v>
      </c>
    </row>
    <row r="215" spans="1:65" s="2" customFormat="1" ht="16.5" customHeight="1">
      <c r="A215" s="35"/>
      <c r="B215" s="36"/>
      <c r="C215" s="180" t="s">
        <v>759</v>
      </c>
      <c r="D215" s="180" t="s">
        <v>204</v>
      </c>
      <c r="E215" s="181" t="s">
        <v>3792</v>
      </c>
      <c r="F215" s="182" t="s">
        <v>3793</v>
      </c>
      <c r="G215" s="183" t="s">
        <v>621</v>
      </c>
      <c r="H215" s="184">
        <v>2</v>
      </c>
      <c r="I215" s="185"/>
      <c r="J215" s="186">
        <f t="shared" si="50"/>
        <v>0</v>
      </c>
      <c r="K215" s="187"/>
      <c r="L215" s="40"/>
      <c r="M215" s="188" t="s">
        <v>1</v>
      </c>
      <c r="N215" s="189" t="s">
        <v>45</v>
      </c>
      <c r="O215" s="72"/>
      <c r="P215" s="190">
        <f t="shared" si="51"/>
        <v>0</v>
      </c>
      <c r="Q215" s="190">
        <v>0</v>
      </c>
      <c r="R215" s="190">
        <f t="shared" si="52"/>
        <v>0</v>
      </c>
      <c r="S215" s="190">
        <v>0</v>
      </c>
      <c r="T215" s="191">
        <f t="shared" si="53"/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92" t="s">
        <v>98</v>
      </c>
      <c r="AT215" s="192" t="s">
        <v>204</v>
      </c>
      <c r="AU215" s="192" t="s">
        <v>89</v>
      </c>
      <c r="AY215" s="18" t="s">
        <v>203</v>
      </c>
      <c r="BE215" s="193">
        <f t="shared" si="54"/>
        <v>0</v>
      </c>
      <c r="BF215" s="193">
        <f t="shared" si="55"/>
        <v>0</v>
      </c>
      <c r="BG215" s="193">
        <f t="shared" si="56"/>
        <v>0</v>
      </c>
      <c r="BH215" s="193">
        <f t="shared" si="57"/>
        <v>0</v>
      </c>
      <c r="BI215" s="193">
        <f t="shared" si="58"/>
        <v>0</v>
      </c>
      <c r="BJ215" s="18" t="s">
        <v>85</v>
      </c>
      <c r="BK215" s="193">
        <f t="shared" si="59"/>
        <v>0</v>
      </c>
      <c r="BL215" s="18" t="s">
        <v>98</v>
      </c>
      <c r="BM215" s="192" t="s">
        <v>3794</v>
      </c>
    </row>
    <row r="216" spans="1:65" s="2" customFormat="1" ht="16.5" customHeight="1">
      <c r="A216" s="35"/>
      <c r="B216" s="36"/>
      <c r="C216" s="180" t="s">
        <v>763</v>
      </c>
      <c r="D216" s="180" t="s">
        <v>204</v>
      </c>
      <c r="E216" s="181" t="s">
        <v>3795</v>
      </c>
      <c r="F216" s="182" t="s">
        <v>3796</v>
      </c>
      <c r="G216" s="183" t="s">
        <v>253</v>
      </c>
      <c r="H216" s="184">
        <v>4</v>
      </c>
      <c r="I216" s="185"/>
      <c r="J216" s="186">
        <f t="shared" si="50"/>
        <v>0</v>
      </c>
      <c r="K216" s="187"/>
      <c r="L216" s="40"/>
      <c r="M216" s="188" t="s">
        <v>1</v>
      </c>
      <c r="N216" s="189" t="s">
        <v>45</v>
      </c>
      <c r="O216" s="72"/>
      <c r="P216" s="190">
        <f t="shared" si="51"/>
        <v>0</v>
      </c>
      <c r="Q216" s="190">
        <v>0</v>
      </c>
      <c r="R216" s="190">
        <f t="shared" si="52"/>
        <v>0</v>
      </c>
      <c r="S216" s="190">
        <v>0</v>
      </c>
      <c r="T216" s="191">
        <f t="shared" si="53"/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92" t="s">
        <v>98</v>
      </c>
      <c r="AT216" s="192" t="s">
        <v>204</v>
      </c>
      <c r="AU216" s="192" t="s">
        <v>89</v>
      </c>
      <c r="AY216" s="18" t="s">
        <v>203</v>
      </c>
      <c r="BE216" s="193">
        <f t="shared" si="54"/>
        <v>0</v>
      </c>
      <c r="BF216" s="193">
        <f t="shared" si="55"/>
        <v>0</v>
      </c>
      <c r="BG216" s="193">
        <f t="shared" si="56"/>
        <v>0</v>
      </c>
      <c r="BH216" s="193">
        <f t="shared" si="57"/>
        <v>0</v>
      </c>
      <c r="BI216" s="193">
        <f t="shared" si="58"/>
        <v>0</v>
      </c>
      <c r="BJ216" s="18" t="s">
        <v>85</v>
      </c>
      <c r="BK216" s="193">
        <f t="shared" si="59"/>
        <v>0</v>
      </c>
      <c r="BL216" s="18" t="s">
        <v>98</v>
      </c>
      <c r="BM216" s="192" t="s">
        <v>3797</v>
      </c>
    </row>
    <row r="217" spans="1:65" s="2" customFormat="1" ht="16.5" customHeight="1">
      <c r="A217" s="35"/>
      <c r="B217" s="36"/>
      <c r="C217" s="180" t="s">
        <v>768</v>
      </c>
      <c r="D217" s="180" t="s">
        <v>204</v>
      </c>
      <c r="E217" s="181" t="s">
        <v>3798</v>
      </c>
      <c r="F217" s="182" t="s">
        <v>3799</v>
      </c>
      <c r="G217" s="183" t="s">
        <v>253</v>
      </c>
      <c r="H217" s="184">
        <v>4</v>
      </c>
      <c r="I217" s="185"/>
      <c r="J217" s="186">
        <f t="shared" si="50"/>
        <v>0</v>
      </c>
      <c r="K217" s="187"/>
      <c r="L217" s="40"/>
      <c r="M217" s="188" t="s">
        <v>1</v>
      </c>
      <c r="N217" s="189" t="s">
        <v>45</v>
      </c>
      <c r="O217" s="72"/>
      <c r="P217" s="190">
        <f t="shared" si="51"/>
        <v>0</v>
      </c>
      <c r="Q217" s="190">
        <v>0</v>
      </c>
      <c r="R217" s="190">
        <f t="shared" si="52"/>
        <v>0</v>
      </c>
      <c r="S217" s="190">
        <v>0</v>
      </c>
      <c r="T217" s="191">
        <f t="shared" si="53"/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92" t="s">
        <v>98</v>
      </c>
      <c r="AT217" s="192" t="s">
        <v>204</v>
      </c>
      <c r="AU217" s="192" t="s">
        <v>89</v>
      </c>
      <c r="AY217" s="18" t="s">
        <v>203</v>
      </c>
      <c r="BE217" s="193">
        <f t="shared" si="54"/>
        <v>0</v>
      </c>
      <c r="BF217" s="193">
        <f t="shared" si="55"/>
        <v>0</v>
      </c>
      <c r="BG217" s="193">
        <f t="shared" si="56"/>
        <v>0</v>
      </c>
      <c r="BH217" s="193">
        <f t="shared" si="57"/>
        <v>0</v>
      </c>
      <c r="BI217" s="193">
        <f t="shared" si="58"/>
        <v>0</v>
      </c>
      <c r="BJ217" s="18" t="s">
        <v>85</v>
      </c>
      <c r="BK217" s="193">
        <f t="shared" si="59"/>
        <v>0</v>
      </c>
      <c r="BL217" s="18" t="s">
        <v>98</v>
      </c>
      <c r="BM217" s="192" t="s">
        <v>3800</v>
      </c>
    </row>
    <row r="218" spans="1:65" s="2" customFormat="1" ht="16.5" customHeight="1">
      <c r="A218" s="35"/>
      <c r="B218" s="36"/>
      <c r="C218" s="180" t="s">
        <v>772</v>
      </c>
      <c r="D218" s="180" t="s">
        <v>204</v>
      </c>
      <c r="E218" s="181" t="s">
        <v>3801</v>
      </c>
      <c r="F218" s="182" t="s">
        <v>3802</v>
      </c>
      <c r="G218" s="183" t="s">
        <v>253</v>
      </c>
      <c r="H218" s="184">
        <v>5</v>
      </c>
      <c r="I218" s="185"/>
      <c r="J218" s="186">
        <f t="shared" si="50"/>
        <v>0</v>
      </c>
      <c r="K218" s="187"/>
      <c r="L218" s="40"/>
      <c r="M218" s="188" t="s">
        <v>1</v>
      </c>
      <c r="N218" s="189" t="s">
        <v>45</v>
      </c>
      <c r="O218" s="72"/>
      <c r="P218" s="190">
        <f t="shared" si="51"/>
        <v>0</v>
      </c>
      <c r="Q218" s="190">
        <v>0</v>
      </c>
      <c r="R218" s="190">
        <f t="shared" si="52"/>
        <v>0</v>
      </c>
      <c r="S218" s="190">
        <v>0</v>
      </c>
      <c r="T218" s="191">
        <f t="shared" si="53"/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92" t="s">
        <v>98</v>
      </c>
      <c r="AT218" s="192" t="s">
        <v>204</v>
      </c>
      <c r="AU218" s="192" t="s">
        <v>89</v>
      </c>
      <c r="AY218" s="18" t="s">
        <v>203</v>
      </c>
      <c r="BE218" s="193">
        <f t="shared" si="54"/>
        <v>0</v>
      </c>
      <c r="BF218" s="193">
        <f t="shared" si="55"/>
        <v>0</v>
      </c>
      <c r="BG218" s="193">
        <f t="shared" si="56"/>
        <v>0</v>
      </c>
      <c r="BH218" s="193">
        <f t="shared" si="57"/>
        <v>0</v>
      </c>
      <c r="BI218" s="193">
        <f t="shared" si="58"/>
        <v>0</v>
      </c>
      <c r="BJ218" s="18" t="s">
        <v>85</v>
      </c>
      <c r="BK218" s="193">
        <f t="shared" si="59"/>
        <v>0</v>
      </c>
      <c r="BL218" s="18" t="s">
        <v>98</v>
      </c>
      <c r="BM218" s="192" t="s">
        <v>3803</v>
      </c>
    </row>
    <row r="219" spans="1:65" s="2" customFormat="1" ht="16.5" customHeight="1">
      <c r="A219" s="35"/>
      <c r="B219" s="36"/>
      <c r="C219" s="180" t="s">
        <v>776</v>
      </c>
      <c r="D219" s="180" t="s">
        <v>204</v>
      </c>
      <c r="E219" s="181" t="s">
        <v>3804</v>
      </c>
      <c r="F219" s="182" t="s">
        <v>3805</v>
      </c>
      <c r="G219" s="183" t="s">
        <v>253</v>
      </c>
      <c r="H219" s="184">
        <v>5</v>
      </c>
      <c r="I219" s="185"/>
      <c r="J219" s="186">
        <f t="shared" si="50"/>
        <v>0</v>
      </c>
      <c r="K219" s="187"/>
      <c r="L219" s="40"/>
      <c r="M219" s="188" t="s">
        <v>1</v>
      </c>
      <c r="N219" s="189" t="s">
        <v>45</v>
      </c>
      <c r="O219" s="72"/>
      <c r="P219" s="190">
        <f t="shared" si="51"/>
        <v>0</v>
      </c>
      <c r="Q219" s="190">
        <v>0</v>
      </c>
      <c r="R219" s="190">
        <f t="shared" si="52"/>
        <v>0</v>
      </c>
      <c r="S219" s="190">
        <v>0</v>
      </c>
      <c r="T219" s="191">
        <f t="shared" si="53"/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192" t="s">
        <v>98</v>
      </c>
      <c r="AT219" s="192" t="s">
        <v>204</v>
      </c>
      <c r="AU219" s="192" t="s">
        <v>89</v>
      </c>
      <c r="AY219" s="18" t="s">
        <v>203</v>
      </c>
      <c r="BE219" s="193">
        <f t="shared" si="54"/>
        <v>0</v>
      </c>
      <c r="BF219" s="193">
        <f t="shared" si="55"/>
        <v>0</v>
      </c>
      <c r="BG219" s="193">
        <f t="shared" si="56"/>
        <v>0</v>
      </c>
      <c r="BH219" s="193">
        <f t="shared" si="57"/>
        <v>0</v>
      </c>
      <c r="BI219" s="193">
        <f t="shared" si="58"/>
        <v>0</v>
      </c>
      <c r="BJ219" s="18" t="s">
        <v>85</v>
      </c>
      <c r="BK219" s="193">
        <f t="shared" si="59"/>
        <v>0</v>
      </c>
      <c r="BL219" s="18" t="s">
        <v>98</v>
      </c>
      <c r="BM219" s="192" t="s">
        <v>3806</v>
      </c>
    </row>
    <row r="220" spans="1:65" s="2" customFormat="1" ht="16.5" customHeight="1">
      <c r="A220" s="35"/>
      <c r="B220" s="36"/>
      <c r="C220" s="180" t="s">
        <v>781</v>
      </c>
      <c r="D220" s="180" t="s">
        <v>204</v>
      </c>
      <c r="E220" s="181" t="s">
        <v>3807</v>
      </c>
      <c r="F220" s="182" t="s">
        <v>3808</v>
      </c>
      <c r="G220" s="183" t="s">
        <v>253</v>
      </c>
      <c r="H220" s="184">
        <v>15</v>
      </c>
      <c r="I220" s="185"/>
      <c r="J220" s="186">
        <f t="shared" si="50"/>
        <v>0</v>
      </c>
      <c r="K220" s="187"/>
      <c r="L220" s="40"/>
      <c r="M220" s="188" t="s">
        <v>1</v>
      </c>
      <c r="N220" s="189" t="s">
        <v>45</v>
      </c>
      <c r="O220" s="72"/>
      <c r="P220" s="190">
        <f t="shared" si="51"/>
        <v>0</v>
      </c>
      <c r="Q220" s="190">
        <v>0</v>
      </c>
      <c r="R220" s="190">
        <f t="shared" si="52"/>
        <v>0</v>
      </c>
      <c r="S220" s="190">
        <v>0</v>
      </c>
      <c r="T220" s="191">
        <f t="shared" si="53"/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92" t="s">
        <v>98</v>
      </c>
      <c r="AT220" s="192" t="s">
        <v>204</v>
      </c>
      <c r="AU220" s="192" t="s">
        <v>89</v>
      </c>
      <c r="AY220" s="18" t="s">
        <v>203</v>
      </c>
      <c r="BE220" s="193">
        <f t="shared" si="54"/>
        <v>0</v>
      </c>
      <c r="BF220" s="193">
        <f t="shared" si="55"/>
        <v>0</v>
      </c>
      <c r="BG220" s="193">
        <f t="shared" si="56"/>
        <v>0</v>
      </c>
      <c r="BH220" s="193">
        <f t="shared" si="57"/>
        <v>0</v>
      </c>
      <c r="BI220" s="193">
        <f t="shared" si="58"/>
        <v>0</v>
      </c>
      <c r="BJ220" s="18" t="s">
        <v>85</v>
      </c>
      <c r="BK220" s="193">
        <f t="shared" si="59"/>
        <v>0</v>
      </c>
      <c r="BL220" s="18" t="s">
        <v>98</v>
      </c>
      <c r="BM220" s="192" t="s">
        <v>3809</v>
      </c>
    </row>
    <row r="221" spans="1:65" s="2" customFormat="1" ht="16.5" customHeight="1">
      <c r="A221" s="35"/>
      <c r="B221" s="36"/>
      <c r="C221" s="180" t="s">
        <v>785</v>
      </c>
      <c r="D221" s="180" t="s">
        <v>204</v>
      </c>
      <c r="E221" s="181" t="s">
        <v>3810</v>
      </c>
      <c r="F221" s="182" t="s">
        <v>3811</v>
      </c>
      <c r="G221" s="183" t="s">
        <v>253</v>
      </c>
      <c r="H221" s="184">
        <v>15</v>
      </c>
      <c r="I221" s="185"/>
      <c r="J221" s="186">
        <f t="shared" si="50"/>
        <v>0</v>
      </c>
      <c r="K221" s="187"/>
      <c r="L221" s="40"/>
      <c r="M221" s="188" t="s">
        <v>1</v>
      </c>
      <c r="N221" s="189" t="s">
        <v>45</v>
      </c>
      <c r="O221" s="72"/>
      <c r="P221" s="190">
        <f t="shared" si="51"/>
        <v>0</v>
      </c>
      <c r="Q221" s="190">
        <v>0</v>
      </c>
      <c r="R221" s="190">
        <f t="shared" si="52"/>
        <v>0</v>
      </c>
      <c r="S221" s="190">
        <v>0</v>
      </c>
      <c r="T221" s="191">
        <f t="shared" si="53"/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92" t="s">
        <v>98</v>
      </c>
      <c r="AT221" s="192" t="s">
        <v>204</v>
      </c>
      <c r="AU221" s="192" t="s">
        <v>89</v>
      </c>
      <c r="AY221" s="18" t="s">
        <v>203</v>
      </c>
      <c r="BE221" s="193">
        <f t="shared" si="54"/>
        <v>0</v>
      </c>
      <c r="BF221" s="193">
        <f t="shared" si="55"/>
        <v>0</v>
      </c>
      <c r="BG221" s="193">
        <f t="shared" si="56"/>
        <v>0</v>
      </c>
      <c r="BH221" s="193">
        <f t="shared" si="57"/>
        <v>0</v>
      </c>
      <c r="BI221" s="193">
        <f t="shared" si="58"/>
        <v>0</v>
      </c>
      <c r="BJ221" s="18" t="s">
        <v>85</v>
      </c>
      <c r="BK221" s="193">
        <f t="shared" si="59"/>
        <v>0</v>
      </c>
      <c r="BL221" s="18" t="s">
        <v>98</v>
      </c>
      <c r="BM221" s="192" t="s">
        <v>3812</v>
      </c>
    </row>
    <row r="222" spans="1:65" s="2" customFormat="1" ht="24.2" customHeight="1">
      <c r="A222" s="35"/>
      <c r="B222" s="36"/>
      <c r="C222" s="180" t="s">
        <v>791</v>
      </c>
      <c r="D222" s="180" t="s">
        <v>204</v>
      </c>
      <c r="E222" s="181" t="s">
        <v>3813</v>
      </c>
      <c r="F222" s="182" t="s">
        <v>3814</v>
      </c>
      <c r="G222" s="183" t="s">
        <v>621</v>
      </c>
      <c r="H222" s="184">
        <v>1</v>
      </c>
      <c r="I222" s="185"/>
      <c r="J222" s="186">
        <f t="shared" si="50"/>
        <v>0</v>
      </c>
      <c r="K222" s="187"/>
      <c r="L222" s="40"/>
      <c r="M222" s="188" t="s">
        <v>1</v>
      </c>
      <c r="N222" s="189" t="s">
        <v>45</v>
      </c>
      <c r="O222" s="72"/>
      <c r="P222" s="190">
        <f t="shared" si="51"/>
        <v>0</v>
      </c>
      <c r="Q222" s="190">
        <v>0</v>
      </c>
      <c r="R222" s="190">
        <f t="shared" si="52"/>
        <v>0</v>
      </c>
      <c r="S222" s="190">
        <v>0</v>
      </c>
      <c r="T222" s="191">
        <f t="shared" si="53"/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192" t="s">
        <v>98</v>
      </c>
      <c r="AT222" s="192" t="s">
        <v>204</v>
      </c>
      <c r="AU222" s="192" t="s">
        <v>89</v>
      </c>
      <c r="AY222" s="18" t="s">
        <v>203</v>
      </c>
      <c r="BE222" s="193">
        <f t="shared" si="54"/>
        <v>0</v>
      </c>
      <c r="BF222" s="193">
        <f t="shared" si="55"/>
        <v>0</v>
      </c>
      <c r="BG222" s="193">
        <f t="shared" si="56"/>
        <v>0</v>
      </c>
      <c r="BH222" s="193">
        <f t="shared" si="57"/>
        <v>0</v>
      </c>
      <c r="BI222" s="193">
        <f t="shared" si="58"/>
        <v>0</v>
      </c>
      <c r="BJ222" s="18" t="s">
        <v>85</v>
      </c>
      <c r="BK222" s="193">
        <f t="shared" si="59"/>
        <v>0</v>
      </c>
      <c r="BL222" s="18" t="s">
        <v>98</v>
      </c>
      <c r="BM222" s="192" t="s">
        <v>3815</v>
      </c>
    </row>
    <row r="223" spans="1:65" s="2" customFormat="1" ht="24.2" customHeight="1">
      <c r="A223" s="35"/>
      <c r="B223" s="36"/>
      <c r="C223" s="180" t="s">
        <v>795</v>
      </c>
      <c r="D223" s="180" t="s">
        <v>204</v>
      </c>
      <c r="E223" s="181" t="s">
        <v>3816</v>
      </c>
      <c r="F223" s="182" t="s">
        <v>3817</v>
      </c>
      <c r="G223" s="183" t="s">
        <v>621</v>
      </c>
      <c r="H223" s="184">
        <v>1</v>
      </c>
      <c r="I223" s="185"/>
      <c r="J223" s="186">
        <f t="shared" si="50"/>
        <v>0</v>
      </c>
      <c r="K223" s="187"/>
      <c r="L223" s="40"/>
      <c r="M223" s="188" t="s">
        <v>1</v>
      </c>
      <c r="N223" s="189" t="s">
        <v>45</v>
      </c>
      <c r="O223" s="72"/>
      <c r="P223" s="190">
        <f t="shared" si="51"/>
        <v>0</v>
      </c>
      <c r="Q223" s="190">
        <v>0</v>
      </c>
      <c r="R223" s="190">
        <f t="shared" si="52"/>
        <v>0</v>
      </c>
      <c r="S223" s="190">
        <v>0</v>
      </c>
      <c r="T223" s="191">
        <f t="shared" si="53"/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92" t="s">
        <v>98</v>
      </c>
      <c r="AT223" s="192" t="s">
        <v>204</v>
      </c>
      <c r="AU223" s="192" t="s">
        <v>89</v>
      </c>
      <c r="AY223" s="18" t="s">
        <v>203</v>
      </c>
      <c r="BE223" s="193">
        <f t="shared" si="54"/>
        <v>0</v>
      </c>
      <c r="BF223" s="193">
        <f t="shared" si="55"/>
        <v>0</v>
      </c>
      <c r="BG223" s="193">
        <f t="shared" si="56"/>
        <v>0</v>
      </c>
      <c r="BH223" s="193">
        <f t="shared" si="57"/>
        <v>0</v>
      </c>
      <c r="BI223" s="193">
        <f t="shared" si="58"/>
        <v>0</v>
      </c>
      <c r="BJ223" s="18" t="s">
        <v>85</v>
      </c>
      <c r="BK223" s="193">
        <f t="shared" si="59"/>
        <v>0</v>
      </c>
      <c r="BL223" s="18" t="s">
        <v>98</v>
      </c>
      <c r="BM223" s="192" t="s">
        <v>3818</v>
      </c>
    </row>
    <row r="224" spans="1:65" s="2" customFormat="1" ht="21.75" customHeight="1">
      <c r="A224" s="35"/>
      <c r="B224" s="36"/>
      <c r="C224" s="180" t="s">
        <v>799</v>
      </c>
      <c r="D224" s="180" t="s">
        <v>204</v>
      </c>
      <c r="E224" s="181" t="s">
        <v>3640</v>
      </c>
      <c r="F224" s="182" t="s">
        <v>3641</v>
      </c>
      <c r="G224" s="183" t="s">
        <v>207</v>
      </c>
      <c r="H224" s="184">
        <v>7</v>
      </c>
      <c r="I224" s="185"/>
      <c r="J224" s="186">
        <f t="shared" si="50"/>
        <v>0</v>
      </c>
      <c r="K224" s="187"/>
      <c r="L224" s="40"/>
      <c r="M224" s="188" t="s">
        <v>1</v>
      </c>
      <c r="N224" s="189" t="s">
        <v>45</v>
      </c>
      <c r="O224" s="72"/>
      <c r="P224" s="190">
        <f t="shared" si="51"/>
        <v>0</v>
      </c>
      <c r="Q224" s="190">
        <v>0</v>
      </c>
      <c r="R224" s="190">
        <f t="shared" si="52"/>
        <v>0</v>
      </c>
      <c r="S224" s="190">
        <v>0</v>
      </c>
      <c r="T224" s="191">
        <f t="shared" si="53"/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92" t="s">
        <v>98</v>
      </c>
      <c r="AT224" s="192" t="s">
        <v>204</v>
      </c>
      <c r="AU224" s="192" t="s">
        <v>89</v>
      </c>
      <c r="AY224" s="18" t="s">
        <v>203</v>
      </c>
      <c r="BE224" s="193">
        <f t="shared" si="54"/>
        <v>0</v>
      </c>
      <c r="BF224" s="193">
        <f t="shared" si="55"/>
        <v>0</v>
      </c>
      <c r="BG224" s="193">
        <f t="shared" si="56"/>
        <v>0</v>
      </c>
      <c r="BH224" s="193">
        <f t="shared" si="57"/>
        <v>0</v>
      </c>
      <c r="BI224" s="193">
        <f t="shared" si="58"/>
        <v>0</v>
      </c>
      <c r="BJ224" s="18" t="s">
        <v>85</v>
      </c>
      <c r="BK224" s="193">
        <f t="shared" si="59"/>
        <v>0</v>
      </c>
      <c r="BL224" s="18" t="s">
        <v>98</v>
      </c>
      <c r="BM224" s="192" t="s">
        <v>3819</v>
      </c>
    </row>
    <row r="225" spans="1:65" s="2" customFormat="1" ht="16.5" customHeight="1">
      <c r="A225" s="35"/>
      <c r="B225" s="36"/>
      <c r="C225" s="180" t="s">
        <v>803</v>
      </c>
      <c r="D225" s="180" t="s">
        <v>204</v>
      </c>
      <c r="E225" s="181" t="s">
        <v>3608</v>
      </c>
      <c r="F225" s="182" t="s">
        <v>3609</v>
      </c>
      <c r="G225" s="183" t="s">
        <v>207</v>
      </c>
      <c r="H225" s="184">
        <v>7</v>
      </c>
      <c r="I225" s="185"/>
      <c r="J225" s="186">
        <f t="shared" si="50"/>
        <v>0</v>
      </c>
      <c r="K225" s="187"/>
      <c r="L225" s="40"/>
      <c r="M225" s="188" t="s">
        <v>1</v>
      </c>
      <c r="N225" s="189" t="s">
        <v>45</v>
      </c>
      <c r="O225" s="72"/>
      <c r="P225" s="190">
        <f t="shared" si="51"/>
        <v>0</v>
      </c>
      <c r="Q225" s="190">
        <v>0</v>
      </c>
      <c r="R225" s="190">
        <f t="shared" si="52"/>
        <v>0</v>
      </c>
      <c r="S225" s="190">
        <v>0</v>
      </c>
      <c r="T225" s="191">
        <f t="shared" si="53"/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192" t="s">
        <v>98</v>
      </c>
      <c r="AT225" s="192" t="s">
        <v>204</v>
      </c>
      <c r="AU225" s="192" t="s">
        <v>89</v>
      </c>
      <c r="AY225" s="18" t="s">
        <v>203</v>
      </c>
      <c r="BE225" s="193">
        <f t="shared" si="54"/>
        <v>0</v>
      </c>
      <c r="BF225" s="193">
        <f t="shared" si="55"/>
        <v>0</v>
      </c>
      <c r="BG225" s="193">
        <f t="shared" si="56"/>
        <v>0</v>
      </c>
      <c r="BH225" s="193">
        <f t="shared" si="57"/>
        <v>0</v>
      </c>
      <c r="BI225" s="193">
        <f t="shared" si="58"/>
        <v>0</v>
      </c>
      <c r="BJ225" s="18" t="s">
        <v>85</v>
      </c>
      <c r="BK225" s="193">
        <f t="shared" si="59"/>
        <v>0</v>
      </c>
      <c r="BL225" s="18" t="s">
        <v>98</v>
      </c>
      <c r="BM225" s="192" t="s">
        <v>3820</v>
      </c>
    </row>
    <row r="226" spans="2:63" s="11" customFormat="1" ht="22.9" customHeight="1">
      <c r="B226" s="166"/>
      <c r="C226" s="167"/>
      <c r="D226" s="168" t="s">
        <v>79</v>
      </c>
      <c r="E226" s="226" t="s">
        <v>3821</v>
      </c>
      <c r="F226" s="226" t="s">
        <v>3822</v>
      </c>
      <c r="G226" s="167"/>
      <c r="H226" s="167"/>
      <c r="I226" s="170"/>
      <c r="J226" s="227">
        <f>BK226</f>
        <v>0</v>
      </c>
      <c r="K226" s="167"/>
      <c r="L226" s="172"/>
      <c r="M226" s="173"/>
      <c r="N226" s="174"/>
      <c r="O226" s="174"/>
      <c r="P226" s="175">
        <f>SUM(P227:P236)</f>
        <v>0</v>
      </c>
      <c r="Q226" s="174"/>
      <c r="R226" s="175">
        <f>SUM(R227:R236)</f>
        <v>0</v>
      </c>
      <c r="S226" s="174"/>
      <c r="T226" s="176">
        <f>SUM(T227:T236)</f>
        <v>0</v>
      </c>
      <c r="AR226" s="177" t="s">
        <v>85</v>
      </c>
      <c r="AT226" s="178" t="s">
        <v>79</v>
      </c>
      <c r="AU226" s="178" t="s">
        <v>85</v>
      </c>
      <c r="AY226" s="177" t="s">
        <v>203</v>
      </c>
      <c r="BK226" s="179">
        <f>SUM(BK227:BK236)</f>
        <v>0</v>
      </c>
    </row>
    <row r="227" spans="1:65" s="2" customFormat="1" ht="21.75" customHeight="1">
      <c r="A227" s="35"/>
      <c r="B227" s="36"/>
      <c r="C227" s="180" t="s">
        <v>809</v>
      </c>
      <c r="D227" s="180" t="s">
        <v>204</v>
      </c>
      <c r="E227" s="181" t="s">
        <v>3823</v>
      </c>
      <c r="F227" s="182" t="s">
        <v>3824</v>
      </c>
      <c r="G227" s="183" t="s">
        <v>621</v>
      </c>
      <c r="H227" s="184">
        <v>1</v>
      </c>
      <c r="I227" s="185"/>
      <c r="J227" s="186">
        <f aca="true" t="shared" si="60" ref="J227:J236">ROUND(I227*H227,2)</f>
        <v>0</v>
      </c>
      <c r="K227" s="187"/>
      <c r="L227" s="40"/>
      <c r="M227" s="188" t="s">
        <v>1</v>
      </c>
      <c r="N227" s="189" t="s">
        <v>45</v>
      </c>
      <c r="O227" s="72"/>
      <c r="P227" s="190">
        <f aca="true" t="shared" si="61" ref="P227:P236">O227*H227</f>
        <v>0</v>
      </c>
      <c r="Q227" s="190">
        <v>0</v>
      </c>
      <c r="R227" s="190">
        <f aca="true" t="shared" si="62" ref="R227:R236">Q227*H227</f>
        <v>0</v>
      </c>
      <c r="S227" s="190">
        <v>0</v>
      </c>
      <c r="T227" s="191">
        <f aca="true" t="shared" si="63" ref="T227:T236"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192" t="s">
        <v>98</v>
      </c>
      <c r="AT227" s="192" t="s">
        <v>204</v>
      </c>
      <c r="AU227" s="192" t="s">
        <v>89</v>
      </c>
      <c r="AY227" s="18" t="s">
        <v>203</v>
      </c>
      <c r="BE227" s="193">
        <f aca="true" t="shared" si="64" ref="BE227:BE236">IF(N227="základní",J227,0)</f>
        <v>0</v>
      </c>
      <c r="BF227" s="193">
        <f aca="true" t="shared" si="65" ref="BF227:BF236">IF(N227="snížená",J227,0)</f>
        <v>0</v>
      </c>
      <c r="BG227" s="193">
        <f aca="true" t="shared" si="66" ref="BG227:BG236">IF(N227="zákl. přenesená",J227,0)</f>
        <v>0</v>
      </c>
      <c r="BH227" s="193">
        <f aca="true" t="shared" si="67" ref="BH227:BH236">IF(N227="sníž. přenesená",J227,0)</f>
        <v>0</v>
      </c>
      <c r="BI227" s="193">
        <f aca="true" t="shared" si="68" ref="BI227:BI236">IF(N227="nulová",J227,0)</f>
        <v>0</v>
      </c>
      <c r="BJ227" s="18" t="s">
        <v>85</v>
      </c>
      <c r="BK227" s="193">
        <f aca="true" t="shared" si="69" ref="BK227:BK236">ROUND(I227*H227,2)</f>
        <v>0</v>
      </c>
      <c r="BL227" s="18" t="s">
        <v>98</v>
      </c>
      <c r="BM227" s="192" t="s">
        <v>3825</v>
      </c>
    </row>
    <row r="228" spans="1:65" s="2" customFormat="1" ht="21.75" customHeight="1">
      <c r="A228" s="35"/>
      <c r="B228" s="36"/>
      <c r="C228" s="180" t="s">
        <v>814</v>
      </c>
      <c r="D228" s="180" t="s">
        <v>204</v>
      </c>
      <c r="E228" s="181" t="s">
        <v>3826</v>
      </c>
      <c r="F228" s="182" t="s">
        <v>3827</v>
      </c>
      <c r="G228" s="183" t="s">
        <v>621</v>
      </c>
      <c r="H228" s="184">
        <v>1</v>
      </c>
      <c r="I228" s="185"/>
      <c r="J228" s="186">
        <f t="shared" si="60"/>
        <v>0</v>
      </c>
      <c r="K228" s="187"/>
      <c r="L228" s="40"/>
      <c r="M228" s="188" t="s">
        <v>1</v>
      </c>
      <c r="N228" s="189" t="s">
        <v>45</v>
      </c>
      <c r="O228" s="72"/>
      <c r="P228" s="190">
        <f t="shared" si="61"/>
        <v>0</v>
      </c>
      <c r="Q228" s="190">
        <v>0</v>
      </c>
      <c r="R228" s="190">
        <f t="shared" si="62"/>
        <v>0</v>
      </c>
      <c r="S228" s="190">
        <v>0</v>
      </c>
      <c r="T228" s="191">
        <f t="shared" si="63"/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92" t="s">
        <v>98</v>
      </c>
      <c r="AT228" s="192" t="s">
        <v>204</v>
      </c>
      <c r="AU228" s="192" t="s">
        <v>89</v>
      </c>
      <c r="AY228" s="18" t="s">
        <v>203</v>
      </c>
      <c r="BE228" s="193">
        <f t="shared" si="64"/>
        <v>0</v>
      </c>
      <c r="BF228" s="193">
        <f t="shared" si="65"/>
        <v>0</v>
      </c>
      <c r="BG228" s="193">
        <f t="shared" si="66"/>
        <v>0</v>
      </c>
      <c r="BH228" s="193">
        <f t="shared" si="67"/>
        <v>0</v>
      </c>
      <c r="BI228" s="193">
        <f t="shared" si="68"/>
        <v>0</v>
      </c>
      <c r="BJ228" s="18" t="s">
        <v>85</v>
      </c>
      <c r="BK228" s="193">
        <f t="shared" si="69"/>
        <v>0</v>
      </c>
      <c r="BL228" s="18" t="s">
        <v>98</v>
      </c>
      <c r="BM228" s="192" t="s">
        <v>3828</v>
      </c>
    </row>
    <row r="229" spans="1:65" s="2" customFormat="1" ht="16.5" customHeight="1">
      <c r="A229" s="35"/>
      <c r="B229" s="36"/>
      <c r="C229" s="180" t="s">
        <v>819</v>
      </c>
      <c r="D229" s="180" t="s">
        <v>204</v>
      </c>
      <c r="E229" s="181" t="s">
        <v>3829</v>
      </c>
      <c r="F229" s="182" t="s">
        <v>3830</v>
      </c>
      <c r="G229" s="183" t="s">
        <v>621</v>
      </c>
      <c r="H229" s="184">
        <v>1</v>
      </c>
      <c r="I229" s="185"/>
      <c r="J229" s="186">
        <f t="shared" si="60"/>
        <v>0</v>
      </c>
      <c r="K229" s="187"/>
      <c r="L229" s="40"/>
      <c r="M229" s="188" t="s">
        <v>1</v>
      </c>
      <c r="N229" s="189" t="s">
        <v>45</v>
      </c>
      <c r="O229" s="72"/>
      <c r="P229" s="190">
        <f t="shared" si="61"/>
        <v>0</v>
      </c>
      <c r="Q229" s="190">
        <v>0</v>
      </c>
      <c r="R229" s="190">
        <f t="shared" si="62"/>
        <v>0</v>
      </c>
      <c r="S229" s="190">
        <v>0</v>
      </c>
      <c r="T229" s="191">
        <f t="shared" si="63"/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92" t="s">
        <v>98</v>
      </c>
      <c r="AT229" s="192" t="s">
        <v>204</v>
      </c>
      <c r="AU229" s="192" t="s">
        <v>89</v>
      </c>
      <c r="AY229" s="18" t="s">
        <v>203</v>
      </c>
      <c r="BE229" s="193">
        <f t="shared" si="64"/>
        <v>0</v>
      </c>
      <c r="BF229" s="193">
        <f t="shared" si="65"/>
        <v>0</v>
      </c>
      <c r="BG229" s="193">
        <f t="shared" si="66"/>
        <v>0</v>
      </c>
      <c r="BH229" s="193">
        <f t="shared" si="67"/>
        <v>0</v>
      </c>
      <c r="BI229" s="193">
        <f t="shared" si="68"/>
        <v>0</v>
      </c>
      <c r="BJ229" s="18" t="s">
        <v>85</v>
      </c>
      <c r="BK229" s="193">
        <f t="shared" si="69"/>
        <v>0</v>
      </c>
      <c r="BL229" s="18" t="s">
        <v>98</v>
      </c>
      <c r="BM229" s="192" t="s">
        <v>3831</v>
      </c>
    </row>
    <row r="230" spans="1:65" s="2" customFormat="1" ht="24.2" customHeight="1">
      <c r="A230" s="35"/>
      <c r="B230" s="36"/>
      <c r="C230" s="180" t="s">
        <v>823</v>
      </c>
      <c r="D230" s="180" t="s">
        <v>204</v>
      </c>
      <c r="E230" s="181" t="s">
        <v>3832</v>
      </c>
      <c r="F230" s="182" t="s">
        <v>3833</v>
      </c>
      <c r="G230" s="183" t="s">
        <v>253</v>
      </c>
      <c r="H230" s="184">
        <v>20</v>
      </c>
      <c r="I230" s="185"/>
      <c r="J230" s="186">
        <f t="shared" si="60"/>
        <v>0</v>
      </c>
      <c r="K230" s="187"/>
      <c r="L230" s="40"/>
      <c r="M230" s="188" t="s">
        <v>1</v>
      </c>
      <c r="N230" s="189" t="s">
        <v>45</v>
      </c>
      <c r="O230" s="72"/>
      <c r="P230" s="190">
        <f t="shared" si="61"/>
        <v>0</v>
      </c>
      <c r="Q230" s="190">
        <v>0</v>
      </c>
      <c r="R230" s="190">
        <f t="shared" si="62"/>
        <v>0</v>
      </c>
      <c r="S230" s="190">
        <v>0</v>
      </c>
      <c r="T230" s="191">
        <f t="shared" si="63"/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192" t="s">
        <v>98</v>
      </c>
      <c r="AT230" s="192" t="s">
        <v>204</v>
      </c>
      <c r="AU230" s="192" t="s">
        <v>89</v>
      </c>
      <c r="AY230" s="18" t="s">
        <v>203</v>
      </c>
      <c r="BE230" s="193">
        <f t="shared" si="64"/>
        <v>0</v>
      </c>
      <c r="BF230" s="193">
        <f t="shared" si="65"/>
        <v>0</v>
      </c>
      <c r="BG230" s="193">
        <f t="shared" si="66"/>
        <v>0</v>
      </c>
      <c r="BH230" s="193">
        <f t="shared" si="67"/>
        <v>0</v>
      </c>
      <c r="BI230" s="193">
        <f t="shared" si="68"/>
        <v>0</v>
      </c>
      <c r="BJ230" s="18" t="s">
        <v>85</v>
      </c>
      <c r="BK230" s="193">
        <f t="shared" si="69"/>
        <v>0</v>
      </c>
      <c r="BL230" s="18" t="s">
        <v>98</v>
      </c>
      <c r="BM230" s="192" t="s">
        <v>3834</v>
      </c>
    </row>
    <row r="231" spans="1:65" s="2" customFormat="1" ht="16.5" customHeight="1">
      <c r="A231" s="35"/>
      <c r="B231" s="36"/>
      <c r="C231" s="180" t="s">
        <v>829</v>
      </c>
      <c r="D231" s="180" t="s">
        <v>204</v>
      </c>
      <c r="E231" s="181" t="s">
        <v>3835</v>
      </c>
      <c r="F231" s="182" t="s">
        <v>3836</v>
      </c>
      <c r="G231" s="183" t="s">
        <v>253</v>
      </c>
      <c r="H231" s="184">
        <v>20</v>
      </c>
      <c r="I231" s="185"/>
      <c r="J231" s="186">
        <f t="shared" si="60"/>
        <v>0</v>
      </c>
      <c r="K231" s="187"/>
      <c r="L231" s="40"/>
      <c r="M231" s="188" t="s">
        <v>1</v>
      </c>
      <c r="N231" s="189" t="s">
        <v>45</v>
      </c>
      <c r="O231" s="72"/>
      <c r="P231" s="190">
        <f t="shared" si="61"/>
        <v>0</v>
      </c>
      <c r="Q231" s="190">
        <v>0</v>
      </c>
      <c r="R231" s="190">
        <f t="shared" si="62"/>
        <v>0</v>
      </c>
      <c r="S231" s="190">
        <v>0</v>
      </c>
      <c r="T231" s="191">
        <f t="shared" si="63"/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192" t="s">
        <v>98</v>
      </c>
      <c r="AT231" s="192" t="s">
        <v>204</v>
      </c>
      <c r="AU231" s="192" t="s">
        <v>89</v>
      </c>
      <c r="AY231" s="18" t="s">
        <v>203</v>
      </c>
      <c r="BE231" s="193">
        <f t="shared" si="64"/>
        <v>0</v>
      </c>
      <c r="BF231" s="193">
        <f t="shared" si="65"/>
        <v>0</v>
      </c>
      <c r="BG231" s="193">
        <f t="shared" si="66"/>
        <v>0</v>
      </c>
      <c r="BH231" s="193">
        <f t="shared" si="67"/>
        <v>0</v>
      </c>
      <c r="BI231" s="193">
        <f t="shared" si="68"/>
        <v>0</v>
      </c>
      <c r="BJ231" s="18" t="s">
        <v>85</v>
      </c>
      <c r="BK231" s="193">
        <f t="shared" si="69"/>
        <v>0</v>
      </c>
      <c r="BL231" s="18" t="s">
        <v>98</v>
      </c>
      <c r="BM231" s="192" t="s">
        <v>3837</v>
      </c>
    </row>
    <row r="232" spans="1:65" s="2" customFormat="1" ht="16.5" customHeight="1">
      <c r="A232" s="35"/>
      <c r="B232" s="36"/>
      <c r="C232" s="180" t="s">
        <v>836</v>
      </c>
      <c r="D232" s="180" t="s">
        <v>204</v>
      </c>
      <c r="E232" s="181" t="s">
        <v>3838</v>
      </c>
      <c r="F232" s="182" t="s">
        <v>3839</v>
      </c>
      <c r="G232" s="183" t="s">
        <v>253</v>
      </c>
      <c r="H232" s="184">
        <v>10</v>
      </c>
      <c r="I232" s="185"/>
      <c r="J232" s="186">
        <f t="shared" si="60"/>
        <v>0</v>
      </c>
      <c r="K232" s="187"/>
      <c r="L232" s="40"/>
      <c r="M232" s="188" t="s">
        <v>1</v>
      </c>
      <c r="N232" s="189" t="s">
        <v>45</v>
      </c>
      <c r="O232" s="72"/>
      <c r="P232" s="190">
        <f t="shared" si="61"/>
        <v>0</v>
      </c>
      <c r="Q232" s="190">
        <v>0</v>
      </c>
      <c r="R232" s="190">
        <f t="shared" si="62"/>
        <v>0</v>
      </c>
      <c r="S232" s="190">
        <v>0</v>
      </c>
      <c r="T232" s="191">
        <f t="shared" si="63"/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92" t="s">
        <v>98</v>
      </c>
      <c r="AT232" s="192" t="s">
        <v>204</v>
      </c>
      <c r="AU232" s="192" t="s">
        <v>89</v>
      </c>
      <c r="AY232" s="18" t="s">
        <v>203</v>
      </c>
      <c r="BE232" s="193">
        <f t="shared" si="64"/>
        <v>0</v>
      </c>
      <c r="BF232" s="193">
        <f t="shared" si="65"/>
        <v>0</v>
      </c>
      <c r="BG232" s="193">
        <f t="shared" si="66"/>
        <v>0</v>
      </c>
      <c r="BH232" s="193">
        <f t="shared" si="67"/>
        <v>0</v>
      </c>
      <c r="BI232" s="193">
        <f t="shared" si="68"/>
        <v>0</v>
      </c>
      <c r="BJ232" s="18" t="s">
        <v>85</v>
      </c>
      <c r="BK232" s="193">
        <f t="shared" si="69"/>
        <v>0</v>
      </c>
      <c r="BL232" s="18" t="s">
        <v>98</v>
      </c>
      <c r="BM232" s="192" t="s">
        <v>3840</v>
      </c>
    </row>
    <row r="233" spans="1:65" s="2" customFormat="1" ht="16.5" customHeight="1">
      <c r="A233" s="35"/>
      <c r="B233" s="36"/>
      <c r="C233" s="180" t="s">
        <v>842</v>
      </c>
      <c r="D233" s="180" t="s">
        <v>204</v>
      </c>
      <c r="E233" s="181" t="s">
        <v>3841</v>
      </c>
      <c r="F233" s="182" t="s">
        <v>3842</v>
      </c>
      <c r="G233" s="183" t="s">
        <v>253</v>
      </c>
      <c r="H233" s="184">
        <v>10</v>
      </c>
      <c r="I233" s="185"/>
      <c r="J233" s="186">
        <f t="shared" si="60"/>
        <v>0</v>
      </c>
      <c r="K233" s="187"/>
      <c r="L233" s="40"/>
      <c r="M233" s="188" t="s">
        <v>1</v>
      </c>
      <c r="N233" s="189" t="s">
        <v>45</v>
      </c>
      <c r="O233" s="72"/>
      <c r="P233" s="190">
        <f t="shared" si="61"/>
        <v>0</v>
      </c>
      <c r="Q233" s="190">
        <v>0</v>
      </c>
      <c r="R233" s="190">
        <f t="shared" si="62"/>
        <v>0</v>
      </c>
      <c r="S233" s="190">
        <v>0</v>
      </c>
      <c r="T233" s="191">
        <f t="shared" si="63"/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192" t="s">
        <v>98</v>
      </c>
      <c r="AT233" s="192" t="s">
        <v>204</v>
      </c>
      <c r="AU233" s="192" t="s">
        <v>89</v>
      </c>
      <c r="AY233" s="18" t="s">
        <v>203</v>
      </c>
      <c r="BE233" s="193">
        <f t="shared" si="64"/>
        <v>0</v>
      </c>
      <c r="BF233" s="193">
        <f t="shared" si="65"/>
        <v>0</v>
      </c>
      <c r="BG233" s="193">
        <f t="shared" si="66"/>
        <v>0</v>
      </c>
      <c r="BH233" s="193">
        <f t="shared" si="67"/>
        <v>0</v>
      </c>
      <c r="BI233" s="193">
        <f t="shared" si="68"/>
        <v>0</v>
      </c>
      <c r="BJ233" s="18" t="s">
        <v>85</v>
      </c>
      <c r="BK233" s="193">
        <f t="shared" si="69"/>
        <v>0</v>
      </c>
      <c r="BL233" s="18" t="s">
        <v>98</v>
      </c>
      <c r="BM233" s="192" t="s">
        <v>3843</v>
      </c>
    </row>
    <row r="234" spans="1:65" s="2" customFormat="1" ht="24.2" customHeight="1">
      <c r="A234" s="35"/>
      <c r="B234" s="36"/>
      <c r="C234" s="180" t="s">
        <v>847</v>
      </c>
      <c r="D234" s="180" t="s">
        <v>204</v>
      </c>
      <c r="E234" s="181" t="s">
        <v>3844</v>
      </c>
      <c r="F234" s="182" t="s">
        <v>3845</v>
      </c>
      <c r="G234" s="183" t="s">
        <v>621</v>
      </c>
      <c r="H234" s="184">
        <v>2</v>
      </c>
      <c r="I234" s="185"/>
      <c r="J234" s="186">
        <f t="shared" si="60"/>
        <v>0</v>
      </c>
      <c r="K234" s="187"/>
      <c r="L234" s="40"/>
      <c r="M234" s="188" t="s">
        <v>1</v>
      </c>
      <c r="N234" s="189" t="s">
        <v>45</v>
      </c>
      <c r="O234" s="72"/>
      <c r="P234" s="190">
        <f t="shared" si="61"/>
        <v>0</v>
      </c>
      <c r="Q234" s="190">
        <v>0</v>
      </c>
      <c r="R234" s="190">
        <f t="shared" si="62"/>
        <v>0</v>
      </c>
      <c r="S234" s="190">
        <v>0</v>
      </c>
      <c r="T234" s="191">
        <f t="shared" si="63"/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192" t="s">
        <v>98</v>
      </c>
      <c r="AT234" s="192" t="s">
        <v>204</v>
      </c>
      <c r="AU234" s="192" t="s">
        <v>89</v>
      </c>
      <c r="AY234" s="18" t="s">
        <v>203</v>
      </c>
      <c r="BE234" s="193">
        <f t="shared" si="64"/>
        <v>0</v>
      </c>
      <c r="BF234" s="193">
        <f t="shared" si="65"/>
        <v>0</v>
      </c>
      <c r="BG234" s="193">
        <f t="shared" si="66"/>
        <v>0</v>
      </c>
      <c r="BH234" s="193">
        <f t="shared" si="67"/>
        <v>0</v>
      </c>
      <c r="BI234" s="193">
        <f t="shared" si="68"/>
        <v>0</v>
      </c>
      <c r="BJ234" s="18" t="s">
        <v>85</v>
      </c>
      <c r="BK234" s="193">
        <f t="shared" si="69"/>
        <v>0</v>
      </c>
      <c r="BL234" s="18" t="s">
        <v>98</v>
      </c>
      <c r="BM234" s="192" t="s">
        <v>3846</v>
      </c>
    </row>
    <row r="235" spans="1:65" s="2" customFormat="1" ht="16.5" customHeight="1">
      <c r="A235" s="35"/>
      <c r="B235" s="36"/>
      <c r="C235" s="180" t="s">
        <v>852</v>
      </c>
      <c r="D235" s="180" t="s">
        <v>204</v>
      </c>
      <c r="E235" s="181" t="s">
        <v>3847</v>
      </c>
      <c r="F235" s="182" t="s">
        <v>3848</v>
      </c>
      <c r="G235" s="183" t="s">
        <v>621</v>
      </c>
      <c r="H235" s="184">
        <v>1</v>
      </c>
      <c r="I235" s="185"/>
      <c r="J235" s="186">
        <f t="shared" si="60"/>
        <v>0</v>
      </c>
      <c r="K235" s="187"/>
      <c r="L235" s="40"/>
      <c r="M235" s="188" t="s">
        <v>1</v>
      </c>
      <c r="N235" s="189" t="s">
        <v>45</v>
      </c>
      <c r="O235" s="72"/>
      <c r="P235" s="190">
        <f t="shared" si="61"/>
        <v>0</v>
      </c>
      <c r="Q235" s="190">
        <v>0</v>
      </c>
      <c r="R235" s="190">
        <f t="shared" si="62"/>
        <v>0</v>
      </c>
      <c r="S235" s="190">
        <v>0</v>
      </c>
      <c r="T235" s="191">
        <f t="shared" si="63"/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192" t="s">
        <v>98</v>
      </c>
      <c r="AT235" s="192" t="s">
        <v>204</v>
      </c>
      <c r="AU235" s="192" t="s">
        <v>89</v>
      </c>
      <c r="AY235" s="18" t="s">
        <v>203</v>
      </c>
      <c r="BE235" s="193">
        <f t="shared" si="64"/>
        <v>0</v>
      </c>
      <c r="BF235" s="193">
        <f t="shared" si="65"/>
        <v>0</v>
      </c>
      <c r="BG235" s="193">
        <f t="shared" si="66"/>
        <v>0</v>
      </c>
      <c r="BH235" s="193">
        <f t="shared" si="67"/>
        <v>0</v>
      </c>
      <c r="BI235" s="193">
        <f t="shared" si="68"/>
        <v>0</v>
      </c>
      <c r="BJ235" s="18" t="s">
        <v>85</v>
      </c>
      <c r="BK235" s="193">
        <f t="shared" si="69"/>
        <v>0</v>
      </c>
      <c r="BL235" s="18" t="s">
        <v>98</v>
      </c>
      <c r="BM235" s="192" t="s">
        <v>3849</v>
      </c>
    </row>
    <row r="236" spans="1:65" s="2" customFormat="1" ht="37.9" customHeight="1">
      <c r="A236" s="35"/>
      <c r="B236" s="36"/>
      <c r="C236" s="180" t="s">
        <v>857</v>
      </c>
      <c r="D236" s="180" t="s">
        <v>204</v>
      </c>
      <c r="E236" s="181" t="s">
        <v>3850</v>
      </c>
      <c r="F236" s="182" t="s">
        <v>3851</v>
      </c>
      <c r="G236" s="183" t="s">
        <v>621</v>
      </c>
      <c r="H236" s="184">
        <v>1</v>
      </c>
      <c r="I236" s="185"/>
      <c r="J236" s="186">
        <f t="shared" si="60"/>
        <v>0</v>
      </c>
      <c r="K236" s="187"/>
      <c r="L236" s="40"/>
      <c r="M236" s="188" t="s">
        <v>1</v>
      </c>
      <c r="N236" s="189" t="s">
        <v>45</v>
      </c>
      <c r="O236" s="72"/>
      <c r="P236" s="190">
        <f t="shared" si="61"/>
        <v>0</v>
      </c>
      <c r="Q236" s="190">
        <v>0</v>
      </c>
      <c r="R236" s="190">
        <f t="shared" si="62"/>
        <v>0</v>
      </c>
      <c r="S236" s="190">
        <v>0</v>
      </c>
      <c r="T236" s="191">
        <f t="shared" si="63"/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192" t="s">
        <v>98</v>
      </c>
      <c r="AT236" s="192" t="s">
        <v>204</v>
      </c>
      <c r="AU236" s="192" t="s">
        <v>89</v>
      </c>
      <c r="AY236" s="18" t="s">
        <v>203</v>
      </c>
      <c r="BE236" s="193">
        <f t="shared" si="64"/>
        <v>0</v>
      </c>
      <c r="BF236" s="193">
        <f t="shared" si="65"/>
        <v>0</v>
      </c>
      <c r="BG236" s="193">
        <f t="shared" si="66"/>
        <v>0</v>
      </c>
      <c r="BH236" s="193">
        <f t="shared" si="67"/>
        <v>0</v>
      </c>
      <c r="BI236" s="193">
        <f t="shared" si="68"/>
        <v>0</v>
      </c>
      <c r="BJ236" s="18" t="s">
        <v>85</v>
      </c>
      <c r="BK236" s="193">
        <f t="shared" si="69"/>
        <v>0</v>
      </c>
      <c r="BL236" s="18" t="s">
        <v>98</v>
      </c>
      <c r="BM236" s="192" t="s">
        <v>3852</v>
      </c>
    </row>
    <row r="237" spans="2:63" s="11" customFormat="1" ht="22.9" customHeight="1">
      <c r="B237" s="166"/>
      <c r="C237" s="167"/>
      <c r="D237" s="168" t="s">
        <v>79</v>
      </c>
      <c r="E237" s="226" t="s">
        <v>3853</v>
      </c>
      <c r="F237" s="226" t="s">
        <v>3854</v>
      </c>
      <c r="G237" s="167"/>
      <c r="H237" s="167"/>
      <c r="I237" s="170"/>
      <c r="J237" s="227">
        <f>BK237</f>
        <v>0</v>
      </c>
      <c r="K237" s="167"/>
      <c r="L237" s="172"/>
      <c r="M237" s="173"/>
      <c r="N237" s="174"/>
      <c r="O237" s="174"/>
      <c r="P237" s="175">
        <f>SUM(P238:P244)</f>
        <v>0</v>
      </c>
      <c r="Q237" s="174"/>
      <c r="R237" s="175">
        <f>SUM(R238:R244)</f>
        <v>0</v>
      </c>
      <c r="S237" s="174"/>
      <c r="T237" s="176">
        <f>SUM(T238:T244)</f>
        <v>0</v>
      </c>
      <c r="AR237" s="177" t="s">
        <v>85</v>
      </c>
      <c r="AT237" s="178" t="s">
        <v>79</v>
      </c>
      <c r="AU237" s="178" t="s">
        <v>85</v>
      </c>
      <c r="AY237" s="177" t="s">
        <v>203</v>
      </c>
      <c r="BK237" s="179">
        <f>SUM(BK238:BK244)</f>
        <v>0</v>
      </c>
    </row>
    <row r="238" spans="1:65" s="2" customFormat="1" ht="16.5" customHeight="1">
      <c r="A238" s="35"/>
      <c r="B238" s="36"/>
      <c r="C238" s="180" t="s">
        <v>861</v>
      </c>
      <c r="D238" s="180" t="s">
        <v>204</v>
      </c>
      <c r="E238" s="181" t="s">
        <v>85</v>
      </c>
      <c r="F238" s="182" t="s">
        <v>3855</v>
      </c>
      <c r="G238" s="183" t="s">
        <v>2174</v>
      </c>
      <c r="H238" s="184">
        <v>1</v>
      </c>
      <c r="I238" s="185"/>
      <c r="J238" s="186">
        <f aca="true" t="shared" si="70" ref="J238:J244">ROUND(I238*H238,2)</f>
        <v>0</v>
      </c>
      <c r="K238" s="187"/>
      <c r="L238" s="40"/>
      <c r="M238" s="188" t="s">
        <v>1</v>
      </c>
      <c r="N238" s="189" t="s">
        <v>45</v>
      </c>
      <c r="O238" s="72"/>
      <c r="P238" s="190">
        <f aca="true" t="shared" si="71" ref="P238:P244">O238*H238</f>
        <v>0</v>
      </c>
      <c r="Q238" s="190">
        <v>0</v>
      </c>
      <c r="R238" s="190">
        <f aca="true" t="shared" si="72" ref="R238:R244">Q238*H238</f>
        <v>0</v>
      </c>
      <c r="S238" s="190">
        <v>0</v>
      </c>
      <c r="T238" s="191">
        <f aca="true" t="shared" si="73" ref="T238:T244"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192" t="s">
        <v>98</v>
      </c>
      <c r="AT238" s="192" t="s">
        <v>204</v>
      </c>
      <c r="AU238" s="192" t="s">
        <v>89</v>
      </c>
      <c r="AY238" s="18" t="s">
        <v>203</v>
      </c>
      <c r="BE238" s="193">
        <f aca="true" t="shared" si="74" ref="BE238:BE244">IF(N238="základní",J238,0)</f>
        <v>0</v>
      </c>
      <c r="BF238" s="193">
        <f aca="true" t="shared" si="75" ref="BF238:BF244">IF(N238="snížená",J238,0)</f>
        <v>0</v>
      </c>
      <c r="BG238" s="193">
        <f aca="true" t="shared" si="76" ref="BG238:BG244">IF(N238="zákl. přenesená",J238,0)</f>
        <v>0</v>
      </c>
      <c r="BH238" s="193">
        <f aca="true" t="shared" si="77" ref="BH238:BH244">IF(N238="sníž. přenesená",J238,0)</f>
        <v>0</v>
      </c>
      <c r="BI238" s="193">
        <f aca="true" t="shared" si="78" ref="BI238:BI244">IF(N238="nulová",J238,0)</f>
        <v>0</v>
      </c>
      <c r="BJ238" s="18" t="s">
        <v>85</v>
      </c>
      <c r="BK238" s="193">
        <f aca="true" t="shared" si="79" ref="BK238:BK244">ROUND(I238*H238,2)</f>
        <v>0</v>
      </c>
      <c r="BL238" s="18" t="s">
        <v>98</v>
      </c>
      <c r="BM238" s="192" t="s">
        <v>3856</v>
      </c>
    </row>
    <row r="239" spans="1:65" s="2" customFormat="1" ht="16.5" customHeight="1">
      <c r="A239" s="35"/>
      <c r="B239" s="36"/>
      <c r="C239" s="180" t="s">
        <v>865</v>
      </c>
      <c r="D239" s="180" t="s">
        <v>204</v>
      </c>
      <c r="E239" s="181" t="s">
        <v>89</v>
      </c>
      <c r="F239" s="182" t="s">
        <v>3857</v>
      </c>
      <c r="G239" s="183" t="s">
        <v>2174</v>
      </c>
      <c r="H239" s="184">
        <v>1</v>
      </c>
      <c r="I239" s="185"/>
      <c r="J239" s="186">
        <f t="shared" si="70"/>
        <v>0</v>
      </c>
      <c r="K239" s="187"/>
      <c r="L239" s="40"/>
      <c r="M239" s="188" t="s">
        <v>1</v>
      </c>
      <c r="N239" s="189" t="s">
        <v>45</v>
      </c>
      <c r="O239" s="72"/>
      <c r="P239" s="190">
        <f t="shared" si="71"/>
        <v>0</v>
      </c>
      <c r="Q239" s="190">
        <v>0</v>
      </c>
      <c r="R239" s="190">
        <f t="shared" si="72"/>
        <v>0</v>
      </c>
      <c r="S239" s="190">
        <v>0</v>
      </c>
      <c r="T239" s="191">
        <f t="shared" si="73"/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192" t="s">
        <v>98</v>
      </c>
      <c r="AT239" s="192" t="s">
        <v>204</v>
      </c>
      <c r="AU239" s="192" t="s">
        <v>89</v>
      </c>
      <c r="AY239" s="18" t="s">
        <v>203</v>
      </c>
      <c r="BE239" s="193">
        <f t="shared" si="74"/>
        <v>0</v>
      </c>
      <c r="BF239" s="193">
        <f t="shared" si="75"/>
        <v>0</v>
      </c>
      <c r="BG239" s="193">
        <f t="shared" si="76"/>
        <v>0</v>
      </c>
      <c r="BH239" s="193">
        <f t="shared" si="77"/>
        <v>0</v>
      </c>
      <c r="BI239" s="193">
        <f t="shared" si="78"/>
        <v>0</v>
      </c>
      <c r="BJ239" s="18" t="s">
        <v>85</v>
      </c>
      <c r="BK239" s="193">
        <f t="shared" si="79"/>
        <v>0</v>
      </c>
      <c r="BL239" s="18" t="s">
        <v>98</v>
      </c>
      <c r="BM239" s="192" t="s">
        <v>3858</v>
      </c>
    </row>
    <row r="240" spans="1:65" s="2" customFormat="1" ht="16.5" customHeight="1">
      <c r="A240" s="35"/>
      <c r="B240" s="36"/>
      <c r="C240" s="180" t="s">
        <v>870</v>
      </c>
      <c r="D240" s="180" t="s">
        <v>204</v>
      </c>
      <c r="E240" s="181" t="s">
        <v>95</v>
      </c>
      <c r="F240" s="182" t="s">
        <v>3859</v>
      </c>
      <c r="G240" s="183" t="s">
        <v>2174</v>
      </c>
      <c r="H240" s="184">
        <v>1</v>
      </c>
      <c r="I240" s="185"/>
      <c r="J240" s="186">
        <f t="shared" si="70"/>
        <v>0</v>
      </c>
      <c r="K240" s="187"/>
      <c r="L240" s="40"/>
      <c r="M240" s="188" t="s">
        <v>1</v>
      </c>
      <c r="N240" s="189" t="s">
        <v>45</v>
      </c>
      <c r="O240" s="72"/>
      <c r="P240" s="190">
        <f t="shared" si="71"/>
        <v>0</v>
      </c>
      <c r="Q240" s="190">
        <v>0</v>
      </c>
      <c r="R240" s="190">
        <f t="shared" si="72"/>
        <v>0</v>
      </c>
      <c r="S240" s="190">
        <v>0</v>
      </c>
      <c r="T240" s="191">
        <f t="shared" si="73"/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192" t="s">
        <v>98</v>
      </c>
      <c r="AT240" s="192" t="s">
        <v>204</v>
      </c>
      <c r="AU240" s="192" t="s">
        <v>89</v>
      </c>
      <c r="AY240" s="18" t="s">
        <v>203</v>
      </c>
      <c r="BE240" s="193">
        <f t="shared" si="74"/>
        <v>0</v>
      </c>
      <c r="BF240" s="193">
        <f t="shared" si="75"/>
        <v>0</v>
      </c>
      <c r="BG240" s="193">
        <f t="shared" si="76"/>
        <v>0</v>
      </c>
      <c r="BH240" s="193">
        <f t="shared" si="77"/>
        <v>0</v>
      </c>
      <c r="BI240" s="193">
        <f t="shared" si="78"/>
        <v>0</v>
      </c>
      <c r="BJ240" s="18" t="s">
        <v>85</v>
      </c>
      <c r="BK240" s="193">
        <f t="shared" si="79"/>
        <v>0</v>
      </c>
      <c r="BL240" s="18" t="s">
        <v>98</v>
      </c>
      <c r="BM240" s="192" t="s">
        <v>3860</v>
      </c>
    </row>
    <row r="241" spans="1:65" s="2" customFormat="1" ht="16.5" customHeight="1">
      <c r="A241" s="35"/>
      <c r="B241" s="36"/>
      <c r="C241" s="180" t="s">
        <v>874</v>
      </c>
      <c r="D241" s="180" t="s">
        <v>204</v>
      </c>
      <c r="E241" s="181" t="s">
        <v>98</v>
      </c>
      <c r="F241" s="182" t="s">
        <v>3861</v>
      </c>
      <c r="G241" s="183" t="s">
        <v>2174</v>
      </c>
      <c r="H241" s="184">
        <v>1</v>
      </c>
      <c r="I241" s="185"/>
      <c r="J241" s="186">
        <f t="shared" si="70"/>
        <v>0</v>
      </c>
      <c r="K241" s="187"/>
      <c r="L241" s="40"/>
      <c r="M241" s="188" t="s">
        <v>1</v>
      </c>
      <c r="N241" s="189" t="s">
        <v>45</v>
      </c>
      <c r="O241" s="72"/>
      <c r="P241" s="190">
        <f t="shared" si="71"/>
        <v>0</v>
      </c>
      <c r="Q241" s="190">
        <v>0</v>
      </c>
      <c r="R241" s="190">
        <f t="shared" si="72"/>
        <v>0</v>
      </c>
      <c r="S241" s="190">
        <v>0</v>
      </c>
      <c r="T241" s="191">
        <f t="shared" si="73"/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92" t="s">
        <v>98</v>
      </c>
      <c r="AT241" s="192" t="s">
        <v>204</v>
      </c>
      <c r="AU241" s="192" t="s">
        <v>89</v>
      </c>
      <c r="AY241" s="18" t="s">
        <v>203</v>
      </c>
      <c r="BE241" s="193">
        <f t="shared" si="74"/>
        <v>0</v>
      </c>
      <c r="BF241" s="193">
        <f t="shared" si="75"/>
        <v>0</v>
      </c>
      <c r="BG241" s="193">
        <f t="shared" si="76"/>
        <v>0</v>
      </c>
      <c r="BH241" s="193">
        <f t="shared" si="77"/>
        <v>0</v>
      </c>
      <c r="BI241" s="193">
        <f t="shared" si="78"/>
        <v>0</v>
      </c>
      <c r="BJ241" s="18" t="s">
        <v>85</v>
      </c>
      <c r="BK241" s="193">
        <f t="shared" si="79"/>
        <v>0</v>
      </c>
      <c r="BL241" s="18" t="s">
        <v>98</v>
      </c>
      <c r="BM241" s="192" t="s">
        <v>3862</v>
      </c>
    </row>
    <row r="242" spans="1:65" s="2" customFormat="1" ht="16.5" customHeight="1">
      <c r="A242" s="35"/>
      <c r="B242" s="36"/>
      <c r="C242" s="180" t="s">
        <v>880</v>
      </c>
      <c r="D242" s="180" t="s">
        <v>204</v>
      </c>
      <c r="E242" s="181" t="s">
        <v>101</v>
      </c>
      <c r="F242" s="182" t="s">
        <v>3863</v>
      </c>
      <c r="G242" s="183" t="s">
        <v>2174</v>
      </c>
      <c r="H242" s="184">
        <v>1</v>
      </c>
      <c r="I242" s="185"/>
      <c r="J242" s="186">
        <f t="shared" si="70"/>
        <v>0</v>
      </c>
      <c r="K242" s="187"/>
      <c r="L242" s="40"/>
      <c r="M242" s="188" t="s">
        <v>1</v>
      </c>
      <c r="N242" s="189" t="s">
        <v>45</v>
      </c>
      <c r="O242" s="72"/>
      <c r="P242" s="190">
        <f t="shared" si="71"/>
        <v>0</v>
      </c>
      <c r="Q242" s="190">
        <v>0</v>
      </c>
      <c r="R242" s="190">
        <f t="shared" si="72"/>
        <v>0</v>
      </c>
      <c r="S242" s="190">
        <v>0</v>
      </c>
      <c r="T242" s="191">
        <f t="shared" si="73"/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92" t="s">
        <v>98</v>
      </c>
      <c r="AT242" s="192" t="s">
        <v>204</v>
      </c>
      <c r="AU242" s="192" t="s">
        <v>89</v>
      </c>
      <c r="AY242" s="18" t="s">
        <v>203</v>
      </c>
      <c r="BE242" s="193">
        <f t="shared" si="74"/>
        <v>0</v>
      </c>
      <c r="BF242" s="193">
        <f t="shared" si="75"/>
        <v>0</v>
      </c>
      <c r="BG242" s="193">
        <f t="shared" si="76"/>
        <v>0</v>
      </c>
      <c r="BH242" s="193">
        <f t="shared" si="77"/>
        <v>0</v>
      </c>
      <c r="BI242" s="193">
        <f t="shared" si="78"/>
        <v>0</v>
      </c>
      <c r="BJ242" s="18" t="s">
        <v>85</v>
      </c>
      <c r="BK242" s="193">
        <f t="shared" si="79"/>
        <v>0</v>
      </c>
      <c r="BL242" s="18" t="s">
        <v>98</v>
      </c>
      <c r="BM242" s="192" t="s">
        <v>3864</v>
      </c>
    </row>
    <row r="243" spans="1:65" s="2" customFormat="1" ht="16.5" customHeight="1">
      <c r="A243" s="35"/>
      <c r="B243" s="36"/>
      <c r="C243" s="180" t="s">
        <v>884</v>
      </c>
      <c r="D243" s="180" t="s">
        <v>204</v>
      </c>
      <c r="E243" s="181" t="s">
        <v>104</v>
      </c>
      <c r="F243" s="182" t="s">
        <v>3865</v>
      </c>
      <c r="G243" s="183" t="s">
        <v>2174</v>
      </c>
      <c r="H243" s="184">
        <v>1</v>
      </c>
      <c r="I243" s="185"/>
      <c r="J243" s="186">
        <f t="shared" si="70"/>
        <v>0</v>
      </c>
      <c r="K243" s="187"/>
      <c r="L243" s="40"/>
      <c r="M243" s="188" t="s">
        <v>1</v>
      </c>
      <c r="N243" s="189" t="s">
        <v>45</v>
      </c>
      <c r="O243" s="72"/>
      <c r="P243" s="190">
        <f t="shared" si="71"/>
        <v>0</v>
      </c>
      <c r="Q243" s="190">
        <v>0</v>
      </c>
      <c r="R243" s="190">
        <f t="shared" si="72"/>
        <v>0</v>
      </c>
      <c r="S243" s="190">
        <v>0</v>
      </c>
      <c r="T243" s="191">
        <f t="shared" si="73"/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92" t="s">
        <v>98</v>
      </c>
      <c r="AT243" s="192" t="s">
        <v>204</v>
      </c>
      <c r="AU243" s="192" t="s">
        <v>89</v>
      </c>
      <c r="AY243" s="18" t="s">
        <v>203</v>
      </c>
      <c r="BE243" s="193">
        <f t="shared" si="74"/>
        <v>0</v>
      </c>
      <c r="BF243" s="193">
        <f t="shared" si="75"/>
        <v>0</v>
      </c>
      <c r="BG243" s="193">
        <f t="shared" si="76"/>
        <v>0</v>
      </c>
      <c r="BH243" s="193">
        <f t="shared" si="77"/>
        <v>0</v>
      </c>
      <c r="BI243" s="193">
        <f t="shared" si="78"/>
        <v>0</v>
      </c>
      <c r="BJ243" s="18" t="s">
        <v>85</v>
      </c>
      <c r="BK243" s="193">
        <f t="shared" si="79"/>
        <v>0</v>
      </c>
      <c r="BL243" s="18" t="s">
        <v>98</v>
      </c>
      <c r="BM243" s="192" t="s">
        <v>3866</v>
      </c>
    </row>
    <row r="244" spans="1:65" s="2" customFormat="1" ht="76.35" customHeight="1">
      <c r="A244" s="35"/>
      <c r="B244" s="36"/>
      <c r="C244" s="180" t="s">
        <v>890</v>
      </c>
      <c r="D244" s="180" t="s">
        <v>204</v>
      </c>
      <c r="E244" s="181" t="s">
        <v>3867</v>
      </c>
      <c r="F244" s="182" t="s">
        <v>3868</v>
      </c>
      <c r="G244" s="183" t="s">
        <v>1</v>
      </c>
      <c r="H244" s="184">
        <v>0</v>
      </c>
      <c r="I244" s="185"/>
      <c r="J244" s="186">
        <f t="shared" si="70"/>
        <v>0</v>
      </c>
      <c r="K244" s="187"/>
      <c r="L244" s="40"/>
      <c r="M244" s="261" t="s">
        <v>1</v>
      </c>
      <c r="N244" s="262" t="s">
        <v>45</v>
      </c>
      <c r="O244" s="263"/>
      <c r="P244" s="264">
        <f t="shared" si="71"/>
        <v>0</v>
      </c>
      <c r="Q244" s="264">
        <v>0</v>
      </c>
      <c r="R244" s="264">
        <f t="shared" si="72"/>
        <v>0</v>
      </c>
      <c r="S244" s="264">
        <v>0</v>
      </c>
      <c r="T244" s="265">
        <f t="shared" si="73"/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92" t="s">
        <v>98</v>
      </c>
      <c r="AT244" s="192" t="s">
        <v>204</v>
      </c>
      <c r="AU244" s="192" t="s">
        <v>89</v>
      </c>
      <c r="AY244" s="18" t="s">
        <v>203</v>
      </c>
      <c r="BE244" s="193">
        <f t="shared" si="74"/>
        <v>0</v>
      </c>
      <c r="BF244" s="193">
        <f t="shared" si="75"/>
        <v>0</v>
      </c>
      <c r="BG244" s="193">
        <f t="shared" si="76"/>
        <v>0</v>
      </c>
      <c r="BH244" s="193">
        <f t="shared" si="77"/>
        <v>0</v>
      </c>
      <c r="BI244" s="193">
        <f t="shared" si="78"/>
        <v>0</v>
      </c>
      <c r="BJ244" s="18" t="s">
        <v>85</v>
      </c>
      <c r="BK244" s="193">
        <f t="shared" si="79"/>
        <v>0</v>
      </c>
      <c r="BL244" s="18" t="s">
        <v>98</v>
      </c>
      <c r="BM244" s="192" t="s">
        <v>3869</v>
      </c>
    </row>
    <row r="245" spans="1:31" s="2" customFormat="1" ht="6.95" customHeight="1">
      <c r="A245" s="35"/>
      <c r="B245" s="55"/>
      <c r="C245" s="56"/>
      <c r="D245" s="56"/>
      <c r="E245" s="56"/>
      <c r="F245" s="56"/>
      <c r="G245" s="56"/>
      <c r="H245" s="56"/>
      <c r="I245" s="56"/>
      <c r="J245" s="56"/>
      <c r="K245" s="56"/>
      <c r="L245" s="40"/>
      <c r="M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</row>
  </sheetData>
  <sheetProtection algorithmName="SHA-512" hashValue="AlAMbZ8PIEUw0fYUiVoueqB+k/6by7y2J1OHuwLwu1LN+EvcFPsv26DlC78869eLoX7T9Xmr57ulLgcMKo+vlw==" saltValue="aGy+FI5Q0G4aaVfCSNmHyJ6Dlyl/IFnSJ16yHeMgRla/0oz32LGCCa3wEXQh0TOpUi08ZV1N7Y4ca/+Kakxmsw==" spinCount="100000" sheet="1" objects="1" scenarios="1" formatColumns="0" formatRows="0" autoFilter="0"/>
  <autoFilter ref="C124:K244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253"/>
  <sheetViews>
    <sheetView showGridLines="0" workbookViewId="0" topLeftCell="A209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18" t="s">
        <v>103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154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155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3870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ROUND(J127,2)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ROUND((SUM(BE127:BE252)),2)</f>
        <v>0</v>
      </c>
      <c r="G33" s="35"/>
      <c r="H33" s="35"/>
      <c r="I33" s="125">
        <v>0.21</v>
      </c>
      <c r="J33" s="124">
        <f>ROUND(((SUM(BE127:BE252))*I33),2)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ROUND((SUM(BF127:BF252)),2)</f>
        <v>0</v>
      </c>
      <c r="G34" s="35"/>
      <c r="H34" s="35"/>
      <c r="I34" s="125">
        <v>0.15</v>
      </c>
      <c r="J34" s="124">
        <f>ROUND(((SUM(BF127:BF252))*I34),2)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ROUND((SUM(BG127:BG252)),2)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ROUND((SUM(BH127:BH252)),2)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ROUND((SUM(BI127:BI252)),2)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155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267" t="str">
        <f>E9</f>
        <v>5 - Vytápění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158</v>
      </c>
      <c r="D94" s="145"/>
      <c r="E94" s="145"/>
      <c r="F94" s="145"/>
      <c r="G94" s="145"/>
      <c r="H94" s="145"/>
      <c r="I94" s="145"/>
      <c r="J94" s="146" t="s">
        <v>159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160</v>
      </c>
      <c r="D96" s="37"/>
      <c r="E96" s="37"/>
      <c r="F96" s="37"/>
      <c r="G96" s="37"/>
      <c r="H96" s="37"/>
      <c r="I96" s="37"/>
      <c r="J96" s="85">
        <f>J127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161</v>
      </c>
    </row>
    <row r="97" spans="2:12" s="9" customFormat="1" ht="24.95" customHeight="1" hidden="1">
      <c r="B97" s="148"/>
      <c r="C97" s="149"/>
      <c r="D97" s="150" t="s">
        <v>1212</v>
      </c>
      <c r="E97" s="151"/>
      <c r="F97" s="151"/>
      <c r="G97" s="151"/>
      <c r="H97" s="151"/>
      <c r="I97" s="151"/>
      <c r="J97" s="152">
        <f>J128</f>
        <v>0</v>
      </c>
      <c r="K97" s="149"/>
      <c r="L97" s="153"/>
    </row>
    <row r="98" spans="2:12" s="14" customFormat="1" ht="19.9" customHeight="1" hidden="1">
      <c r="B98" s="220"/>
      <c r="C98" s="221"/>
      <c r="D98" s="222" t="s">
        <v>3871</v>
      </c>
      <c r="E98" s="223"/>
      <c r="F98" s="223"/>
      <c r="G98" s="223"/>
      <c r="H98" s="223"/>
      <c r="I98" s="223"/>
      <c r="J98" s="224">
        <f>J129</f>
        <v>0</v>
      </c>
      <c r="K98" s="221"/>
      <c r="L98" s="225"/>
    </row>
    <row r="99" spans="2:12" s="14" customFormat="1" ht="19.9" customHeight="1" hidden="1">
      <c r="B99" s="220"/>
      <c r="C99" s="221"/>
      <c r="D99" s="222" t="s">
        <v>3872</v>
      </c>
      <c r="E99" s="223"/>
      <c r="F99" s="223"/>
      <c r="G99" s="223"/>
      <c r="H99" s="223"/>
      <c r="I99" s="223"/>
      <c r="J99" s="224">
        <f>J137</f>
        <v>0</v>
      </c>
      <c r="K99" s="221"/>
      <c r="L99" s="225"/>
    </row>
    <row r="100" spans="2:12" s="14" customFormat="1" ht="19.9" customHeight="1" hidden="1">
      <c r="B100" s="220"/>
      <c r="C100" s="221"/>
      <c r="D100" s="222" t="s">
        <v>3873</v>
      </c>
      <c r="E100" s="223"/>
      <c r="F100" s="223"/>
      <c r="G100" s="223"/>
      <c r="H100" s="223"/>
      <c r="I100" s="223"/>
      <c r="J100" s="224">
        <f>J170</f>
        <v>0</v>
      </c>
      <c r="K100" s="221"/>
      <c r="L100" s="225"/>
    </row>
    <row r="101" spans="2:12" s="14" customFormat="1" ht="19.9" customHeight="1" hidden="1">
      <c r="B101" s="220"/>
      <c r="C101" s="221"/>
      <c r="D101" s="222" t="s">
        <v>3874</v>
      </c>
      <c r="E101" s="223"/>
      <c r="F101" s="223"/>
      <c r="G101" s="223"/>
      <c r="H101" s="223"/>
      <c r="I101" s="223"/>
      <c r="J101" s="224">
        <f>J186</f>
        <v>0</v>
      </c>
      <c r="K101" s="221"/>
      <c r="L101" s="225"/>
    </row>
    <row r="102" spans="2:12" s="14" customFormat="1" ht="19.9" customHeight="1" hidden="1">
      <c r="B102" s="220"/>
      <c r="C102" s="221"/>
      <c r="D102" s="222" t="s">
        <v>1221</v>
      </c>
      <c r="E102" s="223"/>
      <c r="F102" s="223"/>
      <c r="G102" s="223"/>
      <c r="H102" s="223"/>
      <c r="I102" s="223"/>
      <c r="J102" s="224">
        <f>J222</f>
        <v>0</v>
      </c>
      <c r="K102" s="221"/>
      <c r="L102" s="225"/>
    </row>
    <row r="103" spans="2:12" s="14" customFormat="1" ht="19.9" customHeight="1" hidden="1">
      <c r="B103" s="220"/>
      <c r="C103" s="221"/>
      <c r="D103" s="222" t="s">
        <v>1226</v>
      </c>
      <c r="E103" s="223"/>
      <c r="F103" s="223"/>
      <c r="G103" s="223"/>
      <c r="H103" s="223"/>
      <c r="I103" s="223"/>
      <c r="J103" s="224">
        <f>J227</f>
        <v>0</v>
      </c>
      <c r="K103" s="221"/>
      <c r="L103" s="225"/>
    </row>
    <row r="104" spans="2:12" s="9" customFormat="1" ht="24.95" customHeight="1" hidden="1">
      <c r="B104" s="148"/>
      <c r="C104" s="149"/>
      <c r="D104" s="150" t="s">
        <v>3875</v>
      </c>
      <c r="E104" s="151"/>
      <c r="F104" s="151"/>
      <c r="G104" s="151"/>
      <c r="H104" s="151"/>
      <c r="I104" s="151"/>
      <c r="J104" s="152">
        <f>J235</f>
        <v>0</v>
      </c>
      <c r="K104" s="149"/>
      <c r="L104" s="153"/>
    </row>
    <row r="105" spans="2:12" s="14" customFormat="1" ht="19.9" customHeight="1" hidden="1">
      <c r="B105" s="220"/>
      <c r="C105" s="221"/>
      <c r="D105" s="222" t="s">
        <v>3876</v>
      </c>
      <c r="E105" s="223"/>
      <c r="F105" s="223"/>
      <c r="G105" s="223"/>
      <c r="H105" s="223"/>
      <c r="I105" s="223"/>
      <c r="J105" s="224">
        <f>J236</f>
        <v>0</v>
      </c>
      <c r="K105" s="221"/>
      <c r="L105" s="225"/>
    </row>
    <row r="106" spans="2:12" s="9" customFormat="1" ht="24.95" customHeight="1" hidden="1">
      <c r="B106" s="148"/>
      <c r="C106" s="149"/>
      <c r="D106" s="150" t="s">
        <v>3025</v>
      </c>
      <c r="E106" s="151"/>
      <c r="F106" s="151"/>
      <c r="G106" s="151"/>
      <c r="H106" s="151"/>
      <c r="I106" s="151"/>
      <c r="J106" s="152">
        <f>J248</f>
        <v>0</v>
      </c>
      <c r="K106" s="149"/>
      <c r="L106" s="153"/>
    </row>
    <row r="107" spans="2:12" s="14" customFormat="1" ht="19.9" customHeight="1" hidden="1">
      <c r="B107" s="220"/>
      <c r="C107" s="221"/>
      <c r="D107" s="222" t="s">
        <v>3877</v>
      </c>
      <c r="E107" s="223"/>
      <c r="F107" s="223"/>
      <c r="G107" s="223"/>
      <c r="H107" s="223"/>
      <c r="I107" s="223"/>
      <c r="J107" s="224">
        <f>J249</f>
        <v>0</v>
      </c>
      <c r="K107" s="221"/>
      <c r="L107" s="225"/>
    </row>
    <row r="108" spans="1:31" s="2" customFormat="1" ht="21.75" customHeight="1" hidden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 hidden="1">
      <c r="A109" s="35"/>
      <c r="B109" s="55"/>
      <c r="C109" s="56"/>
      <c r="D109" s="56"/>
      <c r="E109" s="56"/>
      <c r="F109" s="56"/>
      <c r="G109" s="56"/>
      <c r="H109" s="56"/>
      <c r="I109" s="56"/>
      <c r="J109" s="56"/>
      <c r="K109" s="56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ht="12" hidden="1"/>
    <row r="111" ht="12" hidden="1"/>
    <row r="112" ht="12" hidden="1"/>
    <row r="113" spans="1:31" s="2" customFormat="1" ht="6.95" customHeight="1">
      <c r="A113" s="35"/>
      <c r="B113" s="57"/>
      <c r="C113" s="58"/>
      <c r="D113" s="58"/>
      <c r="E113" s="58"/>
      <c r="F113" s="58"/>
      <c r="G113" s="58"/>
      <c r="H113" s="58"/>
      <c r="I113" s="58"/>
      <c r="J113" s="58"/>
      <c r="K113" s="58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24.95" customHeight="1">
      <c r="A114" s="35"/>
      <c r="B114" s="36"/>
      <c r="C114" s="24" t="s">
        <v>189</v>
      </c>
      <c r="D114" s="37"/>
      <c r="E114" s="37"/>
      <c r="F114" s="37"/>
      <c r="G114" s="37"/>
      <c r="H114" s="3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16</v>
      </c>
      <c r="D116" s="37"/>
      <c r="E116" s="37"/>
      <c r="F116" s="37"/>
      <c r="G116" s="37"/>
      <c r="H116" s="37"/>
      <c r="I116" s="37"/>
      <c r="J116" s="37"/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16.5" customHeight="1">
      <c r="A117" s="35"/>
      <c r="B117" s="36"/>
      <c r="C117" s="37"/>
      <c r="D117" s="37"/>
      <c r="E117" s="308" t="str">
        <f>E7</f>
        <v>Revitalizace objektu kolejí Baarova 36, Plzeň (1)</v>
      </c>
      <c r="F117" s="309"/>
      <c r="G117" s="309"/>
      <c r="H117" s="309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30" t="s">
        <v>155</v>
      </c>
      <c r="D118" s="37"/>
      <c r="E118" s="37"/>
      <c r="F118" s="37"/>
      <c r="G118" s="37"/>
      <c r="H118" s="37"/>
      <c r="I118" s="37"/>
      <c r="J118" s="37"/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6.5" customHeight="1">
      <c r="A119" s="35"/>
      <c r="B119" s="36"/>
      <c r="C119" s="37"/>
      <c r="D119" s="37"/>
      <c r="E119" s="267" t="str">
        <f>E9</f>
        <v>5 - Vytápění</v>
      </c>
      <c r="F119" s="307"/>
      <c r="G119" s="307"/>
      <c r="H119" s="307"/>
      <c r="I119" s="37"/>
      <c r="J119" s="37"/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6.9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2" customHeight="1">
      <c r="A121" s="35"/>
      <c r="B121" s="36"/>
      <c r="C121" s="30" t="s">
        <v>20</v>
      </c>
      <c r="D121" s="37"/>
      <c r="E121" s="37"/>
      <c r="F121" s="28" t="str">
        <f>F12</f>
        <v>Baarova 36, Plzeň</v>
      </c>
      <c r="G121" s="37"/>
      <c r="H121" s="37"/>
      <c r="I121" s="30" t="s">
        <v>22</v>
      </c>
      <c r="J121" s="67" t="str">
        <f>IF(J12="","",J12)</f>
        <v>21. 8. 2023</v>
      </c>
      <c r="K121" s="37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5.2" customHeight="1">
      <c r="A123" s="35"/>
      <c r="B123" s="36"/>
      <c r="C123" s="30" t="s">
        <v>24</v>
      </c>
      <c r="D123" s="37"/>
      <c r="E123" s="37"/>
      <c r="F123" s="28" t="str">
        <f>E15</f>
        <v>Západočeská univerzita v Plzni, Univerzitní 8</v>
      </c>
      <c r="G123" s="37"/>
      <c r="H123" s="37"/>
      <c r="I123" s="30" t="s">
        <v>32</v>
      </c>
      <c r="J123" s="33" t="str">
        <f>E21</f>
        <v>AREA group s.r.o.</v>
      </c>
      <c r="K123" s="37"/>
      <c r="L123" s="52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5.2" customHeight="1">
      <c r="A124" s="35"/>
      <c r="B124" s="36"/>
      <c r="C124" s="30" t="s">
        <v>30</v>
      </c>
      <c r="D124" s="37"/>
      <c r="E124" s="37"/>
      <c r="F124" s="28" t="str">
        <f>IF(E18="","",E18)</f>
        <v>Vyplň údaj</v>
      </c>
      <c r="G124" s="37"/>
      <c r="H124" s="37"/>
      <c r="I124" s="30" t="s">
        <v>37</v>
      </c>
      <c r="J124" s="33" t="str">
        <f>E24</f>
        <v xml:space="preserve"> </v>
      </c>
      <c r="K124" s="37"/>
      <c r="L124" s="52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10.35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52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10" customFormat="1" ht="29.25" customHeight="1">
      <c r="A126" s="154"/>
      <c r="B126" s="155"/>
      <c r="C126" s="156" t="s">
        <v>190</v>
      </c>
      <c r="D126" s="157" t="s">
        <v>65</v>
      </c>
      <c r="E126" s="157" t="s">
        <v>61</v>
      </c>
      <c r="F126" s="157" t="s">
        <v>62</v>
      </c>
      <c r="G126" s="157" t="s">
        <v>191</v>
      </c>
      <c r="H126" s="157" t="s">
        <v>192</v>
      </c>
      <c r="I126" s="157" t="s">
        <v>193</v>
      </c>
      <c r="J126" s="158" t="s">
        <v>159</v>
      </c>
      <c r="K126" s="159" t="s">
        <v>194</v>
      </c>
      <c r="L126" s="160"/>
      <c r="M126" s="76" t="s">
        <v>1</v>
      </c>
      <c r="N126" s="77" t="s">
        <v>44</v>
      </c>
      <c r="O126" s="77" t="s">
        <v>195</v>
      </c>
      <c r="P126" s="77" t="s">
        <v>196</v>
      </c>
      <c r="Q126" s="77" t="s">
        <v>197</v>
      </c>
      <c r="R126" s="77" t="s">
        <v>198</v>
      </c>
      <c r="S126" s="77" t="s">
        <v>199</v>
      </c>
      <c r="T126" s="78" t="s">
        <v>200</v>
      </c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</row>
    <row r="127" spans="1:63" s="2" customFormat="1" ht="22.9" customHeight="1">
      <c r="A127" s="35"/>
      <c r="B127" s="36"/>
      <c r="C127" s="83" t="s">
        <v>201</v>
      </c>
      <c r="D127" s="37"/>
      <c r="E127" s="37"/>
      <c r="F127" s="37"/>
      <c r="G127" s="37"/>
      <c r="H127" s="37"/>
      <c r="I127" s="37"/>
      <c r="J127" s="161">
        <f>BK127</f>
        <v>0</v>
      </c>
      <c r="K127" s="37"/>
      <c r="L127" s="40"/>
      <c r="M127" s="79"/>
      <c r="N127" s="162"/>
      <c r="O127" s="80"/>
      <c r="P127" s="163">
        <f>P128+P235+P248</f>
        <v>0</v>
      </c>
      <c r="Q127" s="80"/>
      <c r="R127" s="163">
        <f>R128+R235+R248</f>
        <v>0</v>
      </c>
      <c r="S127" s="80"/>
      <c r="T127" s="164">
        <f>T128+T235+T248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8" t="s">
        <v>79</v>
      </c>
      <c r="AU127" s="18" t="s">
        <v>161</v>
      </c>
      <c r="BK127" s="165">
        <f>BK128+BK235+BK248</f>
        <v>0</v>
      </c>
    </row>
    <row r="128" spans="2:63" s="11" customFormat="1" ht="25.9" customHeight="1">
      <c r="B128" s="166"/>
      <c r="C128" s="167"/>
      <c r="D128" s="168" t="s">
        <v>79</v>
      </c>
      <c r="E128" s="169" t="s">
        <v>2246</v>
      </c>
      <c r="F128" s="169" t="s">
        <v>2247</v>
      </c>
      <c r="G128" s="167"/>
      <c r="H128" s="167"/>
      <c r="I128" s="170"/>
      <c r="J128" s="171">
        <f>BK128</f>
        <v>0</v>
      </c>
      <c r="K128" s="167"/>
      <c r="L128" s="172"/>
      <c r="M128" s="173"/>
      <c r="N128" s="174"/>
      <c r="O128" s="174"/>
      <c r="P128" s="175">
        <f>P129+P137+P170+P186+P222+P227</f>
        <v>0</v>
      </c>
      <c r="Q128" s="174"/>
      <c r="R128" s="175">
        <f>R129+R137+R170+R186+R222+R227</f>
        <v>0</v>
      </c>
      <c r="S128" s="174"/>
      <c r="T128" s="176">
        <f>T129+T137+T170+T186+T222+T227</f>
        <v>0</v>
      </c>
      <c r="AR128" s="177" t="s">
        <v>89</v>
      </c>
      <c r="AT128" s="178" t="s">
        <v>79</v>
      </c>
      <c r="AU128" s="178" t="s">
        <v>80</v>
      </c>
      <c r="AY128" s="177" t="s">
        <v>203</v>
      </c>
      <c r="BK128" s="179">
        <f>BK129+BK137+BK170+BK186+BK222+BK227</f>
        <v>0</v>
      </c>
    </row>
    <row r="129" spans="2:63" s="11" customFormat="1" ht="22.9" customHeight="1">
      <c r="B129" s="166"/>
      <c r="C129" s="167"/>
      <c r="D129" s="168" t="s">
        <v>79</v>
      </c>
      <c r="E129" s="226" t="s">
        <v>3878</v>
      </c>
      <c r="F129" s="226" t="s">
        <v>3879</v>
      </c>
      <c r="G129" s="167"/>
      <c r="H129" s="167"/>
      <c r="I129" s="170"/>
      <c r="J129" s="227">
        <f>BK129</f>
        <v>0</v>
      </c>
      <c r="K129" s="167"/>
      <c r="L129" s="172"/>
      <c r="M129" s="173"/>
      <c r="N129" s="174"/>
      <c r="O129" s="174"/>
      <c r="P129" s="175">
        <f>SUM(P130:P136)</f>
        <v>0</v>
      </c>
      <c r="Q129" s="174"/>
      <c r="R129" s="175">
        <f>SUM(R130:R136)</f>
        <v>0</v>
      </c>
      <c r="S129" s="174"/>
      <c r="T129" s="176">
        <f>SUM(T130:T136)</f>
        <v>0</v>
      </c>
      <c r="AR129" s="177" t="s">
        <v>89</v>
      </c>
      <c r="AT129" s="178" t="s">
        <v>79</v>
      </c>
      <c r="AU129" s="178" t="s">
        <v>85</v>
      </c>
      <c r="AY129" s="177" t="s">
        <v>203</v>
      </c>
      <c r="BK129" s="179">
        <f>SUM(BK130:BK136)</f>
        <v>0</v>
      </c>
    </row>
    <row r="130" spans="1:65" s="2" customFormat="1" ht="16.5" customHeight="1">
      <c r="A130" s="35"/>
      <c r="B130" s="36"/>
      <c r="C130" s="180" t="s">
        <v>85</v>
      </c>
      <c r="D130" s="180" t="s">
        <v>204</v>
      </c>
      <c r="E130" s="181" t="s">
        <v>3880</v>
      </c>
      <c r="F130" s="182" t="s">
        <v>3881</v>
      </c>
      <c r="G130" s="183" t="s">
        <v>2174</v>
      </c>
      <c r="H130" s="184">
        <v>1</v>
      </c>
      <c r="I130" s="185"/>
      <c r="J130" s="186">
        <f aca="true" t="shared" si="0" ref="J130:J136">ROUND(I130*H130,2)</f>
        <v>0</v>
      </c>
      <c r="K130" s="187"/>
      <c r="L130" s="40"/>
      <c r="M130" s="188" t="s">
        <v>1</v>
      </c>
      <c r="N130" s="189" t="s">
        <v>45</v>
      </c>
      <c r="O130" s="72"/>
      <c r="P130" s="190">
        <f aca="true" t="shared" si="1" ref="P130:P136">O130*H130</f>
        <v>0</v>
      </c>
      <c r="Q130" s="190">
        <v>0</v>
      </c>
      <c r="R130" s="190">
        <f aca="true" t="shared" si="2" ref="R130:R136">Q130*H130</f>
        <v>0</v>
      </c>
      <c r="S130" s="190">
        <v>0</v>
      </c>
      <c r="T130" s="191">
        <f aca="true" t="shared" si="3" ref="T130:T136"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2" t="s">
        <v>317</v>
      </c>
      <c r="AT130" s="192" t="s">
        <v>204</v>
      </c>
      <c r="AU130" s="192" t="s">
        <v>89</v>
      </c>
      <c r="AY130" s="18" t="s">
        <v>203</v>
      </c>
      <c r="BE130" s="193">
        <f aca="true" t="shared" si="4" ref="BE130:BE136">IF(N130="základní",J130,0)</f>
        <v>0</v>
      </c>
      <c r="BF130" s="193">
        <f aca="true" t="shared" si="5" ref="BF130:BF136">IF(N130="snížená",J130,0)</f>
        <v>0</v>
      </c>
      <c r="BG130" s="193">
        <f aca="true" t="shared" si="6" ref="BG130:BG136">IF(N130="zákl. přenesená",J130,0)</f>
        <v>0</v>
      </c>
      <c r="BH130" s="193">
        <f aca="true" t="shared" si="7" ref="BH130:BH136">IF(N130="sníž. přenesená",J130,0)</f>
        <v>0</v>
      </c>
      <c r="BI130" s="193">
        <f aca="true" t="shared" si="8" ref="BI130:BI136">IF(N130="nulová",J130,0)</f>
        <v>0</v>
      </c>
      <c r="BJ130" s="18" t="s">
        <v>85</v>
      </c>
      <c r="BK130" s="193">
        <f aca="true" t="shared" si="9" ref="BK130:BK136">ROUND(I130*H130,2)</f>
        <v>0</v>
      </c>
      <c r="BL130" s="18" t="s">
        <v>317</v>
      </c>
      <c r="BM130" s="192" t="s">
        <v>3882</v>
      </c>
    </row>
    <row r="131" spans="1:65" s="2" customFormat="1" ht="16.5" customHeight="1">
      <c r="A131" s="35"/>
      <c r="B131" s="36"/>
      <c r="C131" s="180" t="s">
        <v>89</v>
      </c>
      <c r="D131" s="180" t="s">
        <v>204</v>
      </c>
      <c r="E131" s="181" t="s">
        <v>3883</v>
      </c>
      <c r="F131" s="182" t="s">
        <v>3884</v>
      </c>
      <c r="G131" s="183" t="s">
        <v>893</v>
      </c>
      <c r="H131" s="184">
        <v>3</v>
      </c>
      <c r="I131" s="185"/>
      <c r="J131" s="186">
        <f t="shared" si="0"/>
        <v>0</v>
      </c>
      <c r="K131" s="187"/>
      <c r="L131" s="40"/>
      <c r="M131" s="188" t="s">
        <v>1</v>
      </c>
      <c r="N131" s="189" t="s">
        <v>45</v>
      </c>
      <c r="O131" s="72"/>
      <c r="P131" s="190">
        <f t="shared" si="1"/>
        <v>0</v>
      </c>
      <c r="Q131" s="190">
        <v>0</v>
      </c>
      <c r="R131" s="190">
        <f t="shared" si="2"/>
        <v>0</v>
      </c>
      <c r="S131" s="190">
        <v>0</v>
      </c>
      <c r="T131" s="191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2" t="s">
        <v>317</v>
      </c>
      <c r="AT131" s="192" t="s">
        <v>204</v>
      </c>
      <c r="AU131" s="192" t="s">
        <v>89</v>
      </c>
      <c r="AY131" s="18" t="s">
        <v>203</v>
      </c>
      <c r="BE131" s="193">
        <f t="shared" si="4"/>
        <v>0</v>
      </c>
      <c r="BF131" s="193">
        <f t="shared" si="5"/>
        <v>0</v>
      </c>
      <c r="BG131" s="193">
        <f t="shared" si="6"/>
        <v>0</v>
      </c>
      <c r="BH131" s="193">
        <f t="shared" si="7"/>
        <v>0</v>
      </c>
      <c r="BI131" s="193">
        <f t="shared" si="8"/>
        <v>0</v>
      </c>
      <c r="BJ131" s="18" t="s">
        <v>85</v>
      </c>
      <c r="BK131" s="193">
        <f t="shared" si="9"/>
        <v>0</v>
      </c>
      <c r="BL131" s="18" t="s">
        <v>317</v>
      </c>
      <c r="BM131" s="192" t="s">
        <v>3885</v>
      </c>
    </row>
    <row r="132" spans="1:65" s="2" customFormat="1" ht="33" customHeight="1">
      <c r="A132" s="35"/>
      <c r="B132" s="36"/>
      <c r="C132" s="180" t="s">
        <v>95</v>
      </c>
      <c r="D132" s="180" t="s">
        <v>204</v>
      </c>
      <c r="E132" s="181" t="s">
        <v>3886</v>
      </c>
      <c r="F132" s="182" t="s">
        <v>3887</v>
      </c>
      <c r="G132" s="183" t="s">
        <v>221</v>
      </c>
      <c r="H132" s="184">
        <v>1</v>
      </c>
      <c r="I132" s="185"/>
      <c r="J132" s="186">
        <f t="shared" si="0"/>
        <v>0</v>
      </c>
      <c r="K132" s="187"/>
      <c r="L132" s="40"/>
      <c r="M132" s="188" t="s">
        <v>1</v>
      </c>
      <c r="N132" s="189" t="s">
        <v>45</v>
      </c>
      <c r="O132" s="72"/>
      <c r="P132" s="190">
        <f t="shared" si="1"/>
        <v>0</v>
      </c>
      <c r="Q132" s="190">
        <v>0</v>
      </c>
      <c r="R132" s="190">
        <f t="shared" si="2"/>
        <v>0</v>
      </c>
      <c r="S132" s="190">
        <v>0</v>
      </c>
      <c r="T132" s="191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2" t="s">
        <v>317</v>
      </c>
      <c r="AT132" s="192" t="s">
        <v>204</v>
      </c>
      <c r="AU132" s="192" t="s">
        <v>89</v>
      </c>
      <c r="AY132" s="18" t="s">
        <v>203</v>
      </c>
      <c r="BE132" s="193">
        <f t="shared" si="4"/>
        <v>0</v>
      </c>
      <c r="BF132" s="193">
        <f t="shared" si="5"/>
        <v>0</v>
      </c>
      <c r="BG132" s="193">
        <f t="shared" si="6"/>
        <v>0</v>
      </c>
      <c r="BH132" s="193">
        <f t="shared" si="7"/>
        <v>0</v>
      </c>
      <c r="BI132" s="193">
        <f t="shared" si="8"/>
        <v>0</v>
      </c>
      <c r="BJ132" s="18" t="s">
        <v>85</v>
      </c>
      <c r="BK132" s="193">
        <f t="shared" si="9"/>
        <v>0</v>
      </c>
      <c r="BL132" s="18" t="s">
        <v>317</v>
      </c>
      <c r="BM132" s="192" t="s">
        <v>3888</v>
      </c>
    </row>
    <row r="133" spans="1:65" s="2" customFormat="1" ht="37.9" customHeight="1">
      <c r="A133" s="35"/>
      <c r="B133" s="36"/>
      <c r="C133" s="180" t="s">
        <v>98</v>
      </c>
      <c r="D133" s="180" t="s">
        <v>204</v>
      </c>
      <c r="E133" s="181" t="s">
        <v>3889</v>
      </c>
      <c r="F133" s="182" t="s">
        <v>3890</v>
      </c>
      <c r="G133" s="183" t="s">
        <v>893</v>
      </c>
      <c r="H133" s="184">
        <v>1</v>
      </c>
      <c r="I133" s="185"/>
      <c r="J133" s="186">
        <f t="shared" si="0"/>
        <v>0</v>
      </c>
      <c r="K133" s="187"/>
      <c r="L133" s="40"/>
      <c r="M133" s="188" t="s">
        <v>1</v>
      </c>
      <c r="N133" s="189" t="s">
        <v>45</v>
      </c>
      <c r="O133" s="72"/>
      <c r="P133" s="190">
        <f t="shared" si="1"/>
        <v>0</v>
      </c>
      <c r="Q133" s="190">
        <v>0</v>
      </c>
      <c r="R133" s="190">
        <f t="shared" si="2"/>
        <v>0</v>
      </c>
      <c r="S133" s="190">
        <v>0</v>
      </c>
      <c r="T133" s="191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2" t="s">
        <v>317</v>
      </c>
      <c r="AT133" s="192" t="s">
        <v>204</v>
      </c>
      <c r="AU133" s="192" t="s">
        <v>89</v>
      </c>
      <c r="AY133" s="18" t="s">
        <v>203</v>
      </c>
      <c r="BE133" s="193">
        <f t="shared" si="4"/>
        <v>0</v>
      </c>
      <c r="BF133" s="193">
        <f t="shared" si="5"/>
        <v>0</v>
      </c>
      <c r="BG133" s="193">
        <f t="shared" si="6"/>
        <v>0</v>
      </c>
      <c r="BH133" s="193">
        <f t="shared" si="7"/>
        <v>0</v>
      </c>
      <c r="BI133" s="193">
        <f t="shared" si="8"/>
        <v>0</v>
      </c>
      <c r="BJ133" s="18" t="s">
        <v>85</v>
      </c>
      <c r="BK133" s="193">
        <f t="shared" si="9"/>
        <v>0</v>
      </c>
      <c r="BL133" s="18" t="s">
        <v>317</v>
      </c>
      <c r="BM133" s="192" t="s">
        <v>3891</v>
      </c>
    </row>
    <row r="134" spans="1:65" s="2" customFormat="1" ht="16.5" customHeight="1">
      <c r="A134" s="35"/>
      <c r="B134" s="36"/>
      <c r="C134" s="180" t="s">
        <v>101</v>
      </c>
      <c r="D134" s="180" t="s">
        <v>204</v>
      </c>
      <c r="E134" s="181" t="s">
        <v>3892</v>
      </c>
      <c r="F134" s="182" t="s">
        <v>3893</v>
      </c>
      <c r="G134" s="183" t="s">
        <v>893</v>
      </c>
      <c r="H134" s="184">
        <v>1</v>
      </c>
      <c r="I134" s="185"/>
      <c r="J134" s="186">
        <f t="shared" si="0"/>
        <v>0</v>
      </c>
      <c r="K134" s="187"/>
      <c r="L134" s="40"/>
      <c r="M134" s="188" t="s">
        <v>1</v>
      </c>
      <c r="N134" s="189" t="s">
        <v>45</v>
      </c>
      <c r="O134" s="72"/>
      <c r="P134" s="190">
        <f t="shared" si="1"/>
        <v>0</v>
      </c>
      <c r="Q134" s="190">
        <v>0</v>
      </c>
      <c r="R134" s="190">
        <f t="shared" si="2"/>
        <v>0</v>
      </c>
      <c r="S134" s="190">
        <v>0</v>
      </c>
      <c r="T134" s="191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2" t="s">
        <v>317</v>
      </c>
      <c r="AT134" s="192" t="s">
        <v>204</v>
      </c>
      <c r="AU134" s="192" t="s">
        <v>89</v>
      </c>
      <c r="AY134" s="18" t="s">
        <v>203</v>
      </c>
      <c r="BE134" s="193">
        <f t="shared" si="4"/>
        <v>0</v>
      </c>
      <c r="BF134" s="193">
        <f t="shared" si="5"/>
        <v>0</v>
      </c>
      <c r="BG134" s="193">
        <f t="shared" si="6"/>
        <v>0</v>
      </c>
      <c r="BH134" s="193">
        <f t="shared" si="7"/>
        <v>0</v>
      </c>
      <c r="BI134" s="193">
        <f t="shared" si="8"/>
        <v>0</v>
      </c>
      <c r="BJ134" s="18" t="s">
        <v>85</v>
      </c>
      <c r="BK134" s="193">
        <f t="shared" si="9"/>
        <v>0</v>
      </c>
      <c r="BL134" s="18" t="s">
        <v>317</v>
      </c>
      <c r="BM134" s="192" t="s">
        <v>3894</v>
      </c>
    </row>
    <row r="135" spans="1:65" s="2" customFormat="1" ht="21.75" customHeight="1">
      <c r="A135" s="35"/>
      <c r="B135" s="36"/>
      <c r="C135" s="180" t="s">
        <v>104</v>
      </c>
      <c r="D135" s="180" t="s">
        <v>204</v>
      </c>
      <c r="E135" s="181" t="s">
        <v>3895</v>
      </c>
      <c r="F135" s="182" t="s">
        <v>3896</v>
      </c>
      <c r="G135" s="183" t="s">
        <v>893</v>
      </c>
      <c r="H135" s="184">
        <v>1</v>
      </c>
      <c r="I135" s="185"/>
      <c r="J135" s="186">
        <f t="shared" si="0"/>
        <v>0</v>
      </c>
      <c r="K135" s="187"/>
      <c r="L135" s="40"/>
      <c r="M135" s="188" t="s">
        <v>1</v>
      </c>
      <c r="N135" s="189" t="s">
        <v>45</v>
      </c>
      <c r="O135" s="72"/>
      <c r="P135" s="190">
        <f t="shared" si="1"/>
        <v>0</v>
      </c>
      <c r="Q135" s="190">
        <v>0</v>
      </c>
      <c r="R135" s="190">
        <f t="shared" si="2"/>
        <v>0</v>
      </c>
      <c r="S135" s="190">
        <v>0</v>
      </c>
      <c r="T135" s="191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2" t="s">
        <v>317</v>
      </c>
      <c r="AT135" s="192" t="s">
        <v>204</v>
      </c>
      <c r="AU135" s="192" t="s">
        <v>89</v>
      </c>
      <c r="AY135" s="18" t="s">
        <v>203</v>
      </c>
      <c r="BE135" s="193">
        <f t="shared" si="4"/>
        <v>0</v>
      </c>
      <c r="BF135" s="193">
        <f t="shared" si="5"/>
        <v>0</v>
      </c>
      <c r="BG135" s="193">
        <f t="shared" si="6"/>
        <v>0</v>
      </c>
      <c r="BH135" s="193">
        <f t="shared" si="7"/>
        <v>0</v>
      </c>
      <c r="BI135" s="193">
        <f t="shared" si="8"/>
        <v>0</v>
      </c>
      <c r="BJ135" s="18" t="s">
        <v>85</v>
      </c>
      <c r="BK135" s="193">
        <f t="shared" si="9"/>
        <v>0</v>
      </c>
      <c r="BL135" s="18" t="s">
        <v>317</v>
      </c>
      <c r="BM135" s="192" t="s">
        <v>3897</v>
      </c>
    </row>
    <row r="136" spans="1:65" s="2" customFormat="1" ht="16.5" customHeight="1">
      <c r="A136" s="35"/>
      <c r="B136" s="36"/>
      <c r="C136" s="180" t="s">
        <v>110</v>
      </c>
      <c r="D136" s="180" t="s">
        <v>204</v>
      </c>
      <c r="E136" s="181" t="s">
        <v>3898</v>
      </c>
      <c r="F136" s="182" t="s">
        <v>3899</v>
      </c>
      <c r="G136" s="183" t="s">
        <v>651</v>
      </c>
      <c r="H136" s="184">
        <v>3.22</v>
      </c>
      <c r="I136" s="185"/>
      <c r="J136" s="186">
        <f t="shared" si="0"/>
        <v>0</v>
      </c>
      <c r="K136" s="187"/>
      <c r="L136" s="40"/>
      <c r="M136" s="188" t="s">
        <v>1</v>
      </c>
      <c r="N136" s="189" t="s">
        <v>45</v>
      </c>
      <c r="O136" s="72"/>
      <c r="P136" s="190">
        <f t="shared" si="1"/>
        <v>0</v>
      </c>
      <c r="Q136" s="190">
        <v>0</v>
      </c>
      <c r="R136" s="190">
        <f t="shared" si="2"/>
        <v>0</v>
      </c>
      <c r="S136" s="190">
        <v>0</v>
      </c>
      <c r="T136" s="191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2" t="s">
        <v>317</v>
      </c>
      <c r="AT136" s="192" t="s">
        <v>204</v>
      </c>
      <c r="AU136" s="192" t="s">
        <v>89</v>
      </c>
      <c r="AY136" s="18" t="s">
        <v>203</v>
      </c>
      <c r="BE136" s="193">
        <f t="shared" si="4"/>
        <v>0</v>
      </c>
      <c r="BF136" s="193">
        <f t="shared" si="5"/>
        <v>0</v>
      </c>
      <c r="BG136" s="193">
        <f t="shared" si="6"/>
        <v>0</v>
      </c>
      <c r="BH136" s="193">
        <f t="shared" si="7"/>
        <v>0</v>
      </c>
      <c r="BI136" s="193">
        <f t="shared" si="8"/>
        <v>0</v>
      </c>
      <c r="BJ136" s="18" t="s">
        <v>85</v>
      </c>
      <c r="BK136" s="193">
        <f t="shared" si="9"/>
        <v>0</v>
      </c>
      <c r="BL136" s="18" t="s">
        <v>317</v>
      </c>
      <c r="BM136" s="192" t="s">
        <v>3900</v>
      </c>
    </row>
    <row r="137" spans="2:63" s="11" customFormat="1" ht="22.9" customHeight="1">
      <c r="B137" s="166"/>
      <c r="C137" s="167"/>
      <c r="D137" s="168" t="s">
        <v>79</v>
      </c>
      <c r="E137" s="226" t="s">
        <v>3901</v>
      </c>
      <c r="F137" s="226" t="s">
        <v>3902</v>
      </c>
      <c r="G137" s="167"/>
      <c r="H137" s="167"/>
      <c r="I137" s="170"/>
      <c r="J137" s="227">
        <f>BK137</f>
        <v>0</v>
      </c>
      <c r="K137" s="167"/>
      <c r="L137" s="172"/>
      <c r="M137" s="173"/>
      <c r="N137" s="174"/>
      <c r="O137" s="174"/>
      <c r="P137" s="175">
        <f>SUM(P138:P169)</f>
        <v>0</v>
      </c>
      <c r="Q137" s="174"/>
      <c r="R137" s="175">
        <f>SUM(R138:R169)</f>
        <v>0</v>
      </c>
      <c r="S137" s="174"/>
      <c r="T137" s="176">
        <f>SUM(T138:T169)</f>
        <v>0</v>
      </c>
      <c r="AR137" s="177" t="s">
        <v>89</v>
      </c>
      <c r="AT137" s="178" t="s">
        <v>79</v>
      </c>
      <c r="AU137" s="178" t="s">
        <v>85</v>
      </c>
      <c r="AY137" s="177" t="s">
        <v>203</v>
      </c>
      <c r="BK137" s="179">
        <f>SUM(BK138:BK169)</f>
        <v>0</v>
      </c>
    </row>
    <row r="138" spans="1:65" s="2" customFormat="1" ht="37.9" customHeight="1">
      <c r="A138" s="35"/>
      <c r="B138" s="36"/>
      <c r="C138" s="180" t="s">
        <v>122</v>
      </c>
      <c r="D138" s="180" t="s">
        <v>204</v>
      </c>
      <c r="E138" s="181" t="s">
        <v>3903</v>
      </c>
      <c r="F138" s="182" t="s">
        <v>3904</v>
      </c>
      <c r="G138" s="183" t="s">
        <v>253</v>
      </c>
      <c r="H138" s="184">
        <v>5</v>
      </c>
      <c r="I138" s="185"/>
      <c r="J138" s="186">
        <f aca="true" t="shared" si="10" ref="J138:J148">ROUND(I138*H138,2)</f>
        <v>0</v>
      </c>
      <c r="K138" s="187"/>
      <c r="L138" s="40"/>
      <c r="M138" s="188" t="s">
        <v>1</v>
      </c>
      <c r="N138" s="189" t="s">
        <v>45</v>
      </c>
      <c r="O138" s="72"/>
      <c r="P138" s="190">
        <f aca="true" t="shared" si="11" ref="P138:P148">O138*H138</f>
        <v>0</v>
      </c>
      <c r="Q138" s="190">
        <v>0</v>
      </c>
      <c r="R138" s="190">
        <f aca="true" t="shared" si="12" ref="R138:R148">Q138*H138</f>
        <v>0</v>
      </c>
      <c r="S138" s="190">
        <v>0</v>
      </c>
      <c r="T138" s="191">
        <f aca="true" t="shared" si="13" ref="T138:T148"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2" t="s">
        <v>317</v>
      </c>
      <c r="AT138" s="192" t="s">
        <v>204</v>
      </c>
      <c r="AU138" s="192" t="s">
        <v>89</v>
      </c>
      <c r="AY138" s="18" t="s">
        <v>203</v>
      </c>
      <c r="BE138" s="193">
        <f aca="true" t="shared" si="14" ref="BE138:BE148">IF(N138="základní",J138,0)</f>
        <v>0</v>
      </c>
      <c r="BF138" s="193">
        <f aca="true" t="shared" si="15" ref="BF138:BF148">IF(N138="snížená",J138,0)</f>
        <v>0</v>
      </c>
      <c r="BG138" s="193">
        <f aca="true" t="shared" si="16" ref="BG138:BG148">IF(N138="zákl. přenesená",J138,0)</f>
        <v>0</v>
      </c>
      <c r="BH138" s="193">
        <f aca="true" t="shared" si="17" ref="BH138:BH148">IF(N138="sníž. přenesená",J138,0)</f>
        <v>0</v>
      </c>
      <c r="BI138" s="193">
        <f aca="true" t="shared" si="18" ref="BI138:BI148">IF(N138="nulová",J138,0)</f>
        <v>0</v>
      </c>
      <c r="BJ138" s="18" t="s">
        <v>85</v>
      </c>
      <c r="BK138" s="193">
        <f aca="true" t="shared" si="19" ref="BK138:BK148">ROUND(I138*H138,2)</f>
        <v>0</v>
      </c>
      <c r="BL138" s="18" t="s">
        <v>317</v>
      </c>
      <c r="BM138" s="192" t="s">
        <v>3905</v>
      </c>
    </row>
    <row r="139" spans="1:65" s="2" customFormat="1" ht="37.9" customHeight="1">
      <c r="A139" s="35"/>
      <c r="B139" s="36"/>
      <c r="C139" s="180" t="s">
        <v>125</v>
      </c>
      <c r="D139" s="180" t="s">
        <v>204</v>
      </c>
      <c r="E139" s="181" t="s">
        <v>3906</v>
      </c>
      <c r="F139" s="182" t="s">
        <v>3907</v>
      </c>
      <c r="G139" s="183" t="s">
        <v>253</v>
      </c>
      <c r="H139" s="184">
        <v>93</v>
      </c>
      <c r="I139" s="185"/>
      <c r="J139" s="186">
        <f t="shared" si="10"/>
        <v>0</v>
      </c>
      <c r="K139" s="187"/>
      <c r="L139" s="40"/>
      <c r="M139" s="188" t="s">
        <v>1</v>
      </c>
      <c r="N139" s="189" t="s">
        <v>45</v>
      </c>
      <c r="O139" s="72"/>
      <c r="P139" s="190">
        <f t="shared" si="11"/>
        <v>0</v>
      </c>
      <c r="Q139" s="190">
        <v>0</v>
      </c>
      <c r="R139" s="190">
        <f t="shared" si="12"/>
        <v>0</v>
      </c>
      <c r="S139" s="190">
        <v>0</v>
      </c>
      <c r="T139" s="191">
        <f t="shared" si="1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2" t="s">
        <v>317</v>
      </c>
      <c r="AT139" s="192" t="s">
        <v>204</v>
      </c>
      <c r="AU139" s="192" t="s">
        <v>89</v>
      </c>
      <c r="AY139" s="18" t="s">
        <v>203</v>
      </c>
      <c r="BE139" s="193">
        <f t="shared" si="14"/>
        <v>0</v>
      </c>
      <c r="BF139" s="193">
        <f t="shared" si="15"/>
        <v>0</v>
      </c>
      <c r="BG139" s="193">
        <f t="shared" si="16"/>
        <v>0</v>
      </c>
      <c r="BH139" s="193">
        <f t="shared" si="17"/>
        <v>0</v>
      </c>
      <c r="BI139" s="193">
        <f t="shared" si="18"/>
        <v>0</v>
      </c>
      <c r="BJ139" s="18" t="s">
        <v>85</v>
      </c>
      <c r="BK139" s="193">
        <f t="shared" si="19"/>
        <v>0</v>
      </c>
      <c r="BL139" s="18" t="s">
        <v>317</v>
      </c>
      <c r="BM139" s="192" t="s">
        <v>3908</v>
      </c>
    </row>
    <row r="140" spans="1:65" s="2" customFormat="1" ht="37.9" customHeight="1">
      <c r="A140" s="35"/>
      <c r="B140" s="36"/>
      <c r="C140" s="180" t="s">
        <v>128</v>
      </c>
      <c r="D140" s="180" t="s">
        <v>204</v>
      </c>
      <c r="E140" s="181" t="s">
        <v>3909</v>
      </c>
      <c r="F140" s="182" t="s">
        <v>3910</v>
      </c>
      <c r="G140" s="183" t="s">
        <v>253</v>
      </c>
      <c r="H140" s="184">
        <v>21</v>
      </c>
      <c r="I140" s="185"/>
      <c r="J140" s="186">
        <f t="shared" si="10"/>
        <v>0</v>
      </c>
      <c r="K140" s="187"/>
      <c r="L140" s="40"/>
      <c r="M140" s="188" t="s">
        <v>1</v>
      </c>
      <c r="N140" s="189" t="s">
        <v>45</v>
      </c>
      <c r="O140" s="72"/>
      <c r="P140" s="190">
        <f t="shared" si="11"/>
        <v>0</v>
      </c>
      <c r="Q140" s="190">
        <v>0</v>
      </c>
      <c r="R140" s="190">
        <f t="shared" si="12"/>
        <v>0</v>
      </c>
      <c r="S140" s="190">
        <v>0</v>
      </c>
      <c r="T140" s="191">
        <f t="shared" si="13"/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92" t="s">
        <v>317</v>
      </c>
      <c r="AT140" s="192" t="s">
        <v>204</v>
      </c>
      <c r="AU140" s="192" t="s">
        <v>89</v>
      </c>
      <c r="AY140" s="18" t="s">
        <v>203</v>
      </c>
      <c r="BE140" s="193">
        <f t="shared" si="14"/>
        <v>0</v>
      </c>
      <c r="BF140" s="193">
        <f t="shared" si="15"/>
        <v>0</v>
      </c>
      <c r="BG140" s="193">
        <f t="shared" si="16"/>
        <v>0</v>
      </c>
      <c r="BH140" s="193">
        <f t="shared" si="17"/>
        <v>0</v>
      </c>
      <c r="BI140" s="193">
        <f t="shared" si="18"/>
        <v>0</v>
      </c>
      <c r="BJ140" s="18" t="s">
        <v>85</v>
      </c>
      <c r="BK140" s="193">
        <f t="shared" si="19"/>
        <v>0</v>
      </c>
      <c r="BL140" s="18" t="s">
        <v>317</v>
      </c>
      <c r="BM140" s="192" t="s">
        <v>3911</v>
      </c>
    </row>
    <row r="141" spans="1:65" s="2" customFormat="1" ht="37.9" customHeight="1">
      <c r="A141" s="35"/>
      <c r="B141" s="36"/>
      <c r="C141" s="180" t="s">
        <v>264</v>
      </c>
      <c r="D141" s="180" t="s">
        <v>204</v>
      </c>
      <c r="E141" s="181" t="s">
        <v>3912</v>
      </c>
      <c r="F141" s="182" t="s">
        <v>3913</v>
      </c>
      <c r="G141" s="183" t="s">
        <v>253</v>
      </c>
      <c r="H141" s="184">
        <v>80</v>
      </c>
      <c r="I141" s="185"/>
      <c r="J141" s="186">
        <f t="shared" si="10"/>
        <v>0</v>
      </c>
      <c r="K141" s="187"/>
      <c r="L141" s="40"/>
      <c r="M141" s="188" t="s">
        <v>1</v>
      </c>
      <c r="N141" s="189" t="s">
        <v>45</v>
      </c>
      <c r="O141" s="72"/>
      <c r="P141" s="190">
        <f t="shared" si="11"/>
        <v>0</v>
      </c>
      <c r="Q141" s="190">
        <v>0</v>
      </c>
      <c r="R141" s="190">
        <f t="shared" si="12"/>
        <v>0</v>
      </c>
      <c r="S141" s="190">
        <v>0</v>
      </c>
      <c r="T141" s="191">
        <f t="shared" si="13"/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2" t="s">
        <v>317</v>
      </c>
      <c r="AT141" s="192" t="s">
        <v>204</v>
      </c>
      <c r="AU141" s="192" t="s">
        <v>89</v>
      </c>
      <c r="AY141" s="18" t="s">
        <v>203</v>
      </c>
      <c r="BE141" s="193">
        <f t="shared" si="14"/>
        <v>0</v>
      </c>
      <c r="BF141" s="193">
        <f t="shared" si="15"/>
        <v>0</v>
      </c>
      <c r="BG141" s="193">
        <f t="shared" si="16"/>
        <v>0</v>
      </c>
      <c r="BH141" s="193">
        <f t="shared" si="17"/>
        <v>0</v>
      </c>
      <c r="BI141" s="193">
        <f t="shared" si="18"/>
        <v>0</v>
      </c>
      <c r="BJ141" s="18" t="s">
        <v>85</v>
      </c>
      <c r="BK141" s="193">
        <f t="shared" si="19"/>
        <v>0</v>
      </c>
      <c r="BL141" s="18" t="s">
        <v>317</v>
      </c>
      <c r="BM141" s="192" t="s">
        <v>3914</v>
      </c>
    </row>
    <row r="142" spans="1:65" s="2" customFormat="1" ht="37.9" customHeight="1">
      <c r="A142" s="35"/>
      <c r="B142" s="36"/>
      <c r="C142" s="180" t="s">
        <v>291</v>
      </c>
      <c r="D142" s="180" t="s">
        <v>204</v>
      </c>
      <c r="E142" s="181" t="s">
        <v>3915</v>
      </c>
      <c r="F142" s="182" t="s">
        <v>3916</v>
      </c>
      <c r="G142" s="183" t="s">
        <v>253</v>
      </c>
      <c r="H142" s="184">
        <v>15</v>
      </c>
      <c r="I142" s="185"/>
      <c r="J142" s="186">
        <f t="shared" si="10"/>
        <v>0</v>
      </c>
      <c r="K142" s="187"/>
      <c r="L142" s="40"/>
      <c r="M142" s="188" t="s">
        <v>1</v>
      </c>
      <c r="N142" s="189" t="s">
        <v>45</v>
      </c>
      <c r="O142" s="72"/>
      <c r="P142" s="190">
        <f t="shared" si="11"/>
        <v>0</v>
      </c>
      <c r="Q142" s="190">
        <v>0</v>
      </c>
      <c r="R142" s="190">
        <f t="shared" si="12"/>
        <v>0</v>
      </c>
      <c r="S142" s="190">
        <v>0</v>
      </c>
      <c r="T142" s="191">
        <f t="shared" si="13"/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2" t="s">
        <v>317</v>
      </c>
      <c r="AT142" s="192" t="s">
        <v>204</v>
      </c>
      <c r="AU142" s="192" t="s">
        <v>89</v>
      </c>
      <c r="AY142" s="18" t="s">
        <v>203</v>
      </c>
      <c r="BE142" s="193">
        <f t="shared" si="14"/>
        <v>0</v>
      </c>
      <c r="BF142" s="193">
        <f t="shared" si="15"/>
        <v>0</v>
      </c>
      <c r="BG142" s="193">
        <f t="shared" si="16"/>
        <v>0</v>
      </c>
      <c r="BH142" s="193">
        <f t="shared" si="17"/>
        <v>0</v>
      </c>
      <c r="BI142" s="193">
        <f t="shared" si="18"/>
        <v>0</v>
      </c>
      <c r="BJ142" s="18" t="s">
        <v>85</v>
      </c>
      <c r="BK142" s="193">
        <f t="shared" si="19"/>
        <v>0</v>
      </c>
      <c r="BL142" s="18" t="s">
        <v>317</v>
      </c>
      <c r="BM142" s="192" t="s">
        <v>3917</v>
      </c>
    </row>
    <row r="143" spans="1:65" s="2" customFormat="1" ht="37.9" customHeight="1">
      <c r="A143" s="35"/>
      <c r="B143" s="36"/>
      <c r="C143" s="180" t="s">
        <v>299</v>
      </c>
      <c r="D143" s="180" t="s">
        <v>204</v>
      </c>
      <c r="E143" s="181" t="s">
        <v>3918</v>
      </c>
      <c r="F143" s="182" t="s">
        <v>3919</v>
      </c>
      <c r="G143" s="183" t="s">
        <v>253</v>
      </c>
      <c r="H143" s="184">
        <v>35</v>
      </c>
      <c r="I143" s="185"/>
      <c r="J143" s="186">
        <f t="shared" si="10"/>
        <v>0</v>
      </c>
      <c r="K143" s="187"/>
      <c r="L143" s="40"/>
      <c r="M143" s="188" t="s">
        <v>1</v>
      </c>
      <c r="N143" s="189" t="s">
        <v>45</v>
      </c>
      <c r="O143" s="72"/>
      <c r="P143" s="190">
        <f t="shared" si="11"/>
        <v>0</v>
      </c>
      <c r="Q143" s="190">
        <v>0</v>
      </c>
      <c r="R143" s="190">
        <f t="shared" si="12"/>
        <v>0</v>
      </c>
      <c r="S143" s="190">
        <v>0</v>
      </c>
      <c r="T143" s="191">
        <f t="shared" si="13"/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2" t="s">
        <v>317</v>
      </c>
      <c r="AT143" s="192" t="s">
        <v>204</v>
      </c>
      <c r="AU143" s="192" t="s">
        <v>89</v>
      </c>
      <c r="AY143" s="18" t="s">
        <v>203</v>
      </c>
      <c r="BE143" s="193">
        <f t="shared" si="14"/>
        <v>0</v>
      </c>
      <c r="BF143" s="193">
        <f t="shared" si="15"/>
        <v>0</v>
      </c>
      <c r="BG143" s="193">
        <f t="shared" si="16"/>
        <v>0</v>
      </c>
      <c r="BH143" s="193">
        <f t="shared" si="17"/>
        <v>0</v>
      </c>
      <c r="BI143" s="193">
        <f t="shared" si="18"/>
        <v>0</v>
      </c>
      <c r="BJ143" s="18" t="s">
        <v>85</v>
      </c>
      <c r="BK143" s="193">
        <f t="shared" si="19"/>
        <v>0</v>
      </c>
      <c r="BL143" s="18" t="s">
        <v>317</v>
      </c>
      <c r="BM143" s="192" t="s">
        <v>3920</v>
      </c>
    </row>
    <row r="144" spans="1:65" s="2" customFormat="1" ht="37.9" customHeight="1">
      <c r="A144" s="35"/>
      <c r="B144" s="36"/>
      <c r="C144" s="180" t="s">
        <v>308</v>
      </c>
      <c r="D144" s="180" t="s">
        <v>204</v>
      </c>
      <c r="E144" s="181" t="s">
        <v>3921</v>
      </c>
      <c r="F144" s="182" t="s">
        <v>3922</v>
      </c>
      <c r="G144" s="183" t="s">
        <v>253</v>
      </c>
      <c r="H144" s="184">
        <v>23</v>
      </c>
      <c r="I144" s="185"/>
      <c r="J144" s="186">
        <f t="shared" si="10"/>
        <v>0</v>
      </c>
      <c r="K144" s="187"/>
      <c r="L144" s="40"/>
      <c r="M144" s="188" t="s">
        <v>1</v>
      </c>
      <c r="N144" s="189" t="s">
        <v>45</v>
      </c>
      <c r="O144" s="72"/>
      <c r="P144" s="190">
        <f t="shared" si="11"/>
        <v>0</v>
      </c>
      <c r="Q144" s="190">
        <v>0</v>
      </c>
      <c r="R144" s="190">
        <f t="shared" si="12"/>
        <v>0</v>
      </c>
      <c r="S144" s="190">
        <v>0</v>
      </c>
      <c r="T144" s="191">
        <f t="shared" si="13"/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2" t="s">
        <v>317</v>
      </c>
      <c r="AT144" s="192" t="s">
        <v>204</v>
      </c>
      <c r="AU144" s="192" t="s">
        <v>89</v>
      </c>
      <c r="AY144" s="18" t="s">
        <v>203</v>
      </c>
      <c r="BE144" s="193">
        <f t="shared" si="14"/>
        <v>0</v>
      </c>
      <c r="BF144" s="193">
        <f t="shared" si="15"/>
        <v>0</v>
      </c>
      <c r="BG144" s="193">
        <f t="shared" si="16"/>
        <v>0</v>
      </c>
      <c r="BH144" s="193">
        <f t="shared" si="17"/>
        <v>0</v>
      </c>
      <c r="BI144" s="193">
        <f t="shared" si="18"/>
        <v>0</v>
      </c>
      <c r="BJ144" s="18" t="s">
        <v>85</v>
      </c>
      <c r="BK144" s="193">
        <f t="shared" si="19"/>
        <v>0</v>
      </c>
      <c r="BL144" s="18" t="s">
        <v>317</v>
      </c>
      <c r="BM144" s="192" t="s">
        <v>3923</v>
      </c>
    </row>
    <row r="145" spans="1:65" s="2" customFormat="1" ht="37.9" customHeight="1">
      <c r="A145" s="35"/>
      <c r="B145" s="36"/>
      <c r="C145" s="180" t="s">
        <v>8</v>
      </c>
      <c r="D145" s="180" t="s">
        <v>204</v>
      </c>
      <c r="E145" s="181" t="s">
        <v>3924</v>
      </c>
      <c r="F145" s="182" t="s">
        <v>3925</v>
      </c>
      <c r="G145" s="183" t="s">
        <v>253</v>
      </c>
      <c r="H145" s="184">
        <v>38</v>
      </c>
      <c r="I145" s="185"/>
      <c r="J145" s="186">
        <f t="shared" si="10"/>
        <v>0</v>
      </c>
      <c r="K145" s="187"/>
      <c r="L145" s="40"/>
      <c r="M145" s="188" t="s">
        <v>1</v>
      </c>
      <c r="N145" s="189" t="s">
        <v>45</v>
      </c>
      <c r="O145" s="72"/>
      <c r="P145" s="190">
        <f t="shared" si="11"/>
        <v>0</v>
      </c>
      <c r="Q145" s="190">
        <v>0</v>
      </c>
      <c r="R145" s="190">
        <f t="shared" si="12"/>
        <v>0</v>
      </c>
      <c r="S145" s="190">
        <v>0</v>
      </c>
      <c r="T145" s="191">
        <f t="shared" si="13"/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2" t="s">
        <v>317</v>
      </c>
      <c r="AT145" s="192" t="s">
        <v>204</v>
      </c>
      <c r="AU145" s="192" t="s">
        <v>89</v>
      </c>
      <c r="AY145" s="18" t="s">
        <v>203</v>
      </c>
      <c r="BE145" s="193">
        <f t="shared" si="14"/>
        <v>0</v>
      </c>
      <c r="BF145" s="193">
        <f t="shared" si="15"/>
        <v>0</v>
      </c>
      <c r="BG145" s="193">
        <f t="shared" si="16"/>
        <v>0</v>
      </c>
      <c r="BH145" s="193">
        <f t="shared" si="17"/>
        <v>0</v>
      </c>
      <c r="BI145" s="193">
        <f t="shared" si="18"/>
        <v>0</v>
      </c>
      <c r="BJ145" s="18" t="s">
        <v>85</v>
      </c>
      <c r="BK145" s="193">
        <f t="shared" si="19"/>
        <v>0</v>
      </c>
      <c r="BL145" s="18" t="s">
        <v>317</v>
      </c>
      <c r="BM145" s="192" t="s">
        <v>3926</v>
      </c>
    </row>
    <row r="146" spans="1:65" s="2" customFormat="1" ht="37.9" customHeight="1">
      <c r="A146" s="35"/>
      <c r="B146" s="36"/>
      <c r="C146" s="180" t="s">
        <v>317</v>
      </c>
      <c r="D146" s="180" t="s">
        <v>204</v>
      </c>
      <c r="E146" s="181" t="s">
        <v>3927</v>
      </c>
      <c r="F146" s="182" t="s">
        <v>3928</v>
      </c>
      <c r="G146" s="183" t="s">
        <v>253</v>
      </c>
      <c r="H146" s="184">
        <v>66</v>
      </c>
      <c r="I146" s="185"/>
      <c r="J146" s="186">
        <f t="shared" si="10"/>
        <v>0</v>
      </c>
      <c r="K146" s="187"/>
      <c r="L146" s="40"/>
      <c r="M146" s="188" t="s">
        <v>1</v>
      </c>
      <c r="N146" s="189" t="s">
        <v>45</v>
      </c>
      <c r="O146" s="72"/>
      <c r="P146" s="190">
        <f t="shared" si="11"/>
        <v>0</v>
      </c>
      <c r="Q146" s="190">
        <v>0</v>
      </c>
      <c r="R146" s="190">
        <f t="shared" si="12"/>
        <v>0</v>
      </c>
      <c r="S146" s="190">
        <v>0</v>
      </c>
      <c r="T146" s="191">
        <f t="shared" si="13"/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92" t="s">
        <v>317</v>
      </c>
      <c r="AT146" s="192" t="s">
        <v>204</v>
      </c>
      <c r="AU146" s="192" t="s">
        <v>89</v>
      </c>
      <c r="AY146" s="18" t="s">
        <v>203</v>
      </c>
      <c r="BE146" s="193">
        <f t="shared" si="14"/>
        <v>0</v>
      </c>
      <c r="BF146" s="193">
        <f t="shared" si="15"/>
        <v>0</v>
      </c>
      <c r="BG146" s="193">
        <f t="shared" si="16"/>
        <v>0</v>
      </c>
      <c r="BH146" s="193">
        <f t="shared" si="17"/>
        <v>0</v>
      </c>
      <c r="BI146" s="193">
        <f t="shared" si="18"/>
        <v>0</v>
      </c>
      <c r="BJ146" s="18" t="s">
        <v>85</v>
      </c>
      <c r="BK146" s="193">
        <f t="shared" si="19"/>
        <v>0</v>
      </c>
      <c r="BL146" s="18" t="s">
        <v>317</v>
      </c>
      <c r="BM146" s="192" t="s">
        <v>3929</v>
      </c>
    </row>
    <row r="147" spans="1:65" s="2" customFormat="1" ht="37.9" customHeight="1">
      <c r="A147" s="35"/>
      <c r="B147" s="36"/>
      <c r="C147" s="180" t="s">
        <v>341</v>
      </c>
      <c r="D147" s="180" t="s">
        <v>204</v>
      </c>
      <c r="E147" s="181" t="s">
        <v>3930</v>
      </c>
      <c r="F147" s="182" t="s">
        <v>3931</v>
      </c>
      <c r="G147" s="183" t="s">
        <v>253</v>
      </c>
      <c r="H147" s="184">
        <v>15</v>
      </c>
      <c r="I147" s="185"/>
      <c r="J147" s="186">
        <f t="shared" si="10"/>
        <v>0</v>
      </c>
      <c r="K147" s="187"/>
      <c r="L147" s="40"/>
      <c r="M147" s="188" t="s">
        <v>1</v>
      </c>
      <c r="N147" s="189" t="s">
        <v>45</v>
      </c>
      <c r="O147" s="72"/>
      <c r="P147" s="190">
        <f t="shared" si="11"/>
        <v>0</v>
      </c>
      <c r="Q147" s="190">
        <v>0</v>
      </c>
      <c r="R147" s="190">
        <f t="shared" si="12"/>
        <v>0</v>
      </c>
      <c r="S147" s="190">
        <v>0</v>
      </c>
      <c r="T147" s="191">
        <f t="shared" si="13"/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2" t="s">
        <v>317</v>
      </c>
      <c r="AT147" s="192" t="s">
        <v>204</v>
      </c>
      <c r="AU147" s="192" t="s">
        <v>89</v>
      </c>
      <c r="AY147" s="18" t="s">
        <v>203</v>
      </c>
      <c r="BE147" s="193">
        <f t="shared" si="14"/>
        <v>0</v>
      </c>
      <c r="BF147" s="193">
        <f t="shared" si="15"/>
        <v>0</v>
      </c>
      <c r="BG147" s="193">
        <f t="shared" si="16"/>
        <v>0</v>
      </c>
      <c r="BH147" s="193">
        <f t="shared" si="17"/>
        <v>0</v>
      </c>
      <c r="BI147" s="193">
        <f t="shared" si="18"/>
        <v>0</v>
      </c>
      <c r="BJ147" s="18" t="s">
        <v>85</v>
      </c>
      <c r="BK147" s="193">
        <f t="shared" si="19"/>
        <v>0</v>
      </c>
      <c r="BL147" s="18" t="s">
        <v>317</v>
      </c>
      <c r="BM147" s="192" t="s">
        <v>3932</v>
      </c>
    </row>
    <row r="148" spans="1:65" s="2" customFormat="1" ht="44.25" customHeight="1">
      <c r="A148" s="35"/>
      <c r="B148" s="36"/>
      <c r="C148" s="180" t="s">
        <v>346</v>
      </c>
      <c r="D148" s="180" t="s">
        <v>204</v>
      </c>
      <c r="E148" s="181" t="s">
        <v>3933</v>
      </c>
      <c r="F148" s="182" t="s">
        <v>3934</v>
      </c>
      <c r="G148" s="183" t="s">
        <v>253</v>
      </c>
      <c r="H148" s="184">
        <v>391</v>
      </c>
      <c r="I148" s="185"/>
      <c r="J148" s="186">
        <f t="shared" si="10"/>
        <v>0</v>
      </c>
      <c r="K148" s="187"/>
      <c r="L148" s="40"/>
      <c r="M148" s="188" t="s">
        <v>1</v>
      </c>
      <c r="N148" s="189" t="s">
        <v>45</v>
      </c>
      <c r="O148" s="72"/>
      <c r="P148" s="190">
        <f t="shared" si="11"/>
        <v>0</v>
      </c>
      <c r="Q148" s="190">
        <v>0</v>
      </c>
      <c r="R148" s="190">
        <f t="shared" si="12"/>
        <v>0</v>
      </c>
      <c r="S148" s="190">
        <v>0</v>
      </c>
      <c r="T148" s="191">
        <f t="shared" si="1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2" t="s">
        <v>317</v>
      </c>
      <c r="AT148" s="192" t="s">
        <v>204</v>
      </c>
      <c r="AU148" s="192" t="s">
        <v>89</v>
      </c>
      <c r="AY148" s="18" t="s">
        <v>203</v>
      </c>
      <c r="BE148" s="193">
        <f t="shared" si="14"/>
        <v>0</v>
      </c>
      <c r="BF148" s="193">
        <f t="shared" si="15"/>
        <v>0</v>
      </c>
      <c r="BG148" s="193">
        <f t="shared" si="16"/>
        <v>0</v>
      </c>
      <c r="BH148" s="193">
        <f t="shared" si="17"/>
        <v>0</v>
      </c>
      <c r="BI148" s="193">
        <f t="shared" si="18"/>
        <v>0</v>
      </c>
      <c r="BJ148" s="18" t="s">
        <v>85</v>
      </c>
      <c r="BK148" s="193">
        <f t="shared" si="19"/>
        <v>0</v>
      </c>
      <c r="BL148" s="18" t="s">
        <v>317</v>
      </c>
      <c r="BM148" s="192" t="s">
        <v>3935</v>
      </c>
    </row>
    <row r="149" spans="2:51" s="12" customFormat="1" ht="12">
      <c r="B149" s="194"/>
      <c r="C149" s="195"/>
      <c r="D149" s="196" t="s">
        <v>209</v>
      </c>
      <c r="E149" s="197" t="s">
        <v>1</v>
      </c>
      <c r="F149" s="198" t="s">
        <v>3936</v>
      </c>
      <c r="G149" s="195"/>
      <c r="H149" s="199">
        <v>391</v>
      </c>
      <c r="I149" s="200"/>
      <c r="J149" s="195"/>
      <c r="K149" s="195"/>
      <c r="L149" s="201"/>
      <c r="M149" s="202"/>
      <c r="N149" s="203"/>
      <c r="O149" s="203"/>
      <c r="P149" s="203"/>
      <c r="Q149" s="203"/>
      <c r="R149" s="203"/>
      <c r="S149" s="203"/>
      <c r="T149" s="204"/>
      <c r="AT149" s="205" t="s">
        <v>209</v>
      </c>
      <c r="AU149" s="205" t="s">
        <v>89</v>
      </c>
      <c r="AV149" s="12" t="s">
        <v>89</v>
      </c>
      <c r="AW149" s="12" t="s">
        <v>36</v>
      </c>
      <c r="AX149" s="12" t="s">
        <v>80</v>
      </c>
      <c r="AY149" s="205" t="s">
        <v>203</v>
      </c>
    </row>
    <row r="150" spans="2:51" s="13" customFormat="1" ht="12">
      <c r="B150" s="206"/>
      <c r="C150" s="207"/>
      <c r="D150" s="196" t="s">
        <v>209</v>
      </c>
      <c r="E150" s="208" t="s">
        <v>1</v>
      </c>
      <c r="F150" s="209" t="s">
        <v>211</v>
      </c>
      <c r="G150" s="207"/>
      <c r="H150" s="210">
        <v>391</v>
      </c>
      <c r="I150" s="211"/>
      <c r="J150" s="207"/>
      <c r="K150" s="207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209</v>
      </c>
      <c r="AU150" s="216" t="s">
        <v>89</v>
      </c>
      <c r="AV150" s="13" t="s">
        <v>98</v>
      </c>
      <c r="AW150" s="13" t="s">
        <v>36</v>
      </c>
      <c r="AX150" s="13" t="s">
        <v>85</v>
      </c>
      <c r="AY150" s="216" t="s">
        <v>203</v>
      </c>
    </row>
    <row r="151" spans="1:65" s="2" customFormat="1" ht="24.2" customHeight="1">
      <c r="A151" s="35"/>
      <c r="B151" s="36"/>
      <c r="C151" s="180" t="s">
        <v>356</v>
      </c>
      <c r="D151" s="180" t="s">
        <v>204</v>
      </c>
      <c r="E151" s="181" t="s">
        <v>3937</v>
      </c>
      <c r="F151" s="182" t="s">
        <v>3938</v>
      </c>
      <c r="G151" s="183" t="s">
        <v>253</v>
      </c>
      <c r="H151" s="184">
        <v>2900</v>
      </c>
      <c r="I151" s="185"/>
      <c r="J151" s="186">
        <f>ROUND(I151*H151,2)</f>
        <v>0</v>
      </c>
      <c r="K151" s="187"/>
      <c r="L151" s="40"/>
      <c r="M151" s="188" t="s">
        <v>1</v>
      </c>
      <c r="N151" s="189" t="s">
        <v>45</v>
      </c>
      <c r="O151" s="72"/>
      <c r="P151" s="190">
        <f>O151*H151</f>
        <v>0</v>
      </c>
      <c r="Q151" s="190">
        <v>0</v>
      </c>
      <c r="R151" s="190">
        <f>Q151*H151</f>
        <v>0</v>
      </c>
      <c r="S151" s="190">
        <v>0</v>
      </c>
      <c r="T151" s="191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2" t="s">
        <v>317</v>
      </c>
      <c r="AT151" s="192" t="s">
        <v>204</v>
      </c>
      <c r="AU151" s="192" t="s">
        <v>89</v>
      </c>
      <c r="AY151" s="18" t="s">
        <v>203</v>
      </c>
      <c r="BE151" s="193">
        <f>IF(N151="základní",J151,0)</f>
        <v>0</v>
      </c>
      <c r="BF151" s="193">
        <f>IF(N151="snížená",J151,0)</f>
        <v>0</v>
      </c>
      <c r="BG151" s="193">
        <f>IF(N151="zákl. přenesená",J151,0)</f>
        <v>0</v>
      </c>
      <c r="BH151" s="193">
        <f>IF(N151="sníž. přenesená",J151,0)</f>
        <v>0</v>
      </c>
      <c r="BI151" s="193">
        <f>IF(N151="nulová",J151,0)</f>
        <v>0</v>
      </c>
      <c r="BJ151" s="18" t="s">
        <v>85</v>
      </c>
      <c r="BK151" s="193">
        <f>ROUND(I151*H151,2)</f>
        <v>0</v>
      </c>
      <c r="BL151" s="18" t="s">
        <v>317</v>
      </c>
      <c r="BM151" s="192" t="s">
        <v>3939</v>
      </c>
    </row>
    <row r="152" spans="1:65" s="2" customFormat="1" ht="24.2" customHeight="1">
      <c r="A152" s="35"/>
      <c r="B152" s="36"/>
      <c r="C152" s="180" t="s">
        <v>92</v>
      </c>
      <c r="D152" s="180" t="s">
        <v>204</v>
      </c>
      <c r="E152" s="181" t="s">
        <v>3940</v>
      </c>
      <c r="F152" s="182" t="s">
        <v>3941</v>
      </c>
      <c r="G152" s="183" t="s">
        <v>253</v>
      </c>
      <c r="H152" s="184">
        <v>560</v>
      </c>
      <c r="I152" s="185"/>
      <c r="J152" s="186">
        <f>ROUND(I152*H152,2)</f>
        <v>0</v>
      </c>
      <c r="K152" s="187"/>
      <c r="L152" s="40"/>
      <c r="M152" s="188" t="s">
        <v>1</v>
      </c>
      <c r="N152" s="189" t="s">
        <v>45</v>
      </c>
      <c r="O152" s="72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2" t="s">
        <v>317</v>
      </c>
      <c r="AT152" s="192" t="s">
        <v>204</v>
      </c>
      <c r="AU152" s="192" t="s">
        <v>89</v>
      </c>
      <c r="AY152" s="18" t="s">
        <v>203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18" t="s">
        <v>85</v>
      </c>
      <c r="BK152" s="193">
        <f>ROUND(I152*H152,2)</f>
        <v>0</v>
      </c>
      <c r="BL152" s="18" t="s">
        <v>317</v>
      </c>
      <c r="BM152" s="192" t="s">
        <v>3942</v>
      </c>
    </row>
    <row r="153" spans="1:65" s="2" customFormat="1" ht="24.2" customHeight="1">
      <c r="A153" s="35"/>
      <c r="B153" s="36"/>
      <c r="C153" s="180" t="s">
        <v>7</v>
      </c>
      <c r="D153" s="180" t="s">
        <v>204</v>
      </c>
      <c r="E153" s="181" t="s">
        <v>3943</v>
      </c>
      <c r="F153" s="182" t="s">
        <v>3944</v>
      </c>
      <c r="G153" s="183" t="s">
        <v>253</v>
      </c>
      <c r="H153" s="184">
        <v>510</v>
      </c>
      <c r="I153" s="185"/>
      <c r="J153" s="186">
        <f>ROUND(I153*H153,2)</f>
        <v>0</v>
      </c>
      <c r="K153" s="187"/>
      <c r="L153" s="40"/>
      <c r="M153" s="188" t="s">
        <v>1</v>
      </c>
      <c r="N153" s="189" t="s">
        <v>45</v>
      </c>
      <c r="O153" s="72"/>
      <c r="P153" s="190">
        <f>O153*H153</f>
        <v>0</v>
      </c>
      <c r="Q153" s="190">
        <v>0</v>
      </c>
      <c r="R153" s="190">
        <f>Q153*H153</f>
        <v>0</v>
      </c>
      <c r="S153" s="190">
        <v>0</v>
      </c>
      <c r="T153" s="191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2" t="s">
        <v>317</v>
      </c>
      <c r="AT153" s="192" t="s">
        <v>204</v>
      </c>
      <c r="AU153" s="192" t="s">
        <v>89</v>
      </c>
      <c r="AY153" s="18" t="s">
        <v>203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18" t="s">
        <v>85</v>
      </c>
      <c r="BK153" s="193">
        <f>ROUND(I153*H153,2)</f>
        <v>0</v>
      </c>
      <c r="BL153" s="18" t="s">
        <v>317</v>
      </c>
      <c r="BM153" s="192" t="s">
        <v>3945</v>
      </c>
    </row>
    <row r="154" spans="1:65" s="2" customFormat="1" ht="24.2" customHeight="1">
      <c r="A154" s="35"/>
      <c r="B154" s="36"/>
      <c r="C154" s="180" t="s">
        <v>397</v>
      </c>
      <c r="D154" s="180" t="s">
        <v>204</v>
      </c>
      <c r="E154" s="181" t="s">
        <v>3946</v>
      </c>
      <c r="F154" s="182" t="s">
        <v>3947</v>
      </c>
      <c r="G154" s="183" t="s">
        <v>253</v>
      </c>
      <c r="H154" s="184">
        <v>90</v>
      </c>
      <c r="I154" s="185"/>
      <c r="J154" s="186">
        <f>ROUND(I154*H154,2)</f>
        <v>0</v>
      </c>
      <c r="K154" s="187"/>
      <c r="L154" s="40"/>
      <c r="M154" s="188" t="s">
        <v>1</v>
      </c>
      <c r="N154" s="189" t="s">
        <v>45</v>
      </c>
      <c r="O154" s="72"/>
      <c r="P154" s="190">
        <f>O154*H154</f>
        <v>0</v>
      </c>
      <c r="Q154" s="190">
        <v>0</v>
      </c>
      <c r="R154" s="190">
        <f>Q154*H154</f>
        <v>0</v>
      </c>
      <c r="S154" s="190">
        <v>0</v>
      </c>
      <c r="T154" s="191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2" t="s">
        <v>317</v>
      </c>
      <c r="AT154" s="192" t="s">
        <v>204</v>
      </c>
      <c r="AU154" s="192" t="s">
        <v>89</v>
      </c>
      <c r="AY154" s="18" t="s">
        <v>203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18" t="s">
        <v>85</v>
      </c>
      <c r="BK154" s="193">
        <f>ROUND(I154*H154,2)</f>
        <v>0</v>
      </c>
      <c r="BL154" s="18" t="s">
        <v>317</v>
      </c>
      <c r="BM154" s="192" t="s">
        <v>3948</v>
      </c>
    </row>
    <row r="155" spans="1:65" s="2" customFormat="1" ht="24.2" customHeight="1">
      <c r="A155" s="35"/>
      <c r="B155" s="36"/>
      <c r="C155" s="180" t="s">
        <v>403</v>
      </c>
      <c r="D155" s="180" t="s">
        <v>204</v>
      </c>
      <c r="E155" s="181" t="s">
        <v>3949</v>
      </c>
      <c r="F155" s="182" t="s">
        <v>3950</v>
      </c>
      <c r="G155" s="183" t="s">
        <v>253</v>
      </c>
      <c r="H155" s="184">
        <v>4060</v>
      </c>
      <c r="I155" s="185"/>
      <c r="J155" s="186">
        <f>ROUND(I155*H155,2)</f>
        <v>0</v>
      </c>
      <c r="K155" s="187"/>
      <c r="L155" s="40"/>
      <c r="M155" s="188" t="s">
        <v>1</v>
      </c>
      <c r="N155" s="189" t="s">
        <v>45</v>
      </c>
      <c r="O155" s="72"/>
      <c r="P155" s="190">
        <f>O155*H155</f>
        <v>0</v>
      </c>
      <c r="Q155" s="190">
        <v>0</v>
      </c>
      <c r="R155" s="190">
        <f>Q155*H155</f>
        <v>0</v>
      </c>
      <c r="S155" s="190">
        <v>0</v>
      </c>
      <c r="T155" s="191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2" t="s">
        <v>317</v>
      </c>
      <c r="AT155" s="192" t="s">
        <v>204</v>
      </c>
      <c r="AU155" s="192" t="s">
        <v>89</v>
      </c>
      <c r="AY155" s="18" t="s">
        <v>203</v>
      </c>
      <c r="BE155" s="193">
        <f>IF(N155="základní",J155,0)</f>
        <v>0</v>
      </c>
      <c r="BF155" s="193">
        <f>IF(N155="snížená",J155,0)</f>
        <v>0</v>
      </c>
      <c r="BG155" s="193">
        <f>IF(N155="zákl. přenesená",J155,0)</f>
        <v>0</v>
      </c>
      <c r="BH155" s="193">
        <f>IF(N155="sníž. přenesená",J155,0)</f>
        <v>0</v>
      </c>
      <c r="BI155" s="193">
        <f>IF(N155="nulová",J155,0)</f>
        <v>0</v>
      </c>
      <c r="BJ155" s="18" t="s">
        <v>85</v>
      </c>
      <c r="BK155" s="193">
        <f>ROUND(I155*H155,2)</f>
        <v>0</v>
      </c>
      <c r="BL155" s="18" t="s">
        <v>317</v>
      </c>
      <c r="BM155" s="192" t="s">
        <v>3951</v>
      </c>
    </row>
    <row r="156" spans="2:51" s="12" customFormat="1" ht="12">
      <c r="B156" s="194"/>
      <c r="C156" s="195"/>
      <c r="D156" s="196" t="s">
        <v>209</v>
      </c>
      <c r="E156" s="197" t="s">
        <v>1</v>
      </c>
      <c r="F156" s="198" t="s">
        <v>3952</v>
      </c>
      <c r="G156" s="195"/>
      <c r="H156" s="199">
        <v>4060</v>
      </c>
      <c r="I156" s="200"/>
      <c r="J156" s="195"/>
      <c r="K156" s="195"/>
      <c r="L156" s="201"/>
      <c r="M156" s="202"/>
      <c r="N156" s="203"/>
      <c r="O156" s="203"/>
      <c r="P156" s="203"/>
      <c r="Q156" s="203"/>
      <c r="R156" s="203"/>
      <c r="S156" s="203"/>
      <c r="T156" s="204"/>
      <c r="AT156" s="205" t="s">
        <v>209</v>
      </c>
      <c r="AU156" s="205" t="s">
        <v>89</v>
      </c>
      <c r="AV156" s="12" t="s">
        <v>89</v>
      </c>
      <c r="AW156" s="12" t="s">
        <v>36</v>
      </c>
      <c r="AX156" s="12" t="s">
        <v>80</v>
      </c>
      <c r="AY156" s="205" t="s">
        <v>203</v>
      </c>
    </row>
    <row r="157" spans="2:51" s="13" customFormat="1" ht="12">
      <c r="B157" s="206"/>
      <c r="C157" s="207"/>
      <c r="D157" s="196" t="s">
        <v>209</v>
      </c>
      <c r="E157" s="208" t="s">
        <v>1</v>
      </c>
      <c r="F157" s="209" t="s">
        <v>211</v>
      </c>
      <c r="G157" s="207"/>
      <c r="H157" s="210">
        <v>4060</v>
      </c>
      <c r="I157" s="211"/>
      <c r="J157" s="207"/>
      <c r="K157" s="207"/>
      <c r="L157" s="212"/>
      <c r="M157" s="213"/>
      <c r="N157" s="214"/>
      <c r="O157" s="214"/>
      <c r="P157" s="214"/>
      <c r="Q157" s="214"/>
      <c r="R157" s="214"/>
      <c r="S157" s="214"/>
      <c r="T157" s="215"/>
      <c r="AT157" s="216" t="s">
        <v>209</v>
      </c>
      <c r="AU157" s="216" t="s">
        <v>89</v>
      </c>
      <c r="AV157" s="13" t="s">
        <v>98</v>
      </c>
      <c r="AW157" s="13" t="s">
        <v>36</v>
      </c>
      <c r="AX157" s="13" t="s">
        <v>85</v>
      </c>
      <c r="AY157" s="216" t="s">
        <v>203</v>
      </c>
    </row>
    <row r="158" spans="1:65" s="2" customFormat="1" ht="55.5" customHeight="1">
      <c r="A158" s="35"/>
      <c r="B158" s="36"/>
      <c r="C158" s="180" t="s">
        <v>409</v>
      </c>
      <c r="D158" s="180" t="s">
        <v>204</v>
      </c>
      <c r="E158" s="181" t="s">
        <v>3953</v>
      </c>
      <c r="F158" s="182" t="s">
        <v>3954</v>
      </c>
      <c r="G158" s="183" t="s">
        <v>253</v>
      </c>
      <c r="H158" s="184">
        <v>114</v>
      </c>
      <c r="I158" s="185"/>
      <c r="J158" s="186">
        <f>ROUND(I158*H158,2)</f>
        <v>0</v>
      </c>
      <c r="K158" s="187"/>
      <c r="L158" s="40"/>
      <c r="M158" s="188" t="s">
        <v>1</v>
      </c>
      <c r="N158" s="189" t="s">
        <v>45</v>
      </c>
      <c r="O158" s="72"/>
      <c r="P158" s="190">
        <f>O158*H158</f>
        <v>0</v>
      </c>
      <c r="Q158" s="190">
        <v>0</v>
      </c>
      <c r="R158" s="190">
        <f>Q158*H158</f>
        <v>0</v>
      </c>
      <c r="S158" s="190">
        <v>0</v>
      </c>
      <c r="T158" s="191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2" t="s">
        <v>317</v>
      </c>
      <c r="AT158" s="192" t="s">
        <v>204</v>
      </c>
      <c r="AU158" s="192" t="s">
        <v>89</v>
      </c>
      <c r="AY158" s="18" t="s">
        <v>203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18" t="s">
        <v>85</v>
      </c>
      <c r="BK158" s="193">
        <f>ROUND(I158*H158,2)</f>
        <v>0</v>
      </c>
      <c r="BL158" s="18" t="s">
        <v>317</v>
      </c>
      <c r="BM158" s="192" t="s">
        <v>3955</v>
      </c>
    </row>
    <row r="159" spans="2:51" s="12" customFormat="1" ht="12">
      <c r="B159" s="194"/>
      <c r="C159" s="195"/>
      <c r="D159" s="196" t="s">
        <v>209</v>
      </c>
      <c r="E159" s="197" t="s">
        <v>1</v>
      </c>
      <c r="F159" s="198" t="s">
        <v>3956</v>
      </c>
      <c r="G159" s="195"/>
      <c r="H159" s="199">
        <v>114</v>
      </c>
      <c r="I159" s="200"/>
      <c r="J159" s="195"/>
      <c r="K159" s="195"/>
      <c r="L159" s="201"/>
      <c r="M159" s="202"/>
      <c r="N159" s="203"/>
      <c r="O159" s="203"/>
      <c r="P159" s="203"/>
      <c r="Q159" s="203"/>
      <c r="R159" s="203"/>
      <c r="S159" s="203"/>
      <c r="T159" s="204"/>
      <c r="AT159" s="205" t="s">
        <v>209</v>
      </c>
      <c r="AU159" s="205" t="s">
        <v>89</v>
      </c>
      <c r="AV159" s="12" t="s">
        <v>89</v>
      </c>
      <c r="AW159" s="12" t="s">
        <v>36</v>
      </c>
      <c r="AX159" s="12" t="s">
        <v>80</v>
      </c>
      <c r="AY159" s="205" t="s">
        <v>203</v>
      </c>
    </row>
    <row r="160" spans="2:51" s="13" customFormat="1" ht="12">
      <c r="B160" s="206"/>
      <c r="C160" s="207"/>
      <c r="D160" s="196" t="s">
        <v>209</v>
      </c>
      <c r="E160" s="208" t="s">
        <v>1</v>
      </c>
      <c r="F160" s="209" t="s">
        <v>211</v>
      </c>
      <c r="G160" s="207"/>
      <c r="H160" s="210">
        <v>114</v>
      </c>
      <c r="I160" s="211"/>
      <c r="J160" s="207"/>
      <c r="K160" s="207"/>
      <c r="L160" s="212"/>
      <c r="M160" s="213"/>
      <c r="N160" s="214"/>
      <c r="O160" s="214"/>
      <c r="P160" s="214"/>
      <c r="Q160" s="214"/>
      <c r="R160" s="214"/>
      <c r="S160" s="214"/>
      <c r="T160" s="215"/>
      <c r="AT160" s="216" t="s">
        <v>209</v>
      </c>
      <c r="AU160" s="216" t="s">
        <v>89</v>
      </c>
      <c r="AV160" s="13" t="s">
        <v>98</v>
      </c>
      <c r="AW160" s="13" t="s">
        <v>36</v>
      </c>
      <c r="AX160" s="13" t="s">
        <v>85</v>
      </c>
      <c r="AY160" s="216" t="s">
        <v>203</v>
      </c>
    </row>
    <row r="161" spans="1:65" s="2" customFormat="1" ht="55.5" customHeight="1">
      <c r="A161" s="35"/>
      <c r="B161" s="36"/>
      <c r="C161" s="180" t="s">
        <v>415</v>
      </c>
      <c r="D161" s="180" t="s">
        <v>204</v>
      </c>
      <c r="E161" s="181" t="s">
        <v>3957</v>
      </c>
      <c r="F161" s="182" t="s">
        <v>3958</v>
      </c>
      <c r="G161" s="183" t="s">
        <v>253</v>
      </c>
      <c r="H161" s="184">
        <v>130</v>
      </c>
      <c r="I161" s="185"/>
      <c r="J161" s="186">
        <f>ROUND(I161*H161,2)</f>
        <v>0</v>
      </c>
      <c r="K161" s="187"/>
      <c r="L161" s="40"/>
      <c r="M161" s="188" t="s">
        <v>1</v>
      </c>
      <c r="N161" s="189" t="s">
        <v>45</v>
      </c>
      <c r="O161" s="72"/>
      <c r="P161" s="190">
        <f>O161*H161</f>
        <v>0</v>
      </c>
      <c r="Q161" s="190">
        <v>0</v>
      </c>
      <c r="R161" s="190">
        <f>Q161*H161</f>
        <v>0</v>
      </c>
      <c r="S161" s="190">
        <v>0</v>
      </c>
      <c r="T161" s="191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2" t="s">
        <v>317</v>
      </c>
      <c r="AT161" s="192" t="s">
        <v>204</v>
      </c>
      <c r="AU161" s="192" t="s">
        <v>89</v>
      </c>
      <c r="AY161" s="18" t="s">
        <v>203</v>
      </c>
      <c r="BE161" s="193">
        <f>IF(N161="základní",J161,0)</f>
        <v>0</v>
      </c>
      <c r="BF161" s="193">
        <f>IF(N161="snížená",J161,0)</f>
        <v>0</v>
      </c>
      <c r="BG161" s="193">
        <f>IF(N161="zákl. přenesená",J161,0)</f>
        <v>0</v>
      </c>
      <c r="BH161" s="193">
        <f>IF(N161="sníž. přenesená",J161,0)</f>
        <v>0</v>
      </c>
      <c r="BI161" s="193">
        <f>IF(N161="nulová",J161,0)</f>
        <v>0</v>
      </c>
      <c r="BJ161" s="18" t="s">
        <v>85</v>
      </c>
      <c r="BK161" s="193">
        <f>ROUND(I161*H161,2)</f>
        <v>0</v>
      </c>
      <c r="BL161" s="18" t="s">
        <v>317</v>
      </c>
      <c r="BM161" s="192" t="s">
        <v>3959</v>
      </c>
    </row>
    <row r="162" spans="2:51" s="12" customFormat="1" ht="12">
      <c r="B162" s="194"/>
      <c r="C162" s="195"/>
      <c r="D162" s="196" t="s">
        <v>209</v>
      </c>
      <c r="E162" s="197" t="s">
        <v>1</v>
      </c>
      <c r="F162" s="198" t="s">
        <v>3960</v>
      </c>
      <c r="G162" s="195"/>
      <c r="H162" s="199">
        <v>130</v>
      </c>
      <c r="I162" s="200"/>
      <c r="J162" s="195"/>
      <c r="K162" s="195"/>
      <c r="L162" s="201"/>
      <c r="M162" s="202"/>
      <c r="N162" s="203"/>
      <c r="O162" s="203"/>
      <c r="P162" s="203"/>
      <c r="Q162" s="203"/>
      <c r="R162" s="203"/>
      <c r="S162" s="203"/>
      <c r="T162" s="204"/>
      <c r="AT162" s="205" t="s">
        <v>209</v>
      </c>
      <c r="AU162" s="205" t="s">
        <v>89</v>
      </c>
      <c r="AV162" s="12" t="s">
        <v>89</v>
      </c>
      <c r="AW162" s="12" t="s">
        <v>36</v>
      </c>
      <c r="AX162" s="12" t="s">
        <v>80</v>
      </c>
      <c r="AY162" s="205" t="s">
        <v>203</v>
      </c>
    </row>
    <row r="163" spans="2:51" s="13" customFormat="1" ht="12">
      <c r="B163" s="206"/>
      <c r="C163" s="207"/>
      <c r="D163" s="196" t="s">
        <v>209</v>
      </c>
      <c r="E163" s="208" t="s">
        <v>1</v>
      </c>
      <c r="F163" s="209" t="s">
        <v>211</v>
      </c>
      <c r="G163" s="207"/>
      <c r="H163" s="210">
        <v>130</v>
      </c>
      <c r="I163" s="211"/>
      <c r="J163" s="207"/>
      <c r="K163" s="207"/>
      <c r="L163" s="212"/>
      <c r="M163" s="213"/>
      <c r="N163" s="214"/>
      <c r="O163" s="214"/>
      <c r="P163" s="214"/>
      <c r="Q163" s="214"/>
      <c r="R163" s="214"/>
      <c r="S163" s="214"/>
      <c r="T163" s="215"/>
      <c r="AT163" s="216" t="s">
        <v>209</v>
      </c>
      <c r="AU163" s="216" t="s">
        <v>89</v>
      </c>
      <c r="AV163" s="13" t="s">
        <v>98</v>
      </c>
      <c r="AW163" s="13" t="s">
        <v>36</v>
      </c>
      <c r="AX163" s="13" t="s">
        <v>85</v>
      </c>
      <c r="AY163" s="216" t="s">
        <v>203</v>
      </c>
    </row>
    <row r="164" spans="1:65" s="2" customFormat="1" ht="55.5" customHeight="1">
      <c r="A164" s="35"/>
      <c r="B164" s="36"/>
      <c r="C164" s="180" t="s">
        <v>423</v>
      </c>
      <c r="D164" s="180" t="s">
        <v>204</v>
      </c>
      <c r="E164" s="181" t="s">
        <v>3961</v>
      </c>
      <c r="F164" s="182" t="s">
        <v>3962</v>
      </c>
      <c r="G164" s="183" t="s">
        <v>253</v>
      </c>
      <c r="H164" s="184">
        <v>61</v>
      </c>
      <c r="I164" s="185"/>
      <c r="J164" s="186">
        <f>ROUND(I164*H164,2)</f>
        <v>0</v>
      </c>
      <c r="K164" s="187"/>
      <c r="L164" s="40"/>
      <c r="M164" s="188" t="s">
        <v>1</v>
      </c>
      <c r="N164" s="189" t="s">
        <v>45</v>
      </c>
      <c r="O164" s="72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2" t="s">
        <v>317</v>
      </c>
      <c r="AT164" s="192" t="s">
        <v>204</v>
      </c>
      <c r="AU164" s="192" t="s">
        <v>89</v>
      </c>
      <c r="AY164" s="18" t="s">
        <v>203</v>
      </c>
      <c r="BE164" s="193">
        <f>IF(N164="základní",J164,0)</f>
        <v>0</v>
      </c>
      <c r="BF164" s="193">
        <f>IF(N164="snížená",J164,0)</f>
        <v>0</v>
      </c>
      <c r="BG164" s="193">
        <f>IF(N164="zákl. přenesená",J164,0)</f>
        <v>0</v>
      </c>
      <c r="BH164" s="193">
        <f>IF(N164="sníž. přenesená",J164,0)</f>
        <v>0</v>
      </c>
      <c r="BI164" s="193">
        <f>IF(N164="nulová",J164,0)</f>
        <v>0</v>
      </c>
      <c r="BJ164" s="18" t="s">
        <v>85</v>
      </c>
      <c r="BK164" s="193">
        <f>ROUND(I164*H164,2)</f>
        <v>0</v>
      </c>
      <c r="BL164" s="18" t="s">
        <v>317</v>
      </c>
      <c r="BM164" s="192" t="s">
        <v>3963</v>
      </c>
    </row>
    <row r="165" spans="2:51" s="12" customFormat="1" ht="12">
      <c r="B165" s="194"/>
      <c r="C165" s="195"/>
      <c r="D165" s="196" t="s">
        <v>209</v>
      </c>
      <c r="E165" s="197" t="s">
        <v>1</v>
      </c>
      <c r="F165" s="198" t="s">
        <v>3964</v>
      </c>
      <c r="G165" s="195"/>
      <c r="H165" s="199">
        <v>61</v>
      </c>
      <c r="I165" s="200"/>
      <c r="J165" s="195"/>
      <c r="K165" s="195"/>
      <c r="L165" s="201"/>
      <c r="M165" s="202"/>
      <c r="N165" s="203"/>
      <c r="O165" s="203"/>
      <c r="P165" s="203"/>
      <c r="Q165" s="203"/>
      <c r="R165" s="203"/>
      <c r="S165" s="203"/>
      <c r="T165" s="204"/>
      <c r="AT165" s="205" t="s">
        <v>209</v>
      </c>
      <c r="AU165" s="205" t="s">
        <v>89</v>
      </c>
      <c r="AV165" s="12" t="s">
        <v>89</v>
      </c>
      <c r="AW165" s="12" t="s">
        <v>36</v>
      </c>
      <c r="AX165" s="12" t="s">
        <v>80</v>
      </c>
      <c r="AY165" s="205" t="s">
        <v>203</v>
      </c>
    </row>
    <row r="166" spans="2:51" s="13" customFormat="1" ht="12">
      <c r="B166" s="206"/>
      <c r="C166" s="207"/>
      <c r="D166" s="196" t="s">
        <v>209</v>
      </c>
      <c r="E166" s="208" t="s">
        <v>1</v>
      </c>
      <c r="F166" s="209" t="s">
        <v>211</v>
      </c>
      <c r="G166" s="207"/>
      <c r="H166" s="210">
        <v>61</v>
      </c>
      <c r="I166" s="211"/>
      <c r="J166" s="207"/>
      <c r="K166" s="207"/>
      <c r="L166" s="212"/>
      <c r="M166" s="213"/>
      <c r="N166" s="214"/>
      <c r="O166" s="214"/>
      <c r="P166" s="214"/>
      <c r="Q166" s="214"/>
      <c r="R166" s="214"/>
      <c r="S166" s="214"/>
      <c r="T166" s="215"/>
      <c r="AT166" s="216" t="s">
        <v>209</v>
      </c>
      <c r="AU166" s="216" t="s">
        <v>89</v>
      </c>
      <c r="AV166" s="13" t="s">
        <v>98</v>
      </c>
      <c r="AW166" s="13" t="s">
        <v>36</v>
      </c>
      <c r="AX166" s="13" t="s">
        <v>85</v>
      </c>
      <c r="AY166" s="216" t="s">
        <v>203</v>
      </c>
    </row>
    <row r="167" spans="1:65" s="2" customFormat="1" ht="55.5" customHeight="1">
      <c r="A167" s="35"/>
      <c r="B167" s="36"/>
      <c r="C167" s="180" t="s">
        <v>428</v>
      </c>
      <c r="D167" s="180" t="s">
        <v>204</v>
      </c>
      <c r="E167" s="181" t="s">
        <v>3965</v>
      </c>
      <c r="F167" s="182" t="s">
        <v>3966</v>
      </c>
      <c r="G167" s="183" t="s">
        <v>253</v>
      </c>
      <c r="H167" s="184">
        <v>66</v>
      </c>
      <c r="I167" s="185"/>
      <c r="J167" s="186">
        <f>ROUND(I167*H167,2)</f>
        <v>0</v>
      </c>
      <c r="K167" s="187"/>
      <c r="L167" s="40"/>
      <c r="M167" s="188" t="s">
        <v>1</v>
      </c>
      <c r="N167" s="189" t="s">
        <v>45</v>
      </c>
      <c r="O167" s="72"/>
      <c r="P167" s="190">
        <f>O167*H167</f>
        <v>0</v>
      </c>
      <c r="Q167" s="190">
        <v>0</v>
      </c>
      <c r="R167" s="190">
        <f>Q167*H167</f>
        <v>0</v>
      </c>
      <c r="S167" s="190">
        <v>0</v>
      </c>
      <c r="T167" s="191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2" t="s">
        <v>317</v>
      </c>
      <c r="AT167" s="192" t="s">
        <v>204</v>
      </c>
      <c r="AU167" s="192" t="s">
        <v>89</v>
      </c>
      <c r="AY167" s="18" t="s">
        <v>203</v>
      </c>
      <c r="BE167" s="193">
        <f>IF(N167="základní",J167,0)</f>
        <v>0</v>
      </c>
      <c r="BF167" s="193">
        <f>IF(N167="snížená",J167,0)</f>
        <v>0</v>
      </c>
      <c r="BG167" s="193">
        <f>IF(N167="zákl. přenesená",J167,0)</f>
        <v>0</v>
      </c>
      <c r="BH167" s="193">
        <f>IF(N167="sníž. přenesená",J167,0)</f>
        <v>0</v>
      </c>
      <c r="BI167" s="193">
        <f>IF(N167="nulová",J167,0)</f>
        <v>0</v>
      </c>
      <c r="BJ167" s="18" t="s">
        <v>85</v>
      </c>
      <c r="BK167" s="193">
        <f>ROUND(I167*H167,2)</f>
        <v>0</v>
      </c>
      <c r="BL167" s="18" t="s">
        <v>317</v>
      </c>
      <c r="BM167" s="192" t="s">
        <v>3967</v>
      </c>
    </row>
    <row r="168" spans="1:65" s="2" customFormat="1" ht="55.5" customHeight="1">
      <c r="A168" s="35"/>
      <c r="B168" s="36"/>
      <c r="C168" s="180" t="s">
        <v>440</v>
      </c>
      <c r="D168" s="180" t="s">
        <v>204</v>
      </c>
      <c r="E168" s="181" t="s">
        <v>3968</v>
      </c>
      <c r="F168" s="182" t="s">
        <v>3969</v>
      </c>
      <c r="G168" s="183" t="s">
        <v>253</v>
      </c>
      <c r="H168" s="184">
        <v>5</v>
      </c>
      <c r="I168" s="185"/>
      <c r="J168" s="186">
        <f>ROUND(I168*H168,2)</f>
        <v>0</v>
      </c>
      <c r="K168" s="187"/>
      <c r="L168" s="40"/>
      <c r="M168" s="188" t="s">
        <v>1</v>
      </c>
      <c r="N168" s="189" t="s">
        <v>45</v>
      </c>
      <c r="O168" s="72"/>
      <c r="P168" s="190">
        <f>O168*H168</f>
        <v>0</v>
      </c>
      <c r="Q168" s="190">
        <v>0</v>
      </c>
      <c r="R168" s="190">
        <f>Q168*H168</f>
        <v>0</v>
      </c>
      <c r="S168" s="190">
        <v>0</v>
      </c>
      <c r="T168" s="191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2" t="s">
        <v>317</v>
      </c>
      <c r="AT168" s="192" t="s">
        <v>204</v>
      </c>
      <c r="AU168" s="192" t="s">
        <v>89</v>
      </c>
      <c r="AY168" s="18" t="s">
        <v>203</v>
      </c>
      <c r="BE168" s="193">
        <f>IF(N168="základní",J168,0)</f>
        <v>0</v>
      </c>
      <c r="BF168" s="193">
        <f>IF(N168="snížená",J168,0)</f>
        <v>0</v>
      </c>
      <c r="BG168" s="193">
        <f>IF(N168="zákl. přenesená",J168,0)</f>
        <v>0</v>
      </c>
      <c r="BH168" s="193">
        <f>IF(N168="sníž. přenesená",J168,0)</f>
        <v>0</v>
      </c>
      <c r="BI168" s="193">
        <f>IF(N168="nulová",J168,0)</f>
        <v>0</v>
      </c>
      <c r="BJ168" s="18" t="s">
        <v>85</v>
      </c>
      <c r="BK168" s="193">
        <f>ROUND(I168*H168,2)</f>
        <v>0</v>
      </c>
      <c r="BL168" s="18" t="s">
        <v>317</v>
      </c>
      <c r="BM168" s="192" t="s">
        <v>3970</v>
      </c>
    </row>
    <row r="169" spans="1:65" s="2" customFormat="1" ht="44.25" customHeight="1">
      <c r="A169" s="35"/>
      <c r="B169" s="36"/>
      <c r="C169" s="180" t="s">
        <v>448</v>
      </c>
      <c r="D169" s="180" t="s">
        <v>204</v>
      </c>
      <c r="E169" s="181" t="s">
        <v>3971</v>
      </c>
      <c r="F169" s="182" t="s">
        <v>3972</v>
      </c>
      <c r="G169" s="183" t="s">
        <v>651</v>
      </c>
      <c r="H169" s="184">
        <v>2.999</v>
      </c>
      <c r="I169" s="185"/>
      <c r="J169" s="186">
        <f>ROUND(I169*H169,2)</f>
        <v>0</v>
      </c>
      <c r="K169" s="187"/>
      <c r="L169" s="40"/>
      <c r="M169" s="188" t="s">
        <v>1</v>
      </c>
      <c r="N169" s="189" t="s">
        <v>45</v>
      </c>
      <c r="O169" s="72"/>
      <c r="P169" s="190">
        <f>O169*H169</f>
        <v>0</v>
      </c>
      <c r="Q169" s="190">
        <v>0</v>
      </c>
      <c r="R169" s="190">
        <f>Q169*H169</f>
        <v>0</v>
      </c>
      <c r="S169" s="190">
        <v>0</v>
      </c>
      <c r="T169" s="191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2" t="s">
        <v>317</v>
      </c>
      <c r="AT169" s="192" t="s">
        <v>204</v>
      </c>
      <c r="AU169" s="192" t="s">
        <v>89</v>
      </c>
      <c r="AY169" s="18" t="s">
        <v>203</v>
      </c>
      <c r="BE169" s="193">
        <f>IF(N169="základní",J169,0)</f>
        <v>0</v>
      </c>
      <c r="BF169" s="193">
        <f>IF(N169="snížená",J169,0)</f>
        <v>0</v>
      </c>
      <c r="BG169" s="193">
        <f>IF(N169="zákl. přenesená",J169,0)</f>
        <v>0</v>
      </c>
      <c r="BH169" s="193">
        <f>IF(N169="sníž. přenesená",J169,0)</f>
        <v>0</v>
      </c>
      <c r="BI169" s="193">
        <f>IF(N169="nulová",J169,0)</f>
        <v>0</v>
      </c>
      <c r="BJ169" s="18" t="s">
        <v>85</v>
      </c>
      <c r="BK169" s="193">
        <f>ROUND(I169*H169,2)</f>
        <v>0</v>
      </c>
      <c r="BL169" s="18" t="s">
        <v>317</v>
      </c>
      <c r="BM169" s="192" t="s">
        <v>3973</v>
      </c>
    </row>
    <row r="170" spans="2:63" s="11" customFormat="1" ht="22.9" customHeight="1">
      <c r="B170" s="166"/>
      <c r="C170" s="167"/>
      <c r="D170" s="168" t="s">
        <v>79</v>
      </c>
      <c r="E170" s="226" t="s">
        <v>3536</v>
      </c>
      <c r="F170" s="226" t="s">
        <v>3974</v>
      </c>
      <c r="G170" s="167"/>
      <c r="H170" s="167"/>
      <c r="I170" s="170"/>
      <c r="J170" s="227">
        <f>BK170</f>
        <v>0</v>
      </c>
      <c r="K170" s="167"/>
      <c r="L170" s="172"/>
      <c r="M170" s="173"/>
      <c r="N170" s="174"/>
      <c r="O170" s="174"/>
      <c r="P170" s="175">
        <f>SUM(P171:P185)</f>
        <v>0</v>
      </c>
      <c r="Q170" s="174"/>
      <c r="R170" s="175">
        <f>SUM(R171:R185)</f>
        <v>0</v>
      </c>
      <c r="S170" s="174"/>
      <c r="T170" s="176">
        <f>SUM(T171:T185)</f>
        <v>0</v>
      </c>
      <c r="AR170" s="177" t="s">
        <v>89</v>
      </c>
      <c r="AT170" s="178" t="s">
        <v>79</v>
      </c>
      <c r="AU170" s="178" t="s">
        <v>85</v>
      </c>
      <c r="AY170" s="177" t="s">
        <v>203</v>
      </c>
      <c r="BK170" s="179">
        <f>SUM(BK171:BK185)</f>
        <v>0</v>
      </c>
    </row>
    <row r="171" spans="1:65" s="2" customFormat="1" ht="24.2" customHeight="1">
      <c r="A171" s="35"/>
      <c r="B171" s="36"/>
      <c r="C171" s="180" t="s">
        <v>455</v>
      </c>
      <c r="D171" s="180" t="s">
        <v>204</v>
      </c>
      <c r="E171" s="181" t="s">
        <v>3975</v>
      </c>
      <c r="F171" s="182" t="s">
        <v>3976</v>
      </c>
      <c r="G171" s="183" t="s">
        <v>221</v>
      </c>
      <c r="H171" s="184">
        <v>98</v>
      </c>
      <c r="I171" s="185"/>
      <c r="J171" s="186">
        <f aca="true" t="shared" si="20" ref="J171:J185">ROUND(I171*H171,2)</f>
        <v>0</v>
      </c>
      <c r="K171" s="187"/>
      <c r="L171" s="40"/>
      <c r="M171" s="188" t="s">
        <v>1</v>
      </c>
      <c r="N171" s="189" t="s">
        <v>45</v>
      </c>
      <c r="O171" s="72"/>
      <c r="P171" s="190">
        <f aca="true" t="shared" si="21" ref="P171:P185">O171*H171</f>
        <v>0</v>
      </c>
      <c r="Q171" s="190">
        <v>0</v>
      </c>
      <c r="R171" s="190">
        <f aca="true" t="shared" si="22" ref="R171:R185">Q171*H171</f>
        <v>0</v>
      </c>
      <c r="S171" s="190">
        <v>0</v>
      </c>
      <c r="T171" s="191">
        <f aca="true" t="shared" si="23" ref="T171:T185"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2" t="s">
        <v>317</v>
      </c>
      <c r="AT171" s="192" t="s">
        <v>204</v>
      </c>
      <c r="AU171" s="192" t="s">
        <v>89</v>
      </c>
      <c r="AY171" s="18" t="s">
        <v>203</v>
      </c>
      <c r="BE171" s="193">
        <f aca="true" t="shared" si="24" ref="BE171:BE185">IF(N171="základní",J171,0)</f>
        <v>0</v>
      </c>
      <c r="BF171" s="193">
        <f aca="true" t="shared" si="25" ref="BF171:BF185">IF(N171="snížená",J171,0)</f>
        <v>0</v>
      </c>
      <c r="BG171" s="193">
        <f aca="true" t="shared" si="26" ref="BG171:BG185">IF(N171="zákl. přenesená",J171,0)</f>
        <v>0</v>
      </c>
      <c r="BH171" s="193">
        <f aca="true" t="shared" si="27" ref="BH171:BH185">IF(N171="sníž. přenesená",J171,0)</f>
        <v>0</v>
      </c>
      <c r="BI171" s="193">
        <f aca="true" t="shared" si="28" ref="BI171:BI185">IF(N171="nulová",J171,0)</f>
        <v>0</v>
      </c>
      <c r="BJ171" s="18" t="s">
        <v>85</v>
      </c>
      <c r="BK171" s="193">
        <f aca="true" t="shared" si="29" ref="BK171:BK185">ROUND(I171*H171,2)</f>
        <v>0</v>
      </c>
      <c r="BL171" s="18" t="s">
        <v>317</v>
      </c>
      <c r="BM171" s="192" t="s">
        <v>3977</v>
      </c>
    </row>
    <row r="172" spans="1:65" s="2" customFormat="1" ht="24.2" customHeight="1">
      <c r="A172" s="35"/>
      <c r="B172" s="36"/>
      <c r="C172" s="180" t="s">
        <v>460</v>
      </c>
      <c r="D172" s="180" t="s">
        <v>204</v>
      </c>
      <c r="E172" s="181" t="s">
        <v>3978</v>
      </c>
      <c r="F172" s="182" t="s">
        <v>3979</v>
      </c>
      <c r="G172" s="183" t="s">
        <v>221</v>
      </c>
      <c r="H172" s="184">
        <v>2</v>
      </c>
      <c r="I172" s="185"/>
      <c r="J172" s="186">
        <f t="shared" si="20"/>
        <v>0</v>
      </c>
      <c r="K172" s="187"/>
      <c r="L172" s="40"/>
      <c r="M172" s="188" t="s">
        <v>1</v>
      </c>
      <c r="N172" s="189" t="s">
        <v>45</v>
      </c>
      <c r="O172" s="72"/>
      <c r="P172" s="190">
        <f t="shared" si="21"/>
        <v>0</v>
      </c>
      <c r="Q172" s="190">
        <v>0</v>
      </c>
      <c r="R172" s="190">
        <f t="shared" si="22"/>
        <v>0</v>
      </c>
      <c r="S172" s="190">
        <v>0</v>
      </c>
      <c r="T172" s="191">
        <f t="shared" si="2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2" t="s">
        <v>317</v>
      </c>
      <c r="AT172" s="192" t="s">
        <v>204</v>
      </c>
      <c r="AU172" s="192" t="s">
        <v>89</v>
      </c>
      <c r="AY172" s="18" t="s">
        <v>203</v>
      </c>
      <c r="BE172" s="193">
        <f t="shared" si="24"/>
        <v>0</v>
      </c>
      <c r="BF172" s="193">
        <f t="shared" si="25"/>
        <v>0</v>
      </c>
      <c r="BG172" s="193">
        <f t="shared" si="26"/>
        <v>0</v>
      </c>
      <c r="BH172" s="193">
        <f t="shared" si="27"/>
        <v>0</v>
      </c>
      <c r="BI172" s="193">
        <f t="shared" si="28"/>
        <v>0</v>
      </c>
      <c r="BJ172" s="18" t="s">
        <v>85</v>
      </c>
      <c r="BK172" s="193">
        <f t="shared" si="29"/>
        <v>0</v>
      </c>
      <c r="BL172" s="18" t="s">
        <v>317</v>
      </c>
      <c r="BM172" s="192" t="s">
        <v>3980</v>
      </c>
    </row>
    <row r="173" spans="1:65" s="2" customFormat="1" ht="24.2" customHeight="1">
      <c r="A173" s="35"/>
      <c r="B173" s="36"/>
      <c r="C173" s="180" t="s">
        <v>465</v>
      </c>
      <c r="D173" s="180" t="s">
        <v>204</v>
      </c>
      <c r="E173" s="181" t="s">
        <v>3981</v>
      </c>
      <c r="F173" s="182" t="s">
        <v>3982</v>
      </c>
      <c r="G173" s="183" t="s">
        <v>221</v>
      </c>
      <c r="H173" s="184">
        <v>52</v>
      </c>
      <c r="I173" s="185"/>
      <c r="J173" s="186">
        <f t="shared" si="20"/>
        <v>0</v>
      </c>
      <c r="K173" s="187"/>
      <c r="L173" s="40"/>
      <c r="M173" s="188" t="s">
        <v>1</v>
      </c>
      <c r="N173" s="189" t="s">
        <v>45</v>
      </c>
      <c r="O173" s="72"/>
      <c r="P173" s="190">
        <f t="shared" si="21"/>
        <v>0</v>
      </c>
      <c r="Q173" s="190">
        <v>0</v>
      </c>
      <c r="R173" s="190">
        <f t="shared" si="22"/>
        <v>0</v>
      </c>
      <c r="S173" s="190">
        <v>0</v>
      </c>
      <c r="T173" s="191">
        <f t="shared" si="2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2" t="s">
        <v>317</v>
      </c>
      <c r="AT173" s="192" t="s">
        <v>204</v>
      </c>
      <c r="AU173" s="192" t="s">
        <v>89</v>
      </c>
      <c r="AY173" s="18" t="s">
        <v>203</v>
      </c>
      <c r="BE173" s="193">
        <f t="shared" si="24"/>
        <v>0</v>
      </c>
      <c r="BF173" s="193">
        <f t="shared" si="25"/>
        <v>0</v>
      </c>
      <c r="BG173" s="193">
        <f t="shared" si="26"/>
        <v>0</v>
      </c>
      <c r="BH173" s="193">
        <f t="shared" si="27"/>
        <v>0</v>
      </c>
      <c r="BI173" s="193">
        <f t="shared" si="28"/>
        <v>0</v>
      </c>
      <c r="BJ173" s="18" t="s">
        <v>85</v>
      </c>
      <c r="BK173" s="193">
        <f t="shared" si="29"/>
        <v>0</v>
      </c>
      <c r="BL173" s="18" t="s">
        <v>317</v>
      </c>
      <c r="BM173" s="192" t="s">
        <v>3983</v>
      </c>
    </row>
    <row r="174" spans="1:65" s="2" customFormat="1" ht="24.2" customHeight="1">
      <c r="A174" s="35"/>
      <c r="B174" s="36"/>
      <c r="C174" s="180" t="s">
        <v>474</v>
      </c>
      <c r="D174" s="180" t="s">
        <v>204</v>
      </c>
      <c r="E174" s="181" t="s">
        <v>3984</v>
      </c>
      <c r="F174" s="182" t="s">
        <v>3985</v>
      </c>
      <c r="G174" s="183" t="s">
        <v>221</v>
      </c>
      <c r="H174" s="184">
        <v>10</v>
      </c>
      <c r="I174" s="185"/>
      <c r="J174" s="186">
        <f t="shared" si="20"/>
        <v>0</v>
      </c>
      <c r="K174" s="187"/>
      <c r="L174" s="40"/>
      <c r="M174" s="188" t="s">
        <v>1</v>
      </c>
      <c r="N174" s="189" t="s">
        <v>45</v>
      </c>
      <c r="O174" s="72"/>
      <c r="P174" s="190">
        <f t="shared" si="21"/>
        <v>0</v>
      </c>
      <c r="Q174" s="190">
        <v>0</v>
      </c>
      <c r="R174" s="190">
        <f t="shared" si="22"/>
        <v>0</v>
      </c>
      <c r="S174" s="190">
        <v>0</v>
      </c>
      <c r="T174" s="191">
        <f t="shared" si="2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2" t="s">
        <v>317</v>
      </c>
      <c r="AT174" s="192" t="s">
        <v>204</v>
      </c>
      <c r="AU174" s="192" t="s">
        <v>89</v>
      </c>
      <c r="AY174" s="18" t="s">
        <v>203</v>
      </c>
      <c r="BE174" s="193">
        <f t="shared" si="24"/>
        <v>0</v>
      </c>
      <c r="BF174" s="193">
        <f t="shared" si="25"/>
        <v>0</v>
      </c>
      <c r="BG174" s="193">
        <f t="shared" si="26"/>
        <v>0</v>
      </c>
      <c r="BH174" s="193">
        <f t="shared" si="27"/>
        <v>0</v>
      </c>
      <c r="BI174" s="193">
        <f t="shared" si="28"/>
        <v>0</v>
      </c>
      <c r="BJ174" s="18" t="s">
        <v>85</v>
      </c>
      <c r="BK174" s="193">
        <f t="shared" si="29"/>
        <v>0</v>
      </c>
      <c r="BL174" s="18" t="s">
        <v>317</v>
      </c>
      <c r="BM174" s="192" t="s">
        <v>3986</v>
      </c>
    </row>
    <row r="175" spans="1:65" s="2" customFormat="1" ht="24.2" customHeight="1">
      <c r="A175" s="35"/>
      <c r="B175" s="36"/>
      <c r="C175" s="180" t="s">
        <v>479</v>
      </c>
      <c r="D175" s="180" t="s">
        <v>204</v>
      </c>
      <c r="E175" s="181" t="s">
        <v>3987</v>
      </c>
      <c r="F175" s="182" t="s">
        <v>3988</v>
      </c>
      <c r="G175" s="183" t="s">
        <v>221</v>
      </c>
      <c r="H175" s="184">
        <v>30</v>
      </c>
      <c r="I175" s="185"/>
      <c r="J175" s="186">
        <f t="shared" si="20"/>
        <v>0</v>
      </c>
      <c r="K175" s="187"/>
      <c r="L175" s="40"/>
      <c r="M175" s="188" t="s">
        <v>1</v>
      </c>
      <c r="N175" s="189" t="s">
        <v>45</v>
      </c>
      <c r="O175" s="72"/>
      <c r="P175" s="190">
        <f t="shared" si="21"/>
        <v>0</v>
      </c>
      <c r="Q175" s="190">
        <v>0</v>
      </c>
      <c r="R175" s="190">
        <f t="shared" si="22"/>
        <v>0</v>
      </c>
      <c r="S175" s="190">
        <v>0</v>
      </c>
      <c r="T175" s="191">
        <f t="shared" si="2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2" t="s">
        <v>317</v>
      </c>
      <c r="AT175" s="192" t="s">
        <v>204</v>
      </c>
      <c r="AU175" s="192" t="s">
        <v>89</v>
      </c>
      <c r="AY175" s="18" t="s">
        <v>203</v>
      </c>
      <c r="BE175" s="193">
        <f t="shared" si="24"/>
        <v>0</v>
      </c>
      <c r="BF175" s="193">
        <f t="shared" si="25"/>
        <v>0</v>
      </c>
      <c r="BG175" s="193">
        <f t="shared" si="26"/>
        <v>0</v>
      </c>
      <c r="BH175" s="193">
        <f t="shared" si="27"/>
        <v>0</v>
      </c>
      <c r="BI175" s="193">
        <f t="shared" si="28"/>
        <v>0</v>
      </c>
      <c r="BJ175" s="18" t="s">
        <v>85</v>
      </c>
      <c r="BK175" s="193">
        <f t="shared" si="29"/>
        <v>0</v>
      </c>
      <c r="BL175" s="18" t="s">
        <v>317</v>
      </c>
      <c r="BM175" s="192" t="s">
        <v>3989</v>
      </c>
    </row>
    <row r="176" spans="1:65" s="2" customFormat="1" ht="24.2" customHeight="1">
      <c r="A176" s="35"/>
      <c r="B176" s="36"/>
      <c r="C176" s="180" t="s">
        <v>485</v>
      </c>
      <c r="D176" s="180" t="s">
        <v>204</v>
      </c>
      <c r="E176" s="181" t="s">
        <v>3990</v>
      </c>
      <c r="F176" s="182" t="s">
        <v>3991</v>
      </c>
      <c r="G176" s="183" t="s">
        <v>221</v>
      </c>
      <c r="H176" s="184">
        <v>4</v>
      </c>
      <c r="I176" s="185"/>
      <c r="J176" s="186">
        <f t="shared" si="20"/>
        <v>0</v>
      </c>
      <c r="K176" s="187"/>
      <c r="L176" s="40"/>
      <c r="M176" s="188" t="s">
        <v>1</v>
      </c>
      <c r="N176" s="189" t="s">
        <v>45</v>
      </c>
      <c r="O176" s="72"/>
      <c r="P176" s="190">
        <f t="shared" si="21"/>
        <v>0</v>
      </c>
      <c r="Q176" s="190">
        <v>0</v>
      </c>
      <c r="R176" s="190">
        <f t="shared" si="22"/>
        <v>0</v>
      </c>
      <c r="S176" s="190">
        <v>0</v>
      </c>
      <c r="T176" s="191">
        <f t="shared" si="2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2" t="s">
        <v>317</v>
      </c>
      <c r="AT176" s="192" t="s">
        <v>204</v>
      </c>
      <c r="AU176" s="192" t="s">
        <v>89</v>
      </c>
      <c r="AY176" s="18" t="s">
        <v>203</v>
      </c>
      <c r="BE176" s="193">
        <f t="shared" si="24"/>
        <v>0</v>
      </c>
      <c r="BF176" s="193">
        <f t="shared" si="25"/>
        <v>0</v>
      </c>
      <c r="BG176" s="193">
        <f t="shared" si="26"/>
        <v>0</v>
      </c>
      <c r="BH176" s="193">
        <f t="shared" si="27"/>
        <v>0</v>
      </c>
      <c r="BI176" s="193">
        <f t="shared" si="28"/>
        <v>0</v>
      </c>
      <c r="BJ176" s="18" t="s">
        <v>85</v>
      </c>
      <c r="BK176" s="193">
        <f t="shared" si="29"/>
        <v>0</v>
      </c>
      <c r="BL176" s="18" t="s">
        <v>317</v>
      </c>
      <c r="BM176" s="192" t="s">
        <v>3992</v>
      </c>
    </row>
    <row r="177" spans="1:65" s="2" customFormat="1" ht="16.5" customHeight="1">
      <c r="A177" s="35"/>
      <c r="B177" s="36"/>
      <c r="C177" s="180" t="s">
        <v>490</v>
      </c>
      <c r="D177" s="180" t="s">
        <v>204</v>
      </c>
      <c r="E177" s="181" t="s">
        <v>3993</v>
      </c>
      <c r="F177" s="182" t="s">
        <v>3994</v>
      </c>
      <c r="G177" s="183" t="s">
        <v>621</v>
      </c>
      <c r="H177" s="184">
        <v>6</v>
      </c>
      <c r="I177" s="185"/>
      <c r="J177" s="186">
        <f t="shared" si="20"/>
        <v>0</v>
      </c>
      <c r="K177" s="187"/>
      <c r="L177" s="40"/>
      <c r="M177" s="188" t="s">
        <v>1</v>
      </c>
      <c r="N177" s="189" t="s">
        <v>45</v>
      </c>
      <c r="O177" s="72"/>
      <c r="P177" s="190">
        <f t="shared" si="21"/>
        <v>0</v>
      </c>
      <c r="Q177" s="190">
        <v>0</v>
      </c>
      <c r="R177" s="190">
        <f t="shared" si="22"/>
        <v>0</v>
      </c>
      <c r="S177" s="190">
        <v>0</v>
      </c>
      <c r="T177" s="191">
        <f t="shared" si="2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2" t="s">
        <v>317</v>
      </c>
      <c r="AT177" s="192" t="s">
        <v>204</v>
      </c>
      <c r="AU177" s="192" t="s">
        <v>89</v>
      </c>
      <c r="AY177" s="18" t="s">
        <v>203</v>
      </c>
      <c r="BE177" s="193">
        <f t="shared" si="24"/>
        <v>0</v>
      </c>
      <c r="BF177" s="193">
        <f t="shared" si="25"/>
        <v>0</v>
      </c>
      <c r="BG177" s="193">
        <f t="shared" si="26"/>
        <v>0</v>
      </c>
      <c r="BH177" s="193">
        <f t="shared" si="27"/>
        <v>0</v>
      </c>
      <c r="BI177" s="193">
        <f t="shared" si="28"/>
        <v>0</v>
      </c>
      <c r="BJ177" s="18" t="s">
        <v>85</v>
      </c>
      <c r="BK177" s="193">
        <f t="shared" si="29"/>
        <v>0</v>
      </c>
      <c r="BL177" s="18" t="s">
        <v>317</v>
      </c>
      <c r="BM177" s="192" t="s">
        <v>3995</v>
      </c>
    </row>
    <row r="178" spans="1:65" s="2" customFormat="1" ht="16.5" customHeight="1">
      <c r="A178" s="35"/>
      <c r="B178" s="36"/>
      <c r="C178" s="180" t="s">
        <v>502</v>
      </c>
      <c r="D178" s="180" t="s">
        <v>204</v>
      </c>
      <c r="E178" s="181" t="s">
        <v>3996</v>
      </c>
      <c r="F178" s="182" t="s">
        <v>3997</v>
      </c>
      <c r="G178" s="183" t="s">
        <v>221</v>
      </c>
      <c r="H178" s="184">
        <v>1</v>
      </c>
      <c r="I178" s="185"/>
      <c r="J178" s="186">
        <f t="shared" si="20"/>
        <v>0</v>
      </c>
      <c r="K178" s="187"/>
      <c r="L178" s="40"/>
      <c r="M178" s="188" t="s">
        <v>1</v>
      </c>
      <c r="N178" s="189" t="s">
        <v>45</v>
      </c>
      <c r="O178" s="72"/>
      <c r="P178" s="190">
        <f t="shared" si="21"/>
        <v>0</v>
      </c>
      <c r="Q178" s="190">
        <v>0</v>
      </c>
      <c r="R178" s="190">
        <f t="shared" si="22"/>
        <v>0</v>
      </c>
      <c r="S178" s="190">
        <v>0</v>
      </c>
      <c r="T178" s="191">
        <f t="shared" si="2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2" t="s">
        <v>317</v>
      </c>
      <c r="AT178" s="192" t="s">
        <v>204</v>
      </c>
      <c r="AU178" s="192" t="s">
        <v>89</v>
      </c>
      <c r="AY178" s="18" t="s">
        <v>203</v>
      </c>
      <c r="BE178" s="193">
        <f t="shared" si="24"/>
        <v>0</v>
      </c>
      <c r="BF178" s="193">
        <f t="shared" si="25"/>
        <v>0</v>
      </c>
      <c r="BG178" s="193">
        <f t="shared" si="26"/>
        <v>0</v>
      </c>
      <c r="BH178" s="193">
        <f t="shared" si="27"/>
        <v>0</v>
      </c>
      <c r="BI178" s="193">
        <f t="shared" si="28"/>
        <v>0</v>
      </c>
      <c r="BJ178" s="18" t="s">
        <v>85</v>
      </c>
      <c r="BK178" s="193">
        <f t="shared" si="29"/>
        <v>0</v>
      </c>
      <c r="BL178" s="18" t="s">
        <v>317</v>
      </c>
      <c r="BM178" s="192" t="s">
        <v>3998</v>
      </c>
    </row>
    <row r="179" spans="1:65" s="2" customFormat="1" ht="21.75" customHeight="1">
      <c r="A179" s="35"/>
      <c r="B179" s="36"/>
      <c r="C179" s="180" t="s">
        <v>508</v>
      </c>
      <c r="D179" s="180" t="s">
        <v>204</v>
      </c>
      <c r="E179" s="181" t="s">
        <v>3999</v>
      </c>
      <c r="F179" s="182" t="s">
        <v>4000</v>
      </c>
      <c r="G179" s="183" t="s">
        <v>221</v>
      </c>
      <c r="H179" s="184">
        <v>1</v>
      </c>
      <c r="I179" s="185"/>
      <c r="J179" s="186">
        <f t="shared" si="20"/>
        <v>0</v>
      </c>
      <c r="K179" s="187"/>
      <c r="L179" s="40"/>
      <c r="M179" s="188" t="s">
        <v>1</v>
      </c>
      <c r="N179" s="189" t="s">
        <v>45</v>
      </c>
      <c r="O179" s="72"/>
      <c r="P179" s="190">
        <f t="shared" si="21"/>
        <v>0</v>
      </c>
      <c r="Q179" s="190">
        <v>0</v>
      </c>
      <c r="R179" s="190">
        <f t="shared" si="22"/>
        <v>0</v>
      </c>
      <c r="S179" s="190">
        <v>0</v>
      </c>
      <c r="T179" s="191">
        <f t="shared" si="23"/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92" t="s">
        <v>317</v>
      </c>
      <c r="AT179" s="192" t="s">
        <v>204</v>
      </c>
      <c r="AU179" s="192" t="s">
        <v>89</v>
      </c>
      <c r="AY179" s="18" t="s">
        <v>203</v>
      </c>
      <c r="BE179" s="193">
        <f t="shared" si="24"/>
        <v>0</v>
      </c>
      <c r="BF179" s="193">
        <f t="shared" si="25"/>
        <v>0</v>
      </c>
      <c r="BG179" s="193">
        <f t="shared" si="26"/>
        <v>0</v>
      </c>
      <c r="BH179" s="193">
        <f t="shared" si="27"/>
        <v>0</v>
      </c>
      <c r="BI179" s="193">
        <f t="shared" si="28"/>
        <v>0</v>
      </c>
      <c r="BJ179" s="18" t="s">
        <v>85</v>
      </c>
      <c r="BK179" s="193">
        <f t="shared" si="29"/>
        <v>0</v>
      </c>
      <c r="BL179" s="18" t="s">
        <v>317</v>
      </c>
      <c r="BM179" s="192" t="s">
        <v>4001</v>
      </c>
    </row>
    <row r="180" spans="1:65" s="2" customFormat="1" ht="21.75" customHeight="1">
      <c r="A180" s="35"/>
      <c r="B180" s="36"/>
      <c r="C180" s="180" t="s">
        <v>515</v>
      </c>
      <c r="D180" s="180" t="s">
        <v>204</v>
      </c>
      <c r="E180" s="181" t="s">
        <v>4002</v>
      </c>
      <c r="F180" s="182" t="s">
        <v>4003</v>
      </c>
      <c r="G180" s="183" t="s">
        <v>221</v>
      </c>
      <c r="H180" s="184">
        <v>2</v>
      </c>
      <c r="I180" s="185"/>
      <c r="J180" s="186">
        <f t="shared" si="20"/>
        <v>0</v>
      </c>
      <c r="K180" s="187"/>
      <c r="L180" s="40"/>
      <c r="M180" s="188" t="s">
        <v>1</v>
      </c>
      <c r="N180" s="189" t="s">
        <v>45</v>
      </c>
      <c r="O180" s="72"/>
      <c r="P180" s="190">
        <f t="shared" si="21"/>
        <v>0</v>
      </c>
      <c r="Q180" s="190">
        <v>0</v>
      </c>
      <c r="R180" s="190">
        <f t="shared" si="22"/>
        <v>0</v>
      </c>
      <c r="S180" s="190">
        <v>0</v>
      </c>
      <c r="T180" s="191">
        <f t="shared" si="23"/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2" t="s">
        <v>317</v>
      </c>
      <c r="AT180" s="192" t="s">
        <v>204</v>
      </c>
      <c r="AU180" s="192" t="s">
        <v>89</v>
      </c>
      <c r="AY180" s="18" t="s">
        <v>203</v>
      </c>
      <c r="BE180" s="193">
        <f t="shared" si="24"/>
        <v>0</v>
      </c>
      <c r="BF180" s="193">
        <f t="shared" si="25"/>
        <v>0</v>
      </c>
      <c r="BG180" s="193">
        <f t="shared" si="26"/>
        <v>0</v>
      </c>
      <c r="BH180" s="193">
        <f t="shared" si="27"/>
        <v>0</v>
      </c>
      <c r="BI180" s="193">
        <f t="shared" si="28"/>
        <v>0</v>
      </c>
      <c r="BJ180" s="18" t="s">
        <v>85</v>
      </c>
      <c r="BK180" s="193">
        <f t="shared" si="29"/>
        <v>0</v>
      </c>
      <c r="BL180" s="18" t="s">
        <v>317</v>
      </c>
      <c r="BM180" s="192" t="s">
        <v>4004</v>
      </c>
    </row>
    <row r="181" spans="1:65" s="2" customFormat="1" ht="24.2" customHeight="1">
      <c r="A181" s="35"/>
      <c r="B181" s="36"/>
      <c r="C181" s="180" t="s">
        <v>523</v>
      </c>
      <c r="D181" s="180" t="s">
        <v>204</v>
      </c>
      <c r="E181" s="181" t="s">
        <v>4005</v>
      </c>
      <c r="F181" s="182" t="s">
        <v>4006</v>
      </c>
      <c r="G181" s="183" t="s">
        <v>221</v>
      </c>
      <c r="H181" s="184">
        <v>2</v>
      </c>
      <c r="I181" s="185"/>
      <c r="J181" s="186">
        <f t="shared" si="20"/>
        <v>0</v>
      </c>
      <c r="K181" s="187"/>
      <c r="L181" s="40"/>
      <c r="M181" s="188" t="s">
        <v>1</v>
      </c>
      <c r="N181" s="189" t="s">
        <v>45</v>
      </c>
      <c r="O181" s="72"/>
      <c r="P181" s="190">
        <f t="shared" si="21"/>
        <v>0</v>
      </c>
      <c r="Q181" s="190">
        <v>0</v>
      </c>
      <c r="R181" s="190">
        <f t="shared" si="22"/>
        <v>0</v>
      </c>
      <c r="S181" s="190">
        <v>0</v>
      </c>
      <c r="T181" s="191">
        <f t="shared" si="2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2" t="s">
        <v>317</v>
      </c>
      <c r="AT181" s="192" t="s">
        <v>204</v>
      </c>
      <c r="AU181" s="192" t="s">
        <v>89</v>
      </c>
      <c r="AY181" s="18" t="s">
        <v>203</v>
      </c>
      <c r="BE181" s="193">
        <f t="shared" si="24"/>
        <v>0</v>
      </c>
      <c r="BF181" s="193">
        <f t="shared" si="25"/>
        <v>0</v>
      </c>
      <c r="BG181" s="193">
        <f t="shared" si="26"/>
        <v>0</v>
      </c>
      <c r="BH181" s="193">
        <f t="shared" si="27"/>
        <v>0</v>
      </c>
      <c r="BI181" s="193">
        <f t="shared" si="28"/>
        <v>0</v>
      </c>
      <c r="BJ181" s="18" t="s">
        <v>85</v>
      </c>
      <c r="BK181" s="193">
        <f t="shared" si="29"/>
        <v>0</v>
      </c>
      <c r="BL181" s="18" t="s">
        <v>317</v>
      </c>
      <c r="BM181" s="192" t="s">
        <v>4007</v>
      </c>
    </row>
    <row r="182" spans="1:65" s="2" customFormat="1" ht="16.5" customHeight="1">
      <c r="A182" s="35"/>
      <c r="B182" s="36"/>
      <c r="C182" s="180" t="s">
        <v>531</v>
      </c>
      <c r="D182" s="180" t="s">
        <v>204</v>
      </c>
      <c r="E182" s="181" t="s">
        <v>4008</v>
      </c>
      <c r="F182" s="182" t="s">
        <v>4009</v>
      </c>
      <c r="G182" s="183" t="s">
        <v>621</v>
      </c>
      <c r="H182" s="184">
        <v>26</v>
      </c>
      <c r="I182" s="185"/>
      <c r="J182" s="186">
        <f t="shared" si="20"/>
        <v>0</v>
      </c>
      <c r="K182" s="187"/>
      <c r="L182" s="40"/>
      <c r="M182" s="188" t="s">
        <v>1</v>
      </c>
      <c r="N182" s="189" t="s">
        <v>45</v>
      </c>
      <c r="O182" s="72"/>
      <c r="P182" s="190">
        <f t="shared" si="21"/>
        <v>0</v>
      </c>
      <c r="Q182" s="190">
        <v>0</v>
      </c>
      <c r="R182" s="190">
        <f t="shared" si="22"/>
        <v>0</v>
      </c>
      <c r="S182" s="190">
        <v>0</v>
      </c>
      <c r="T182" s="191">
        <f t="shared" si="2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2" t="s">
        <v>317</v>
      </c>
      <c r="AT182" s="192" t="s">
        <v>204</v>
      </c>
      <c r="AU182" s="192" t="s">
        <v>89</v>
      </c>
      <c r="AY182" s="18" t="s">
        <v>203</v>
      </c>
      <c r="BE182" s="193">
        <f t="shared" si="24"/>
        <v>0</v>
      </c>
      <c r="BF182" s="193">
        <f t="shared" si="25"/>
        <v>0</v>
      </c>
      <c r="BG182" s="193">
        <f t="shared" si="26"/>
        <v>0</v>
      </c>
      <c r="BH182" s="193">
        <f t="shared" si="27"/>
        <v>0</v>
      </c>
      <c r="BI182" s="193">
        <f t="shared" si="28"/>
        <v>0</v>
      </c>
      <c r="BJ182" s="18" t="s">
        <v>85</v>
      </c>
      <c r="BK182" s="193">
        <f t="shared" si="29"/>
        <v>0</v>
      </c>
      <c r="BL182" s="18" t="s">
        <v>317</v>
      </c>
      <c r="BM182" s="192" t="s">
        <v>4010</v>
      </c>
    </row>
    <row r="183" spans="1:65" s="2" customFormat="1" ht="16.5" customHeight="1">
      <c r="A183" s="35"/>
      <c r="B183" s="36"/>
      <c r="C183" s="180" t="s">
        <v>536</v>
      </c>
      <c r="D183" s="180" t="s">
        <v>204</v>
      </c>
      <c r="E183" s="181" t="s">
        <v>4011</v>
      </c>
      <c r="F183" s="182" t="s">
        <v>4012</v>
      </c>
      <c r="G183" s="183" t="s">
        <v>621</v>
      </c>
      <c r="H183" s="184">
        <v>5</v>
      </c>
      <c r="I183" s="185"/>
      <c r="J183" s="186">
        <f t="shared" si="20"/>
        <v>0</v>
      </c>
      <c r="K183" s="187"/>
      <c r="L183" s="40"/>
      <c r="M183" s="188" t="s">
        <v>1</v>
      </c>
      <c r="N183" s="189" t="s">
        <v>45</v>
      </c>
      <c r="O183" s="72"/>
      <c r="P183" s="190">
        <f t="shared" si="21"/>
        <v>0</v>
      </c>
      <c r="Q183" s="190">
        <v>0</v>
      </c>
      <c r="R183" s="190">
        <f t="shared" si="22"/>
        <v>0</v>
      </c>
      <c r="S183" s="190">
        <v>0</v>
      </c>
      <c r="T183" s="191">
        <f t="shared" si="2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2" t="s">
        <v>317</v>
      </c>
      <c r="AT183" s="192" t="s">
        <v>204</v>
      </c>
      <c r="AU183" s="192" t="s">
        <v>89</v>
      </c>
      <c r="AY183" s="18" t="s">
        <v>203</v>
      </c>
      <c r="BE183" s="193">
        <f t="shared" si="24"/>
        <v>0</v>
      </c>
      <c r="BF183" s="193">
        <f t="shared" si="25"/>
        <v>0</v>
      </c>
      <c r="BG183" s="193">
        <f t="shared" si="26"/>
        <v>0</v>
      </c>
      <c r="BH183" s="193">
        <f t="shared" si="27"/>
        <v>0</v>
      </c>
      <c r="BI183" s="193">
        <f t="shared" si="28"/>
        <v>0</v>
      </c>
      <c r="BJ183" s="18" t="s">
        <v>85</v>
      </c>
      <c r="BK183" s="193">
        <f t="shared" si="29"/>
        <v>0</v>
      </c>
      <c r="BL183" s="18" t="s">
        <v>317</v>
      </c>
      <c r="BM183" s="192" t="s">
        <v>4013</v>
      </c>
    </row>
    <row r="184" spans="1:65" s="2" customFormat="1" ht="16.5" customHeight="1">
      <c r="A184" s="35"/>
      <c r="B184" s="36"/>
      <c r="C184" s="180" t="s">
        <v>541</v>
      </c>
      <c r="D184" s="180" t="s">
        <v>204</v>
      </c>
      <c r="E184" s="181" t="s">
        <v>4014</v>
      </c>
      <c r="F184" s="182" t="s">
        <v>4015</v>
      </c>
      <c r="G184" s="183" t="s">
        <v>621</v>
      </c>
      <c r="H184" s="184">
        <v>17</v>
      </c>
      <c r="I184" s="185"/>
      <c r="J184" s="186">
        <f t="shared" si="20"/>
        <v>0</v>
      </c>
      <c r="K184" s="187"/>
      <c r="L184" s="40"/>
      <c r="M184" s="188" t="s">
        <v>1</v>
      </c>
      <c r="N184" s="189" t="s">
        <v>45</v>
      </c>
      <c r="O184" s="72"/>
      <c r="P184" s="190">
        <f t="shared" si="21"/>
        <v>0</v>
      </c>
      <c r="Q184" s="190">
        <v>0</v>
      </c>
      <c r="R184" s="190">
        <f t="shared" si="22"/>
        <v>0</v>
      </c>
      <c r="S184" s="190">
        <v>0</v>
      </c>
      <c r="T184" s="191">
        <f t="shared" si="2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2" t="s">
        <v>317</v>
      </c>
      <c r="AT184" s="192" t="s">
        <v>204</v>
      </c>
      <c r="AU184" s="192" t="s">
        <v>89</v>
      </c>
      <c r="AY184" s="18" t="s">
        <v>203</v>
      </c>
      <c r="BE184" s="193">
        <f t="shared" si="24"/>
        <v>0</v>
      </c>
      <c r="BF184" s="193">
        <f t="shared" si="25"/>
        <v>0</v>
      </c>
      <c r="BG184" s="193">
        <f t="shared" si="26"/>
        <v>0</v>
      </c>
      <c r="BH184" s="193">
        <f t="shared" si="27"/>
        <v>0</v>
      </c>
      <c r="BI184" s="193">
        <f t="shared" si="28"/>
        <v>0</v>
      </c>
      <c r="BJ184" s="18" t="s">
        <v>85</v>
      </c>
      <c r="BK184" s="193">
        <f t="shared" si="29"/>
        <v>0</v>
      </c>
      <c r="BL184" s="18" t="s">
        <v>317</v>
      </c>
      <c r="BM184" s="192" t="s">
        <v>4016</v>
      </c>
    </row>
    <row r="185" spans="1:65" s="2" customFormat="1" ht="44.25" customHeight="1">
      <c r="A185" s="35"/>
      <c r="B185" s="36"/>
      <c r="C185" s="180" t="s">
        <v>546</v>
      </c>
      <c r="D185" s="180" t="s">
        <v>204</v>
      </c>
      <c r="E185" s="181" t="s">
        <v>4017</v>
      </c>
      <c r="F185" s="182" t="s">
        <v>4018</v>
      </c>
      <c r="G185" s="183" t="s">
        <v>651</v>
      </c>
      <c r="H185" s="184">
        <v>0.108</v>
      </c>
      <c r="I185" s="185"/>
      <c r="J185" s="186">
        <f t="shared" si="20"/>
        <v>0</v>
      </c>
      <c r="K185" s="187"/>
      <c r="L185" s="40"/>
      <c r="M185" s="188" t="s">
        <v>1</v>
      </c>
      <c r="N185" s="189" t="s">
        <v>45</v>
      </c>
      <c r="O185" s="72"/>
      <c r="P185" s="190">
        <f t="shared" si="21"/>
        <v>0</v>
      </c>
      <c r="Q185" s="190">
        <v>0</v>
      </c>
      <c r="R185" s="190">
        <f t="shared" si="22"/>
        <v>0</v>
      </c>
      <c r="S185" s="190">
        <v>0</v>
      </c>
      <c r="T185" s="191">
        <f t="shared" si="2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2" t="s">
        <v>317</v>
      </c>
      <c r="AT185" s="192" t="s">
        <v>204</v>
      </c>
      <c r="AU185" s="192" t="s">
        <v>89</v>
      </c>
      <c r="AY185" s="18" t="s">
        <v>203</v>
      </c>
      <c r="BE185" s="193">
        <f t="shared" si="24"/>
        <v>0</v>
      </c>
      <c r="BF185" s="193">
        <f t="shared" si="25"/>
        <v>0</v>
      </c>
      <c r="BG185" s="193">
        <f t="shared" si="26"/>
        <v>0</v>
      </c>
      <c r="BH185" s="193">
        <f t="shared" si="27"/>
        <v>0</v>
      </c>
      <c r="BI185" s="193">
        <f t="shared" si="28"/>
        <v>0</v>
      </c>
      <c r="BJ185" s="18" t="s">
        <v>85</v>
      </c>
      <c r="BK185" s="193">
        <f t="shared" si="29"/>
        <v>0</v>
      </c>
      <c r="BL185" s="18" t="s">
        <v>317</v>
      </c>
      <c r="BM185" s="192" t="s">
        <v>4019</v>
      </c>
    </row>
    <row r="186" spans="2:63" s="11" customFormat="1" ht="22.9" customHeight="1">
      <c r="B186" s="166"/>
      <c r="C186" s="167"/>
      <c r="D186" s="168" t="s">
        <v>79</v>
      </c>
      <c r="E186" s="226" t="s">
        <v>4020</v>
      </c>
      <c r="F186" s="226" t="s">
        <v>4021</v>
      </c>
      <c r="G186" s="167"/>
      <c r="H186" s="167"/>
      <c r="I186" s="170"/>
      <c r="J186" s="227">
        <f>BK186</f>
        <v>0</v>
      </c>
      <c r="K186" s="167"/>
      <c r="L186" s="172"/>
      <c r="M186" s="173"/>
      <c r="N186" s="174"/>
      <c r="O186" s="174"/>
      <c r="P186" s="175">
        <f>SUM(P187:P221)</f>
        <v>0</v>
      </c>
      <c r="Q186" s="174"/>
      <c r="R186" s="175">
        <f>SUM(R187:R221)</f>
        <v>0</v>
      </c>
      <c r="S186" s="174"/>
      <c r="T186" s="176">
        <f>SUM(T187:T221)</f>
        <v>0</v>
      </c>
      <c r="AR186" s="177" t="s">
        <v>89</v>
      </c>
      <c r="AT186" s="178" t="s">
        <v>79</v>
      </c>
      <c r="AU186" s="178" t="s">
        <v>85</v>
      </c>
      <c r="AY186" s="177" t="s">
        <v>203</v>
      </c>
      <c r="BK186" s="179">
        <f>SUM(BK187:BK221)</f>
        <v>0</v>
      </c>
    </row>
    <row r="187" spans="1:65" s="2" customFormat="1" ht="49.15" customHeight="1">
      <c r="A187" s="35"/>
      <c r="B187" s="36"/>
      <c r="C187" s="180" t="s">
        <v>550</v>
      </c>
      <c r="D187" s="180" t="s">
        <v>204</v>
      </c>
      <c r="E187" s="181" t="s">
        <v>4022</v>
      </c>
      <c r="F187" s="182" t="s">
        <v>4023</v>
      </c>
      <c r="G187" s="183" t="s">
        <v>221</v>
      </c>
      <c r="H187" s="184">
        <v>36</v>
      </c>
      <c r="I187" s="185"/>
      <c r="J187" s="186">
        <f aca="true" t="shared" si="30" ref="J187:J209">ROUND(I187*H187,2)</f>
        <v>0</v>
      </c>
      <c r="K187" s="187"/>
      <c r="L187" s="40"/>
      <c r="M187" s="188" t="s">
        <v>1</v>
      </c>
      <c r="N187" s="189" t="s">
        <v>45</v>
      </c>
      <c r="O187" s="72"/>
      <c r="P187" s="190">
        <f aca="true" t="shared" si="31" ref="P187:P209">O187*H187</f>
        <v>0</v>
      </c>
      <c r="Q187" s="190">
        <v>0</v>
      </c>
      <c r="R187" s="190">
        <f aca="true" t="shared" si="32" ref="R187:R209">Q187*H187</f>
        <v>0</v>
      </c>
      <c r="S187" s="190">
        <v>0</v>
      </c>
      <c r="T187" s="191">
        <f aca="true" t="shared" si="33" ref="T187:T209"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2" t="s">
        <v>317</v>
      </c>
      <c r="AT187" s="192" t="s">
        <v>204</v>
      </c>
      <c r="AU187" s="192" t="s">
        <v>89</v>
      </c>
      <c r="AY187" s="18" t="s">
        <v>203</v>
      </c>
      <c r="BE187" s="193">
        <f aca="true" t="shared" si="34" ref="BE187:BE209">IF(N187="základní",J187,0)</f>
        <v>0</v>
      </c>
      <c r="BF187" s="193">
        <f aca="true" t="shared" si="35" ref="BF187:BF209">IF(N187="snížená",J187,0)</f>
        <v>0</v>
      </c>
      <c r="BG187" s="193">
        <f aca="true" t="shared" si="36" ref="BG187:BG209">IF(N187="zákl. přenesená",J187,0)</f>
        <v>0</v>
      </c>
      <c r="BH187" s="193">
        <f aca="true" t="shared" si="37" ref="BH187:BH209">IF(N187="sníž. přenesená",J187,0)</f>
        <v>0</v>
      </c>
      <c r="BI187" s="193">
        <f aca="true" t="shared" si="38" ref="BI187:BI209">IF(N187="nulová",J187,0)</f>
        <v>0</v>
      </c>
      <c r="BJ187" s="18" t="s">
        <v>85</v>
      </c>
      <c r="BK187" s="193">
        <f aca="true" t="shared" si="39" ref="BK187:BK209">ROUND(I187*H187,2)</f>
        <v>0</v>
      </c>
      <c r="BL187" s="18" t="s">
        <v>317</v>
      </c>
      <c r="BM187" s="192" t="s">
        <v>4024</v>
      </c>
    </row>
    <row r="188" spans="1:65" s="2" customFormat="1" ht="37.9" customHeight="1">
      <c r="A188" s="35"/>
      <c r="B188" s="36"/>
      <c r="C188" s="180" t="s">
        <v>555</v>
      </c>
      <c r="D188" s="180" t="s">
        <v>204</v>
      </c>
      <c r="E188" s="181" t="s">
        <v>4025</v>
      </c>
      <c r="F188" s="182" t="s">
        <v>4026</v>
      </c>
      <c r="G188" s="183" t="s">
        <v>221</v>
      </c>
      <c r="H188" s="184">
        <v>36</v>
      </c>
      <c r="I188" s="185"/>
      <c r="J188" s="186">
        <f t="shared" si="30"/>
        <v>0</v>
      </c>
      <c r="K188" s="187"/>
      <c r="L188" s="40"/>
      <c r="M188" s="188" t="s">
        <v>1</v>
      </c>
      <c r="N188" s="189" t="s">
        <v>45</v>
      </c>
      <c r="O188" s="72"/>
      <c r="P188" s="190">
        <f t="shared" si="31"/>
        <v>0</v>
      </c>
      <c r="Q188" s="190">
        <v>0</v>
      </c>
      <c r="R188" s="190">
        <f t="shared" si="32"/>
        <v>0</v>
      </c>
      <c r="S188" s="190">
        <v>0</v>
      </c>
      <c r="T188" s="191">
        <f t="shared" si="33"/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2" t="s">
        <v>317</v>
      </c>
      <c r="AT188" s="192" t="s">
        <v>204</v>
      </c>
      <c r="AU188" s="192" t="s">
        <v>89</v>
      </c>
      <c r="AY188" s="18" t="s">
        <v>203</v>
      </c>
      <c r="BE188" s="193">
        <f t="shared" si="34"/>
        <v>0</v>
      </c>
      <c r="BF188" s="193">
        <f t="shared" si="35"/>
        <v>0</v>
      </c>
      <c r="BG188" s="193">
        <f t="shared" si="36"/>
        <v>0</v>
      </c>
      <c r="BH188" s="193">
        <f t="shared" si="37"/>
        <v>0</v>
      </c>
      <c r="BI188" s="193">
        <f t="shared" si="38"/>
        <v>0</v>
      </c>
      <c r="BJ188" s="18" t="s">
        <v>85</v>
      </c>
      <c r="BK188" s="193">
        <f t="shared" si="39"/>
        <v>0</v>
      </c>
      <c r="BL188" s="18" t="s">
        <v>317</v>
      </c>
      <c r="BM188" s="192" t="s">
        <v>4027</v>
      </c>
    </row>
    <row r="189" spans="1:65" s="2" customFormat="1" ht="49.15" customHeight="1">
      <c r="A189" s="35"/>
      <c r="B189" s="36"/>
      <c r="C189" s="180" t="s">
        <v>561</v>
      </c>
      <c r="D189" s="180" t="s">
        <v>204</v>
      </c>
      <c r="E189" s="181" t="s">
        <v>4028</v>
      </c>
      <c r="F189" s="182" t="s">
        <v>4029</v>
      </c>
      <c r="G189" s="183" t="s">
        <v>221</v>
      </c>
      <c r="H189" s="184">
        <v>19</v>
      </c>
      <c r="I189" s="185"/>
      <c r="J189" s="186">
        <f t="shared" si="30"/>
        <v>0</v>
      </c>
      <c r="K189" s="187"/>
      <c r="L189" s="40"/>
      <c r="M189" s="188" t="s">
        <v>1</v>
      </c>
      <c r="N189" s="189" t="s">
        <v>45</v>
      </c>
      <c r="O189" s="72"/>
      <c r="P189" s="190">
        <f t="shared" si="31"/>
        <v>0</v>
      </c>
      <c r="Q189" s="190">
        <v>0</v>
      </c>
      <c r="R189" s="190">
        <f t="shared" si="32"/>
        <v>0</v>
      </c>
      <c r="S189" s="190">
        <v>0</v>
      </c>
      <c r="T189" s="191">
        <f t="shared" si="33"/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2" t="s">
        <v>317</v>
      </c>
      <c r="AT189" s="192" t="s">
        <v>204</v>
      </c>
      <c r="AU189" s="192" t="s">
        <v>89</v>
      </c>
      <c r="AY189" s="18" t="s">
        <v>203</v>
      </c>
      <c r="BE189" s="193">
        <f t="shared" si="34"/>
        <v>0</v>
      </c>
      <c r="BF189" s="193">
        <f t="shared" si="35"/>
        <v>0</v>
      </c>
      <c r="BG189" s="193">
        <f t="shared" si="36"/>
        <v>0</v>
      </c>
      <c r="BH189" s="193">
        <f t="shared" si="37"/>
        <v>0</v>
      </c>
      <c r="BI189" s="193">
        <f t="shared" si="38"/>
        <v>0</v>
      </c>
      <c r="BJ189" s="18" t="s">
        <v>85</v>
      </c>
      <c r="BK189" s="193">
        <f t="shared" si="39"/>
        <v>0</v>
      </c>
      <c r="BL189" s="18" t="s">
        <v>317</v>
      </c>
      <c r="BM189" s="192" t="s">
        <v>4030</v>
      </c>
    </row>
    <row r="190" spans="1:65" s="2" customFormat="1" ht="49.15" customHeight="1">
      <c r="A190" s="35"/>
      <c r="B190" s="36"/>
      <c r="C190" s="180" t="s">
        <v>566</v>
      </c>
      <c r="D190" s="180" t="s">
        <v>204</v>
      </c>
      <c r="E190" s="181" t="s">
        <v>4031</v>
      </c>
      <c r="F190" s="182" t="s">
        <v>4032</v>
      </c>
      <c r="G190" s="183" t="s">
        <v>221</v>
      </c>
      <c r="H190" s="184">
        <v>19</v>
      </c>
      <c r="I190" s="185"/>
      <c r="J190" s="186">
        <f t="shared" si="30"/>
        <v>0</v>
      </c>
      <c r="K190" s="187"/>
      <c r="L190" s="40"/>
      <c r="M190" s="188" t="s">
        <v>1</v>
      </c>
      <c r="N190" s="189" t="s">
        <v>45</v>
      </c>
      <c r="O190" s="72"/>
      <c r="P190" s="190">
        <f t="shared" si="31"/>
        <v>0</v>
      </c>
      <c r="Q190" s="190">
        <v>0</v>
      </c>
      <c r="R190" s="190">
        <f t="shared" si="32"/>
        <v>0</v>
      </c>
      <c r="S190" s="190">
        <v>0</v>
      </c>
      <c r="T190" s="191">
        <f t="shared" si="33"/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92" t="s">
        <v>317</v>
      </c>
      <c r="AT190" s="192" t="s">
        <v>204</v>
      </c>
      <c r="AU190" s="192" t="s">
        <v>89</v>
      </c>
      <c r="AY190" s="18" t="s">
        <v>203</v>
      </c>
      <c r="BE190" s="193">
        <f t="shared" si="34"/>
        <v>0</v>
      </c>
      <c r="BF190" s="193">
        <f t="shared" si="35"/>
        <v>0</v>
      </c>
      <c r="BG190" s="193">
        <f t="shared" si="36"/>
        <v>0</v>
      </c>
      <c r="BH190" s="193">
        <f t="shared" si="37"/>
        <v>0</v>
      </c>
      <c r="BI190" s="193">
        <f t="shared" si="38"/>
        <v>0</v>
      </c>
      <c r="BJ190" s="18" t="s">
        <v>85</v>
      </c>
      <c r="BK190" s="193">
        <f t="shared" si="39"/>
        <v>0</v>
      </c>
      <c r="BL190" s="18" t="s">
        <v>317</v>
      </c>
      <c r="BM190" s="192" t="s">
        <v>4033</v>
      </c>
    </row>
    <row r="191" spans="1:65" s="2" customFormat="1" ht="49.15" customHeight="1">
      <c r="A191" s="35"/>
      <c r="B191" s="36"/>
      <c r="C191" s="180" t="s">
        <v>571</v>
      </c>
      <c r="D191" s="180" t="s">
        <v>204</v>
      </c>
      <c r="E191" s="181" t="s">
        <v>4034</v>
      </c>
      <c r="F191" s="182" t="s">
        <v>4035</v>
      </c>
      <c r="G191" s="183" t="s">
        <v>221</v>
      </c>
      <c r="H191" s="184">
        <v>2</v>
      </c>
      <c r="I191" s="185"/>
      <c r="J191" s="186">
        <f t="shared" si="30"/>
        <v>0</v>
      </c>
      <c r="K191" s="187"/>
      <c r="L191" s="40"/>
      <c r="M191" s="188" t="s">
        <v>1</v>
      </c>
      <c r="N191" s="189" t="s">
        <v>45</v>
      </c>
      <c r="O191" s="72"/>
      <c r="P191" s="190">
        <f t="shared" si="31"/>
        <v>0</v>
      </c>
      <c r="Q191" s="190">
        <v>0</v>
      </c>
      <c r="R191" s="190">
        <f t="shared" si="32"/>
        <v>0</v>
      </c>
      <c r="S191" s="190">
        <v>0</v>
      </c>
      <c r="T191" s="191">
        <f t="shared" si="33"/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192" t="s">
        <v>317</v>
      </c>
      <c r="AT191" s="192" t="s">
        <v>204</v>
      </c>
      <c r="AU191" s="192" t="s">
        <v>89</v>
      </c>
      <c r="AY191" s="18" t="s">
        <v>203</v>
      </c>
      <c r="BE191" s="193">
        <f t="shared" si="34"/>
        <v>0</v>
      </c>
      <c r="BF191" s="193">
        <f t="shared" si="35"/>
        <v>0</v>
      </c>
      <c r="BG191" s="193">
        <f t="shared" si="36"/>
        <v>0</v>
      </c>
      <c r="BH191" s="193">
        <f t="shared" si="37"/>
        <v>0</v>
      </c>
      <c r="BI191" s="193">
        <f t="shared" si="38"/>
        <v>0</v>
      </c>
      <c r="BJ191" s="18" t="s">
        <v>85</v>
      </c>
      <c r="BK191" s="193">
        <f t="shared" si="39"/>
        <v>0</v>
      </c>
      <c r="BL191" s="18" t="s">
        <v>317</v>
      </c>
      <c r="BM191" s="192" t="s">
        <v>4036</v>
      </c>
    </row>
    <row r="192" spans="1:65" s="2" customFormat="1" ht="49.15" customHeight="1">
      <c r="A192" s="35"/>
      <c r="B192" s="36"/>
      <c r="C192" s="180" t="s">
        <v>576</v>
      </c>
      <c r="D192" s="180" t="s">
        <v>204</v>
      </c>
      <c r="E192" s="181" t="s">
        <v>4037</v>
      </c>
      <c r="F192" s="182" t="s">
        <v>4038</v>
      </c>
      <c r="G192" s="183" t="s">
        <v>221</v>
      </c>
      <c r="H192" s="184">
        <v>2</v>
      </c>
      <c r="I192" s="185"/>
      <c r="J192" s="186">
        <f t="shared" si="30"/>
        <v>0</v>
      </c>
      <c r="K192" s="187"/>
      <c r="L192" s="40"/>
      <c r="M192" s="188" t="s">
        <v>1</v>
      </c>
      <c r="N192" s="189" t="s">
        <v>45</v>
      </c>
      <c r="O192" s="72"/>
      <c r="P192" s="190">
        <f t="shared" si="31"/>
        <v>0</v>
      </c>
      <c r="Q192" s="190">
        <v>0</v>
      </c>
      <c r="R192" s="190">
        <f t="shared" si="32"/>
        <v>0</v>
      </c>
      <c r="S192" s="190">
        <v>0</v>
      </c>
      <c r="T192" s="191">
        <f t="shared" si="33"/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92" t="s">
        <v>317</v>
      </c>
      <c r="AT192" s="192" t="s">
        <v>204</v>
      </c>
      <c r="AU192" s="192" t="s">
        <v>89</v>
      </c>
      <c r="AY192" s="18" t="s">
        <v>203</v>
      </c>
      <c r="BE192" s="193">
        <f t="shared" si="34"/>
        <v>0</v>
      </c>
      <c r="BF192" s="193">
        <f t="shared" si="35"/>
        <v>0</v>
      </c>
      <c r="BG192" s="193">
        <f t="shared" si="36"/>
        <v>0</v>
      </c>
      <c r="BH192" s="193">
        <f t="shared" si="37"/>
        <v>0</v>
      </c>
      <c r="BI192" s="193">
        <f t="shared" si="38"/>
        <v>0</v>
      </c>
      <c r="BJ192" s="18" t="s">
        <v>85</v>
      </c>
      <c r="BK192" s="193">
        <f t="shared" si="39"/>
        <v>0</v>
      </c>
      <c r="BL192" s="18" t="s">
        <v>317</v>
      </c>
      <c r="BM192" s="192" t="s">
        <v>4039</v>
      </c>
    </row>
    <row r="193" spans="1:65" s="2" customFormat="1" ht="49.15" customHeight="1">
      <c r="A193" s="35"/>
      <c r="B193" s="36"/>
      <c r="C193" s="180" t="s">
        <v>581</v>
      </c>
      <c r="D193" s="180" t="s">
        <v>204</v>
      </c>
      <c r="E193" s="181" t="s">
        <v>4040</v>
      </c>
      <c r="F193" s="182" t="s">
        <v>4041</v>
      </c>
      <c r="G193" s="183" t="s">
        <v>221</v>
      </c>
      <c r="H193" s="184">
        <v>41</v>
      </c>
      <c r="I193" s="185"/>
      <c r="J193" s="186">
        <f t="shared" si="30"/>
        <v>0</v>
      </c>
      <c r="K193" s="187"/>
      <c r="L193" s="40"/>
      <c r="M193" s="188" t="s">
        <v>1</v>
      </c>
      <c r="N193" s="189" t="s">
        <v>45</v>
      </c>
      <c r="O193" s="72"/>
      <c r="P193" s="190">
        <f t="shared" si="31"/>
        <v>0</v>
      </c>
      <c r="Q193" s="190">
        <v>0</v>
      </c>
      <c r="R193" s="190">
        <f t="shared" si="32"/>
        <v>0</v>
      </c>
      <c r="S193" s="190">
        <v>0</v>
      </c>
      <c r="T193" s="191">
        <f t="shared" si="33"/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92" t="s">
        <v>317</v>
      </c>
      <c r="AT193" s="192" t="s">
        <v>204</v>
      </c>
      <c r="AU193" s="192" t="s">
        <v>89</v>
      </c>
      <c r="AY193" s="18" t="s">
        <v>203</v>
      </c>
      <c r="BE193" s="193">
        <f t="shared" si="34"/>
        <v>0</v>
      </c>
      <c r="BF193" s="193">
        <f t="shared" si="35"/>
        <v>0</v>
      </c>
      <c r="BG193" s="193">
        <f t="shared" si="36"/>
        <v>0</v>
      </c>
      <c r="BH193" s="193">
        <f t="shared" si="37"/>
        <v>0</v>
      </c>
      <c r="BI193" s="193">
        <f t="shared" si="38"/>
        <v>0</v>
      </c>
      <c r="BJ193" s="18" t="s">
        <v>85</v>
      </c>
      <c r="BK193" s="193">
        <f t="shared" si="39"/>
        <v>0</v>
      </c>
      <c r="BL193" s="18" t="s">
        <v>317</v>
      </c>
      <c r="BM193" s="192" t="s">
        <v>4042</v>
      </c>
    </row>
    <row r="194" spans="1:65" s="2" customFormat="1" ht="49.15" customHeight="1">
      <c r="A194" s="35"/>
      <c r="B194" s="36"/>
      <c r="C194" s="180" t="s">
        <v>586</v>
      </c>
      <c r="D194" s="180" t="s">
        <v>204</v>
      </c>
      <c r="E194" s="181" t="s">
        <v>4043</v>
      </c>
      <c r="F194" s="182" t="s">
        <v>4044</v>
      </c>
      <c r="G194" s="183" t="s">
        <v>221</v>
      </c>
      <c r="H194" s="184">
        <v>29</v>
      </c>
      <c r="I194" s="185"/>
      <c r="J194" s="186">
        <f t="shared" si="30"/>
        <v>0</v>
      </c>
      <c r="K194" s="187"/>
      <c r="L194" s="40"/>
      <c r="M194" s="188" t="s">
        <v>1</v>
      </c>
      <c r="N194" s="189" t="s">
        <v>45</v>
      </c>
      <c r="O194" s="72"/>
      <c r="P194" s="190">
        <f t="shared" si="31"/>
        <v>0</v>
      </c>
      <c r="Q194" s="190">
        <v>0</v>
      </c>
      <c r="R194" s="190">
        <f t="shared" si="32"/>
        <v>0</v>
      </c>
      <c r="S194" s="190">
        <v>0</v>
      </c>
      <c r="T194" s="191">
        <f t="shared" si="33"/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192" t="s">
        <v>317</v>
      </c>
      <c r="AT194" s="192" t="s">
        <v>204</v>
      </c>
      <c r="AU194" s="192" t="s">
        <v>89</v>
      </c>
      <c r="AY194" s="18" t="s">
        <v>203</v>
      </c>
      <c r="BE194" s="193">
        <f t="shared" si="34"/>
        <v>0</v>
      </c>
      <c r="BF194" s="193">
        <f t="shared" si="35"/>
        <v>0</v>
      </c>
      <c r="BG194" s="193">
        <f t="shared" si="36"/>
        <v>0</v>
      </c>
      <c r="BH194" s="193">
        <f t="shared" si="37"/>
        <v>0</v>
      </c>
      <c r="BI194" s="193">
        <f t="shared" si="38"/>
        <v>0</v>
      </c>
      <c r="BJ194" s="18" t="s">
        <v>85</v>
      </c>
      <c r="BK194" s="193">
        <f t="shared" si="39"/>
        <v>0</v>
      </c>
      <c r="BL194" s="18" t="s">
        <v>317</v>
      </c>
      <c r="BM194" s="192" t="s">
        <v>4045</v>
      </c>
    </row>
    <row r="195" spans="1:65" s="2" customFormat="1" ht="49.15" customHeight="1">
      <c r="A195" s="35"/>
      <c r="B195" s="36"/>
      <c r="C195" s="180" t="s">
        <v>591</v>
      </c>
      <c r="D195" s="180" t="s">
        <v>204</v>
      </c>
      <c r="E195" s="181" t="s">
        <v>4046</v>
      </c>
      <c r="F195" s="182" t="s">
        <v>4047</v>
      </c>
      <c r="G195" s="183" t="s">
        <v>221</v>
      </c>
      <c r="H195" s="184">
        <v>2</v>
      </c>
      <c r="I195" s="185"/>
      <c r="J195" s="186">
        <f t="shared" si="30"/>
        <v>0</v>
      </c>
      <c r="K195" s="187"/>
      <c r="L195" s="40"/>
      <c r="M195" s="188" t="s">
        <v>1</v>
      </c>
      <c r="N195" s="189" t="s">
        <v>45</v>
      </c>
      <c r="O195" s="72"/>
      <c r="P195" s="190">
        <f t="shared" si="31"/>
        <v>0</v>
      </c>
      <c r="Q195" s="190">
        <v>0</v>
      </c>
      <c r="R195" s="190">
        <f t="shared" si="32"/>
        <v>0</v>
      </c>
      <c r="S195" s="190">
        <v>0</v>
      </c>
      <c r="T195" s="191">
        <f t="shared" si="33"/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92" t="s">
        <v>317</v>
      </c>
      <c r="AT195" s="192" t="s">
        <v>204</v>
      </c>
      <c r="AU195" s="192" t="s">
        <v>89</v>
      </c>
      <c r="AY195" s="18" t="s">
        <v>203</v>
      </c>
      <c r="BE195" s="193">
        <f t="shared" si="34"/>
        <v>0</v>
      </c>
      <c r="BF195" s="193">
        <f t="shared" si="35"/>
        <v>0</v>
      </c>
      <c r="BG195" s="193">
        <f t="shared" si="36"/>
        <v>0</v>
      </c>
      <c r="BH195" s="193">
        <f t="shared" si="37"/>
        <v>0</v>
      </c>
      <c r="BI195" s="193">
        <f t="shared" si="38"/>
        <v>0</v>
      </c>
      <c r="BJ195" s="18" t="s">
        <v>85</v>
      </c>
      <c r="BK195" s="193">
        <f t="shared" si="39"/>
        <v>0</v>
      </c>
      <c r="BL195" s="18" t="s">
        <v>317</v>
      </c>
      <c r="BM195" s="192" t="s">
        <v>4048</v>
      </c>
    </row>
    <row r="196" spans="1:65" s="2" customFormat="1" ht="49.15" customHeight="1">
      <c r="A196" s="35"/>
      <c r="B196" s="36"/>
      <c r="C196" s="180" t="s">
        <v>603</v>
      </c>
      <c r="D196" s="180" t="s">
        <v>204</v>
      </c>
      <c r="E196" s="181" t="s">
        <v>4049</v>
      </c>
      <c r="F196" s="182" t="s">
        <v>4050</v>
      </c>
      <c r="G196" s="183" t="s">
        <v>221</v>
      </c>
      <c r="H196" s="184">
        <v>2</v>
      </c>
      <c r="I196" s="185"/>
      <c r="J196" s="186">
        <f t="shared" si="30"/>
        <v>0</v>
      </c>
      <c r="K196" s="187"/>
      <c r="L196" s="40"/>
      <c r="M196" s="188" t="s">
        <v>1</v>
      </c>
      <c r="N196" s="189" t="s">
        <v>45</v>
      </c>
      <c r="O196" s="72"/>
      <c r="P196" s="190">
        <f t="shared" si="31"/>
        <v>0</v>
      </c>
      <c r="Q196" s="190">
        <v>0</v>
      </c>
      <c r="R196" s="190">
        <f t="shared" si="32"/>
        <v>0</v>
      </c>
      <c r="S196" s="190">
        <v>0</v>
      </c>
      <c r="T196" s="191">
        <f t="shared" si="33"/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192" t="s">
        <v>317</v>
      </c>
      <c r="AT196" s="192" t="s">
        <v>204</v>
      </c>
      <c r="AU196" s="192" t="s">
        <v>89</v>
      </c>
      <c r="AY196" s="18" t="s">
        <v>203</v>
      </c>
      <c r="BE196" s="193">
        <f t="shared" si="34"/>
        <v>0</v>
      </c>
      <c r="BF196" s="193">
        <f t="shared" si="35"/>
        <v>0</v>
      </c>
      <c r="BG196" s="193">
        <f t="shared" si="36"/>
        <v>0</v>
      </c>
      <c r="BH196" s="193">
        <f t="shared" si="37"/>
        <v>0</v>
      </c>
      <c r="BI196" s="193">
        <f t="shared" si="38"/>
        <v>0</v>
      </c>
      <c r="BJ196" s="18" t="s">
        <v>85</v>
      </c>
      <c r="BK196" s="193">
        <f t="shared" si="39"/>
        <v>0</v>
      </c>
      <c r="BL196" s="18" t="s">
        <v>317</v>
      </c>
      <c r="BM196" s="192" t="s">
        <v>4051</v>
      </c>
    </row>
    <row r="197" spans="1:65" s="2" customFormat="1" ht="49.15" customHeight="1">
      <c r="A197" s="35"/>
      <c r="B197" s="36"/>
      <c r="C197" s="180" t="s">
        <v>608</v>
      </c>
      <c r="D197" s="180" t="s">
        <v>204</v>
      </c>
      <c r="E197" s="181" t="s">
        <v>4052</v>
      </c>
      <c r="F197" s="182" t="s">
        <v>4053</v>
      </c>
      <c r="G197" s="183" t="s">
        <v>221</v>
      </c>
      <c r="H197" s="184">
        <v>28</v>
      </c>
      <c r="I197" s="185"/>
      <c r="J197" s="186">
        <f t="shared" si="30"/>
        <v>0</v>
      </c>
      <c r="K197" s="187"/>
      <c r="L197" s="40"/>
      <c r="M197" s="188" t="s">
        <v>1</v>
      </c>
      <c r="N197" s="189" t="s">
        <v>45</v>
      </c>
      <c r="O197" s="72"/>
      <c r="P197" s="190">
        <f t="shared" si="31"/>
        <v>0</v>
      </c>
      <c r="Q197" s="190">
        <v>0</v>
      </c>
      <c r="R197" s="190">
        <f t="shared" si="32"/>
        <v>0</v>
      </c>
      <c r="S197" s="190">
        <v>0</v>
      </c>
      <c r="T197" s="191">
        <f t="shared" si="33"/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192" t="s">
        <v>317</v>
      </c>
      <c r="AT197" s="192" t="s">
        <v>204</v>
      </c>
      <c r="AU197" s="192" t="s">
        <v>89</v>
      </c>
      <c r="AY197" s="18" t="s">
        <v>203</v>
      </c>
      <c r="BE197" s="193">
        <f t="shared" si="34"/>
        <v>0</v>
      </c>
      <c r="BF197" s="193">
        <f t="shared" si="35"/>
        <v>0</v>
      </c>
      <c r="BG197" s="193">
        <f t="shared" si="36"/>
        <v>0</v>
      </c>
      <c r="BH197" s="193">
        <f t="shared" si="37"/>
        <v>0</v>
      </c>
      <c r="BI197" s="193">
        <f t="shared" si="38"/>
        <v>0</v>
      </c>
      <c r="BJ197" s="18" t="s">
        <v>85</v>
      </c>
      <c r="BK197" s="193">
        <f t="shared" si="39"/>
        <v>0</v>
      </c>
      <c r="BL197" s="18" t="s">
        <v>317</v>
      </c>
      <c r="BM197" s="192" t="s">
        <v>4054</v>
      </c>
    </row>
    <row r="198" spans="1:65" s="2" customFormat="1" ht="49.15" customHeight="1">
      <c r="A198" s="35"/>
      <c r="B198" s="36"/>
      <c r="C198" s="180" t="s">
        <v>613</v>
      </c>
      <c r="D198" s="180" t="s">
        <v>204</v>
      </c>
      <c r="E198" s="181" t="s">
        <v>4055</v>
      </c>
      <c r="F198" s="182" t="s">
        <v>4056</v>
      </c>
      <c r="G198" s="183" t="s">
        <v>221</v>
      </c>
      <c r="H198" s="184">
        <v>23</v>
      </c>
      <c r="I198" s="185"/>
      <c r="J198" s="186">
        <f t="shared" si="30"/>
        <v>0</v>
      </c>
      <c r="K198" s="187"/>
      <c r="L198" s="40"/>
      <c r="M198" s="188" t="s">
        <v>1</v>
      </c>
      <c r="N198" s="189" t="s">
        <v>45</v>
      </c>
      <c r="O198" s="72"/>
      <c r="P198" s="190">
        <f t="shared" si="31"/>
        <v>0</v>
      </c>
      <c r="Q198" s="190">
        <v>0</v>
      </c>
      <c r="R198" s="190">
        <f t="shared" si="32"/>
        <v>0</v>
      </c>
      <c r="S198" s="190">
        <v>0</v>
      </c>
      <c r="T198" s="191">
        <f t="shared" si="33"/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192" t="s">
        <v>317</v>
      </c>
      <c r="AT198" s="192" t="s">
        <v>204</v>
      </c>
      <c r="AU198" s="192" t="s">
        <v>89</v>
      </c>
      <c r="AY198" s="18" t="s">
        <v>203</v>
      </c>
      <c r="BE198" s="193">
        <f t="shared" si="34"/>
        <v>0</v>
      </c>
      <c r="BF198" s="193">
        <f t="shared" si="35"/>
        <v>0</v>
      </c>
      <c r="BG198" s="193">
        <f t="shared" si="36"/>
        <v>0</v>
      </c>
      <c r="BH198" s="193">
        <f t="shared" si="37"/>
        <v>0</v>
      </c>
      <c r="BI198" s="193">
        <f t="shared" si="38"/>
        <v>0</v>
      </c>
      <c r="BJ198" s="18" t="s">
        <v>85</v>
      </c>
      <c r="BK198" s="193">
        <f t="shared" si="39"/>
        <v>0</v>
      </c>
      <c r="BL198" s="18" t="s">
        <v>317</v>
      </c>
      <c r="BM198" s="192" t="s">
        <v>4057</v>
      </c>
    </row>
    <row r="199" spans="1:65" s="2" customFormat="1" ht="49.15" customHeight="1">
      <c r="A199" s="35"/>
      <c r="B199" s="36"/>
      <c r="C199" s="180" t="s">
        <v>618</v>
      </c>
      <c r="D199" s="180" t="s">
        <v>204</v>
      </c>
      <c r="E199" s="181" t="s">
        <v>4058</v>
      </c>
      <c r="F199" s="182" t="s">
        <v>4059</v>
      </c>
      <c r="G199" s="183" t="s">
        <v>221</v>
      </c>
      <c r="H199" s="184">
        <v>7</v>
      </c>
      <c r="I199" s="185"/>
      <c r="J199" s="186">
        <f t="shared" si="30"/>
        <v>0</v>
      </c>
      <c r="K199" s="187"/>
      <c r="L199" s="40"/>
      <c r="M199" s="188" t="s">
        <v>1</v>
      </c>
      <c r="N199" s="189" t="s">
        <v>45</v>
      </c>
      <c r="O199" s="72"/>
      <c r="P199" s="190">
        <f t="shared" si="31"/>
        <v>0</v>
      </c>
      <c r="Q199" s="190">
        <v>0</v>
      </c>
      <c r="R199" s="190">
        <f t="shared" si="32"/>
        <v>0</v>
      </c>
      <c r="S199" s="190">
        <v>0</v>
      </c>
      <c r="T199" s="191">
        <f t="shared" si="33"/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92" t="s">
        <v>317</v>
      </c>
      <c r="AT199" s="192" t="s">
        <v>204</v>
      </c>
      <c r="AU199" s="192" t="s">
        <v>89</v>
      </c>
      <c r="AY199" s="18" t="s">
        <v>203</v>
      </c>
      <c r="BE199" s="193">
        <f t="shared" si="34"/>
        <v>0</v>
      </c>
      <c r="BF199" s="193">
        <f t="shared" si="35"/>
        <v>0</v>
      </c>
      <c r="BG199" s="193">
        <f t="shared" si="36"/>
        <v>0</v>
      </c>
      <c r="BH199" s="193">
        <f t="shared" si="37"/>
        <v>0</v>
      </c>
      <c r="BI199" s="193">
        <f t="shared" si="38"/>
        <v>0</v>
      </c>
      <c r="BJ199" s="18" t="s">
        <v>85</v>
      </c>
      <c r="BK199" s="193">
        <f t="shared" si="39"/>
        <v>0</v>
      </c>
      <c r="BL199" s="18" t="s">
        <v>317</v>
      </c>
      <c r="BM199" s="192" t="s">
        <v>4060</v>
      </c>
    </row>
    <row r="200" spans="1:65" s="2" customFormat="1" ht="49.15" customHeight="1">
      <c r="A200" s="35"/>
      <c r="B200" s="36"/>
      <c r="C200" s="180" t="s">
        <v>624</v>
      </c>
      <c r="D200" s="180" t="s">
        <v>204</v>
      </c>
      <c r="E200" s="181" t="s">
        <v>4061</v>
      </c>
      <c r="F200" s="182" t="s">
        <v>4062</v>
      </c>
      <c r="G200" s="183" t="s">
        <v>221</v>
      </c>
      <c r="H200" s="184">
        <v>10</v>
      </c>
      <c r="I200" s="185"/>
      <c r="J200" s="186">
        <f t="shared" si="30"/>
        <v>0</v>
      </c>
      <c r="K200" s="187"/>
      <c r="L200" s="40"/>
      <c r="M200" s="188" t="s">
        <v>1</v>
      </c>
      <c r="N200" s="189" t="s">
        <v>45</v>
      </c>
      <c r="O200" s="72"/>
      <c r="P200" s="190">
        <f t="shared" si="31"/>
        <v>0</v>
      </c>
      <c r="Q200" s="190">
        <v>0</v>
      </c>
      <c r="R200" s="190">
        <f t="shared" si="32"/>
        <v>0</v>
      </c>
      <c r="S200" s="190">
        <v>0</v>
      </c>
      <c r="T200" s="191">
        <f t="shared" si="33"/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92" t="s">
        <v>317</v>
      </c>
      <c r="AT200" s="192" t="s">
        <v>204</v>
      </c>
      <c r="AU200" s="192" t="s">
        <v>89</v>
      </c>
      <c r="AY200" s="18" t="s">
        <v>203</v>
      </c>
      <c r="BE200" s="193">
        <f t="shared" si="34"/>
        <v>0</v>
      </c>
      <c r="BF200" s="193">
        <f t="shared" si="35"/>
        <v>0</v>
      </c>
      <c r="BG200" s="193">
        <f t="shared" si="36"/>
        <v>0</v>
      </c>
      <c r="BH200" s="193">
        <f t="shared" si="37"/>
        <v>0</v>
      </c>
      <c r="BI200" s="193">
        <f t="shared" si="38"/>
        <v>0</v>
      </c>
      <c r="BJ200" s="18" t="s">
        <v>85</v>
      </c>
      <c r="BK200" s="193">
        <f t="shared" si="39"/>
        <v>0</v>
      </c>
      <c r="BL200" s="18" t="s">
        <v>317</v>
      </c>
      <c r="BM200" s="192" t="s">
        <v>4063</v>
      </c>
    </row>
    <row r="201" spans="1:65" s="2" customFormat="1" ht="49.15" customHeight="1">
      <c r="A201" s="35"/>
      <c r="B201" s="36"/>
      <c r="C201" s="180" t="s">
        <v>629</v>
      </c>
      <c r="D201" s="180" t="s">
        <v>204</v>
      </c>
      <c r="E201" s="181" t="s">
        <v>4064</v>
      </c>
      <c r="F201" s="182" t="s">
        <v>4065</v>
      </c>
      <c r="G201" s="183" t="s">
        <v>221</v>
      </c>
      <c r="H201" s="184">
        <v>11</v>
      </c>
      <c r="I201" s="185"/>
      <c r="J201" s="186">
        <f t="shared" si="30"/>
        <v>0</v>
      </c>
      <c r="K201" s="187"/>
      <c r="L201" s="40"/>
      <c r="M201" s="188" t="s">
        <v>1</v>
      </c>
      <c r="N201" s="189" t="s">
        <v>45</v>
      </c>
      <c r="O201" s="72"/>
      <c r="P201" s="190">
        <f t="shared" si="31"/>
        <v>0</v>
      </c>
      <c r="Q201" s="190">
        <v>0</v>
      </c>
      <c r="R201" s="190">
        <f t="shared" si="32"/>
        <v>0</v>
      </c>
      <c r="S201" s="190">
        <v>0</v>
      </c>
      <c r="T201" s="191">
        <f t="shared" si="33"/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92" t="s">
        <v>317</v>
      </c>
      <c r="AT201" s="192" t="s">
        <v>204</v>
      </c>
      <c r="AU201" s="192" t="s">
        <v>89</v>
      </c>
      <c r="AY201" s="18" t="s">
        <v>203</v>
      </c>
      <c r="BE201" s="193">
        <f t="shared" si="34"/>
        <v>0</v>
      </c>
      <c r="BF201" s="193">
        <f t="shared" si="35"/>
        <v>0</v>
      </c>
      <c r="BG201" s="193">
        <f t="shared" si="36"/>
        <v>0</v>
      </c>
      <c r="BH201" s="193">
        <f t="shared" si="37"/>
        <v>0</v>
      </c>
      <c r="BI201" s="193">
        <f t="shared" si="38"/>
        <v>0</v>
      </c>
      <c r="BJ201" s="18" t="s">
        <v>85</v>
      </c>
      <c r="BK201" s="193">
        <f t="shared" si="39"/>
        <v>0</v>
      </c>
      <c r="BL201" s="18" t="s">
        <v>317</v>
      </c>
      <c r="BM201" s="192" t="s">
        <v>4066</v>
      </c>
    </row>
    <row r="202" spans="1:65" s="2" customFormat="1" ht="49.15" customHeight="1">
      <c r="A202" s="35"/>
      <c r="B202" s="36"/>
      <c r="C202" s="180" t="s">
        <v>634</v>
      </c>
      <c r="D202" s="180" t="s">
        <v>204</v>
      </c>
      <c r="E202" s="181" t="s">
        <v>4067</v>
      </c>
      <c r="F202" s="182" t="s">
        <v>4068</v>
      </c>
      <c r="G202" s="183" t="s">
        <v>221</v>
      </c>
      <c r="H202" s="184">
        <v>2</v>
      </c>
      <c r="I202" s="185"/>
      <c r="J202" s="186">
        <f t="shared" si="30"/>
        <v>0</v>
      </c>
      <c r="K202" s="187"/>
      <c r="L202" s="40"/>
      <c r="M202" s="188" t="s">
        <v>1</v>
      </c>
      <c r="N202" s="189" t="s">
        <v>45</v>
      </c>
      <c r="O202" s="72"/>
      <c r="P202" s="190">
        <f t="shared" si="31"/>
        <v>0</v>
      </c>
      <c r="Q202" s="190">
        <v>0</v>
      </c>
      <c r="R202" s="190">
        <f t="shared" si="32"/>
        <v>0</v>
      </c>
      <c r="S202" s="190">
        <v>0</v>
      </c>
      <c r="T202" s="191">
        <f t="shared" si="33"/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92" t="s">
        <v>317</v>
      </c>
      <c r="AT202" s="192" t="s">
        <v>204</v>
      </c>
      <c r="AU202" s="192" t="s">
        <v>89</v>
      </c>
      <c r="AY202" s="18" t="s">
        <v>203</v>
      </c>
      <c r="BE202" s="193">
        <f t="shared" si="34"/>
        <v>0</v>
      </c>
      <c r="BF202" s="193">
        <f t="shared" si="35"/>
        <v>0</v>
      </c>
      <c r="BG202" s="193">
        <f t="shared" si="36"/>
        <v>0</v>
      </c>
      <c r="BH202" s="193">
        <f t="shared" si="37"/>
        <v>0</v>
      </c>
      <c r="BI202" s="193">
        <f t="shared" si="38"/>
        <v>0</v>
      </c>
      <c r="BJ202" s="18" t="s">
        <v>85</v>
      </c>
      <c r="BK202" s="193">
        <f t="shared" si="39"/>
        <v>0</v>
      </c>
      <c r="BL202" s="18" t="s">
        <v>317</v>
      </c>
      <c r="BM202" s="192" t="s">
        <v>4069</v>
      </c>
    </row>
    <row r="203" spans="1:65" s="2" customFormat="1" ht="49.15" customHeight="1">
      <c r="A203" s="35"/>
      <c r="B203" s="36"/>
      <c r="C203" s="180" t="s">
        <v>107</v>
      </c>
      <c r="D203" s="180" t="s">
        <v>204</v>
      </c>
      <c r="E203" s="181" t="s">
        <v>4070</v>
      </c>
      <c r="F203" s="182" t="s">
        <v>4071</v>
      </c>
      <c r="G203" s="183" t="s">
        <v>221</v>
      </c>
      <c r="H203" s="184">
        <v>2</v>
      </c>
      <c r="I203" s="185"/>
      <c r="J203" s="186">
        <f t="shared" si="30"/>
        <v>0</v>
      </c>
      <c r="K203" s="187"/>
      <c r="L203" s="40"/>
      <c r="M203" s="188" t="s">
        <v>1</v>
      </c>
      <c r="N203" s="189" t="s">
        <v>45</v>
      </c>
      <c r="O203" s="72"/>
      <c r="P203" s="190">
        <f t="shared" si="31"/>
        <v>0</v>
      </c>
      <c r="Q203" s="190">
        <v>0</v>
      </c>
      <c r="R203" s="190">
        <f t="shared" si="32"/>
        <v>0</v>
      </c>
      <c r="S203" s="190">
        <v>0</v>
      </c>
      <c r="T203" s="191">
        <f t="shared" si="33"/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92" t="s">
        <v>317</v>
      </c>
      <c r="AT203" s="192" t="s">
        <v>204</v>
      </c>
      <c r="AU203" s="192" t="s">
        <v>89</v>
      </c>
      <c r="AY203" s="18" t="s">
        <v>203</v>
      </c>
      <c r="BE203" s="193">
        <f t="shared" si="34"/>
        <v>0</v>
      </c>
      <c r="BF203" s="193">
        <f t="shared" si="35"/>
        <v>0</v>
      </c>
      <c r="BG203" s="193">
        <f t="shared" si="36"/>
        <v>0</v>
      </c>
      <c r="BH203" s="193">
        <f t="shared" si="37"/>
        <v>0</v>
      </c>
      <c r="BI203" s="193">
        <f t="shared" si="38"/>
        <v>0</v>
      </c>
      <c r="BJ203" s="18" t="s">
        <v>85</v>
      </c>
      <c r="BK203" s="193">
        <f t="shared" si="39"/>
        <v>0</v>
      </c>
      <c r="BL203" s="18" t="s">
        <v>317</v>
      </c>
      <c r="BM203" s="192" t="s">
        <v>4072</v>
      </c>
    </row>
    <row r="204" spans="1:65" s="2" customFormat="1" ht="49.15" customHeight="1">
      <c r="A204" s="35"/>
      <c r="B204" s="36"/>
      <c r="C204" s="180" t="s">
        <v>642</v>
      </c>
      <c r="D204" s="180" t="s">
        <v>204</v>
      </c>
      <c r="E204" s="181" t="s">
        <v>4073</v>
      </c>
      <c r="F204" s="182" t="s">
        <v>4074</v>
      </c>
      <c r="G204" s="183" t="s">
        <v>221</v>
      </c>
      <c r="H204" s="184">
        <v>13</v>
      </c>
      <c r="I204" s="185"/>
      <c r="J204" s="186">
        <f t="shared" si="30"/>
        <v>0</v>
      </c>
      <c r="K204" s="187"/>
      <c r="L204" s="40"/>
      <c r="M204" s="188" t="s">
        <v>1</v>
      </c>
      <c r="N204" s="189" t="s">
        <v>45</v>
      </c>
      <c r="O204" s="72"/>
      <c r="P204" s="190">
        <f t="shared" si="31"/>
        <v>0</v>
      </c>
      <c r="Q204" s="190">
        <v>0</v>
      </c>
      <c r="R204" s="190">
        <f t="shared" si="32"/>
        <v>0</v>
      </c>
      <c r="S204" s="190">
        <v>0</v>
      </c>
      <c r="T204" s="191">
        <f t="shared" si="33"/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92" t="s">
        <v>317</v>
      </c>
      <c r="AT204" s="192" t="s">
        <v>204</v>
      </c>
      <c r="AU204" s="192" t="s">
        <v>89</v>
      </c>
      <c r="AY204" s="18" t="s">
        <v>203</v>
      </c>
      <c r="BE204" s="193">
        <f t="shared" si="34"/>
        <v>0</v>
      </c>
      <c r="BF204" s="193">
        <f t="shared" si="35"/>
        <v>0</v>
      </c>
      <c r="BG204" s="193">
        <f t="shared" si="36"/>
        <v>0</v>
      </c>
      <c r="BH204" s="193">
        <f t="shared" si="37"/>
        <v>0</v>
      </c>
      <c r="BI204" s="193">
        <f t="shared" si="38"/>
        <v>0</v>
      </c>
      <c r="BJ204" s="18" t="s">
        <v>85</v>
      </c>
      <c r="BK204" s="193">
        <f t="shared" si="39"/>
        <v>0</v>
      </c>
      <c r="BL204" s="18" t="s">
        <v>317</v>
      </c>
      <c r="BM204" s="192" t="s">
        <v>4075</v>
      </c>
    </row>
    <row r="205" spans="1:65" s="2" customFormat="1" ht="49.15" customHeight="1">
      <c r="A205" s="35"/>
      <c r="B205" s="36"/>
      <c r="C205" s="180" t="s">
        <v>648</v>
      </c>
      <c r="D205" s="180" t="s">
        <v>204</v>
      </c>
      <c r="E205" s="181" t="s">
        <v>4076</v>
      </c>
      <c r="F205" s="182" t="s">
        <v>4077</v>
      </c>
      <c r="G205" s="183" t="s">
        <v>221</v>
      </c>
      <c r="H205" s="184">
        <v>3</v>
      </c>
      <c r="I205" s="185"/>
      <c r="J205" s="186">
        <f t="shared" si="30"/>
        <v>0</v>
      </c>
      <c r="K205" s="187"/>
      <c r="L205" s="40"/>
      <c r="M205" s="188" t="s">
        <v>1</v>
      </c>
      <c r="N205" s="189" t="s">
        <v>45</v>
      </c>
      <c r="O205" s="72"/>
      <c r="P205" s="190">
        <f t="shared" si="31"/>
        <v>0</v>
      </c>
      <c r="Q205" s="190">
        <v>0</v>
      </c>
      <c r="R205" s="190">
        <f t="shared" si="32"/>
        <v>0</v>
      </c>
      <c r="S205" s="190">
        <v>0</v>
      </c>
      <c r="T205" s="191">
        <f t="shared" si="33"/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92" t="s">
        <v>317</v>
      </c>
      <c r="AT205" s="192" t="s">
        <v>204</v>
      </c>
      <c r="AU205" s="192" t="s">
        <v>89</v>
      </c>
      <c r="AY205" s="18" t="s">
        <v>203</v>
      </c>
      <c r="BE205" s="193">
        <f t="shared" si="34"/>
        <v>0</v>
      </c>
      <c r="BF205" s="193">
        <f t="shared" si="35"/>
        <v>0</v>
      </c>
      <c r="BG205" s="193">
        <f t="shared" si="36"/>
        <v>0</v>
      </c>
      <c r="BH205" s="193">
        <f t="shared" si="37"/>
        <v>0</v>
      </c>
      <c r="BI205" s="193">
        <f t="shared" si="38"/>
        <v>0</v>
      </c>
      <c r="BJ205" s="18" t="s">
        <v>85</v>
      </c>
      <c r="BK205" s="193">
        <f t="shared" si="39"/>
        <v>0</v>
      </c>
      <c r="BL205" s="18" t="s">
        <v>317</v>
      </c>
      <c r="BM205" s="192" t="s">
        <v>4078</v>
      </c>
    </row>
    <row r="206" spans="1:65" s="2" customFormat="1" ht="33" customHeight="1">
      <c r="A206" s="35"/>
      <c r="B206" s="36"/>
      <c r="C206" s="180" t="s">
        <v>653</v>
      </c>
      <c r="D206" s="180" t="s">
        <v>204</v>
      </c>
      <c r="E206" s="181" t="s">
        <v>4079</v>
      </c>
      <c r="F206" s="182" t="s">
        <v>4080</v>
      </c>
      <c r="G206" s="183" t="s">
        <v>221</v>
      </c>
      <c r="H206" s="184">
        <v>287</v>
      </c>
      <c r="I206" s="185"/>
      <c r="J206" s="186">
        <f t="shared" si="30"/>
        <v>0</v>
      </c>
      <c r="K206" s="187"/>
      <c r="L206" s="40"/>
      <c r="M206" s="188" t="s">
        <v>1</v>
      </c>
      <c r="N206" s="189" t="s">
        <v>45</v>
      </c>
      <c r="O206" s="72"/>
      <c r="P206" s="190">
        <f t="shared" si="31"/>
        <v>0</v>
      </c>
      <c r="Q206" s="190">
        <v>0</v>
      </c>
      <c r="R206" s="190">
        <f t="shared" si="32"/>
        <v>0</v>
      </c>
      <c r="S206" s="190">
        <v>0</v>
      </c>
      <c r="T206" s="191">
        <f t="shared" si="33"/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92" t="s">
        <v>317</v>
      </c>
      <c r="AT206" s="192" t="s">
        <v>204</v>
      </c>
      <c r="AU206" s="192" t="s">
        <v>89</v>
      </c>
      <c r="AY206" s="18" t="s">
        <v>203</v>
      </c>
      <c r="BE206" s="193">
        <f t="shared" si="34"/>
        <v>0</v>
      </c>
      <c r="BF206" s="193">
        <f t="shared" si="35"/>
        <v>0</v>
      </c>
      <c r="BG206" s="193">
        <f t="shared" si="36"/>
        <v>0</v>
      </c>
      <c r="BH206" s="193">
        <f t="shared" si="37"/>
        <v>0</v>
      </c>
      <c r="BI206" s="193">
        <f t="shared" si="38"/>
        <v>0</v>
      </c>
      <c r="BJ206" s="18" t="s">
        <v>85</v>
      </c>
      <c r="BK206" s="193">
        <f t="shared" si="39"/>
        <v>0</v>
      </c>
      <c r="BL206" s="18" t="s">
        <v>317</v>
      </c>
      <c r="BM206" s="192" t="s">
        <v>4081</v>
      </c>
    </row>
    <row r="207" spans="1:65" s="2" customFormat="1" ht="37.9" customHeight="1">
      <c r="A207" s="35"/>
      <c r="B207" s="36"/>
      <c r="C207" s="180" t="s">
        <v>657</v>
      </c>
      <c r="D207" s="180" t="s">
        <v>204</v>
      </c>
      <c r="E207" s="181" t="s">
        <v>4082</v>
      </c>
      <c r="F207" s="182" t="s">
        <v>4083</v>
      </c>
      <c r="G207" s="183" t="s">
        <v>221</v>
      </c>
      <c r="H207" s="184">
        <v>287</v>
      </c>
      <c r="I207" s="185"/>
      <c r="J207" s="186">
        <f t="shared" si="30"/>
        <v>0</v>
      </c>
      <c r="K207" s="187"/>
      <c r="L207" s="40"/>
      <c r="M207" s="188" t="s">
        <v>1</v>
      </c>
      <c r="N207" s="189" t="s">
        <v>45</v>
      </c>
      <c r="O207" s="72"/>
      <c r="P207" s="190">
        <f t="shared" si="31"/>
        <v>0</v>
      </c>
      <c r="Q207" s="190">
        <v>0</v>
      </c>
      <c r="R207" s="190">
        <f t="shared" si="32"/>
        <v>0</v>
      </c>
      <c r="S207" s="190">
        <v>0</v>
      </c>
      <c r="T207" s="191">
        <f t="shared" si="33"/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92" t="s">
        <v>317</v>
      </c>
      <c r="AT207" s="192" t="s">
        <v>204</v>
      </c>
      <c r="AU207" s="192" t="s">
        <v>89</v>
      </c>
      <c r="AY207" s="18" t="s">
        <v>203</v>
      </c>
      <c r="BE207" s="193">
        <f t="shared" si="34"/>
        <v>0</v>
      </c>
      <c r="BF207" s="193">
        <f t="shared" si="35"/>
        <v>0</v>
      </c>
      <c r="BG207" s="193">
        <f t="shared" si="36"/>
        <v>0</v>
      </c>
      <c r="BH207" s="193">
        <f t="shared" si="37"/>
        <v>0</v>
      </c>
      <c r="BI207" s="193">
        <f t="shared" si="38"/>
        <v>0</v>
      </c>
      <c r="BJ207" s="18" t="s">
        <v>85</v>
      </c>
      <c r="BK207" s="193">
        <f t="shared" si="39"/>
        <v>0</v>
      </c>
      <c r="BL207" s="18" t="s">
        <v>317</v>
      </c>
      <c r="BM207" s="192" t="s">
        <v>4084</v>
      </c>
    </row>
    <row r="208" spans="1:65" s="2" customFormat="1" ht="24.2" customHeight="1">
      <c r="A208" s="35"/>
      <c r="B208" s="36"/>
      <c r="C208" s="238" t="s">
        <v>662</v>
      </c>
      <c r="D208" s="238" t="s">
        <v>1363</v>
      </c>
      <c r="E208" s="239" t="s">
        <v>4085</v>
      </c>
      <c r="F208" s="240" t="s">
        <v>4086</v>
      </c>
      <c r="G208" s="241" t="s">
        <v>221</v>
      </c>
      <c r="H208" s="242">
        <v>287</v>
      </c>
      <c r="I208" s="243"/>
      <c r="J208" s="244">
        <f t="shared" si="30"/>
        <v>0</v>
      </c>
      <c r="K208" s="245"/>
      <c r="L208" s="246"/>
      <c r="M208" s="247" t="s">
        <v>1</v>
      </c>
      <c r="N208" s="248" t="s">
        <v>45</v>
      </c>
      <c r="O208" s="72"/>
      <c r="P208" s="190">
        <f t="shared" si="31"/>
        <v>0</v>
      </c>
      <c r="Q208" s="190">
        <v>0</v>
      </c>
      <c r="R208" s="190">
        <f t="shared" si="32"/>
        <v>0</v>
      </c>
      <c r="S208" s="190">
        <v>0</v>
      </c>
      <c r="T208" s="191">
        <f t="shared" si="33"/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192" t="s">
        <v>465</v>
      </c>
      <c r="AT208" s="192" t="s">
        <v>1363</v>
      </c>
      <c r="AU208" s="192" t="s">
        <v>89</v>
      </c>
      <c r="AY208" s="18" t="s">
        <v>203</v>
      </c>
      <c r="BE208" s="193">
        <f t="shared" si="34"/>
        <v>0</v>
      </c>
      <c r="BF208" s="193">
        <f t="shared" si="35"/>
        <v>0</v>
      </c>
      <c r="BG208" s="193">
        <f t="shared" si="36"/>
        <v>0</v>
      </c>
      <c r="BH208" s="193">
        <f t="shared" si="37"/>
        <v>0</v>
      </c>
      <c r="BI208" s="193">
        <f t="shared" si="38"/>
        <v>0</v>
      </c>
      <c r="BJ208" s="18" t="s">
        <v>85</v>
      </c>
      <c r="BK208" s="193">
        <f t="shared" si="39"/>
        <v>0</v>
      </c>
      <c r="BL208" s="18" t="s">
        <v>317</v>
      </c>
      <c r="BM208" s="192" t="s">
        <v>4087</v>
      </c>
    </row>
    <row r="209" spans="1:65" s="2" customFormat="1" ht="16.5" customHeight="1">
      <c r="A209" s="35"/>
      <c r="B209" s="36"/>
      <c r="C209" s="180" t="s">
        <v>666</v>
      </c>
      <c r="D209" s="180" t="s">
        <v>204</v>
      </c>
      <c r="E209" s="181" t="s">
        <v>4088</v>
      </c>
      <c r="F209" s="182" t="s">
        <v>4089</v>
      </c>
      <c r="G209" s="183" t="s">
        <v>893</v>
      </c>
      <c r="H209" s="184">
        <v>183</v>
      </c>
      <c r="I209" s="185"/>
      <c r="J209" s="186">
        <f t="shared" si="30"/>
        <v>0</v>
      </c>
      <c r="K209" s="187"/>
      <c r="L209" s="40"/>
      <c r="M209" s="188" t="s">
        <v>1</v>
      </c>
      <c r="N209" s="189" t="s">
        <v>45</v>
      </c>
      <c r="O209" s="72"/>
      <c r="P209" s="190">
        <f t="shared" si="31"/>
        <v>0</v>
      </c>
      <c r="Q209" s="190">
        <v>0</v>
      </c>
      <c r="R209" s="190">
        <f t="shared" si="32"/>
        <v>0</v>
      </c>
      <c r="S209" s="190">
        <v>0</v>
      </c>
      <c r="T209" s="191">
        <f t="shared" si="33"/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92" t="s">
        <v>317</v>
      </c>
      <c r="AT209" s="192" t="s">
        <v>204</v>
      </c>
      <c r="AU209" s="192" t="s">
        <v>89</v>
      </c>
      <c r="AY209" s="18" t="s">
        <v>203</v>
      </c>
      <c r="BE209" s="193">
        <f t="shared" si="34"/>
        <v>0</v>
      </c>
      <c r="BF209" s="193">
        <f t="shared" si="35"/>
        <v>0</v>
      </c>
      <c r="BG209" s="193">
        <f t="shared" si="36"/>
        <v>0</v>
      </c>
      <c r="BH209" s="193">
        <f t="shared" si="37"/>
        <v>0</v>
      </c>
      <c r="BI209" s="193">
        <f t="shared" si="38"/>
        <v>0</v>
      </c>
      <c r="BJ209" s="18" t="s">
        <v>85</v>
      </c>
      <c r="BK209" s="193">
        <f t="shared" si="39"/>
        <v>0</v>
      </c>
      <c r="BL209" s="18" t="s">
        <v>317</v>
      </c>
      <c r="BM209" s="192" t="s">
        <v>4090</v>
      </c>
    </row>
    <row r="210" spans="2:51" s="12" customFormat="1" ht="12">
      <c r="B210" s="194"/>
      <c r="C210" s="195"/>
      <c r="D210" s="196" t="s">
        <v>209</v>
      </c>
      <c r="E210" s="197" t="s">
        <v>1</v>
      </c>
      <c r="F210" s="198" t="s">
        <v>4091</v>
      </c>
      <c r="G210" s="195"/>
      <c r="H210" s="199">
        <v>183</v>
      </c>
      <c r="I210" s="200"/>
      <c r="J210" s="195"/>
      <c r="K210" s="195"/>
      <c r="L210" s="201"/>
      <c r="M210" s="202"/>
      <c r="N210" s="203"/>
      <c r="O210" s="203"/>
      <c r="P210" s="203"/>
      <c r="Q210" s="203"/>
      <c r="R210" s="203"/>
      <c r="S210" s="203"/>
      <c r="T210" s="204"/>
      <c r="AT210" s="205" t="s">
        <v>209</v>
      </c>
      <c r="AU210" s="205" t="s">
        <v>89</v>
      </c>
      <c r="AV210" s="12" t="s">
        <v>89</v>
      </c>
      <c r="AW210" s="12" t="s">
        <v>36</v>
      </c>
      <c r="AX210" s="12" t="s">
        <v>80</v>
      </c>
      <c r="AY210" s="205" t="s">
        <v>203</v>
      </c>
    </row>
    <row r="211" spans="2:51" s="13" customFormat="1" ht="12">
      <c r="B211" s="206"/>
      <c r="C211" s="207"/>
      <c r="D211" s="196" t="s">
        <v>209</v>
      </c>
      <c r="E211" s="208" t="s">
        <v>1</v>
      </c>
      <c r="F211" s="209" t="s">
        <v>211</v>
      </c>
      <c r="G211" s="207"/>
      <c r="H211" s="210">
        <v>183</v>
      </c>
      <c r="I211" s="211"/>
      <c r="J211" s="207"/>
      <c r="K211" s="207"/>
      <c r="L211" s="212"/>
      <c r="M211" s="213"/>
      <c r="N211" s="214"/>
      <c r="O211" s="214"/>
      <c r="P211" s="214"/>
      <c r="Q211" s="214"/>
      <c r="R211" s="214"/>
      <c r="S211" s="214"/>
      <c r="T211" s="215"/>
      <c r="AT211" s="216" t="s">
        <v>209</v>
      </c>
      <c r="AU211" s="216" t="s">
        <v>89</v>
      </c>
      <c r="AV211" s="13" t="s">
        <v>98</v>
      </c>
      <c r="AW211" s="13" t="s">
        <v>36</v>
      </c>
      <c r="AX211" s="13" t="s">
        <v>85</v>
      </c>
      <c r="AY211" s="216" t="s">
        <v>203</v>
      </c>
    </row>
    <row r="212" spans="1:65" s="2" customFormat="1" ht="24.2" customHeight="1">
      <c r="A212" s="35"/>
      <c r="B212" s="36"/>
      <c r="C212" s="180" t="s">
        <v>671</v>
      </c>
      <c r="D212" s="180" t="s">
        <v>204</v>
      </c>
      <c r="E212" s="181" t="s">
        <v>4092</v>
      </c>
      <c r="F212" s="182" t="s">
        <v>4093</v>
      </c>
      <c r="G212" s="183" t="s">
        <v>221</v>
      </c>
      <c r="H212" s="184">
        <v>183</v>
      </c>
      <c r="I212" s="185"/>
      <c r="J212" s="186">
        <f>ROUND(I212*H212,2)</f>
        <v>0</v>
      </c>
      <c r="K212" s="187"/>
      <c r="L212" s="40"/>
      <c r="M212" s="188" t="s">
        <v>1</v>
      </c>
      <c r="N212" s="189" t="s">
        <v>45</v>
      </c>
      <c r="O212" s="72"/>
      <c r="P212" s="190">
        <f>O212*H212</f>
        <v>0</v>
      </c>
      <c r="Q212" s="190">
        <v>0</v>
      </c>
      <c r="R212" s="190">
        <f>Q212*H212</f>
        <v>0</v>
      </c>
      <c r="S212" s="190">
        <v>0</v>
      </c>
      <c r="T212" s="191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92" t="s">
        <v>317</v>
      </c>
      <c r="AT212" s="192" t="s">
        <v>204</v>
      </c>
      <c r="AU212" s="192" t="s">
        <v>89</v>
      </c>
      <c r="AY212" s="18" t="s">
        <v>203</v>
      </c>
      <c r="BE212" s="193">
        <f>IF(N212="základní",J212,0)</f>
        <v>0</v>
      </c>
      <c r="BF212" s="193">
        <f>IF(N212="snížená",J212,0)</f>
        <v>0</v>
      </c>
      <c r="BG212" s="193">
        <f>IF(N212="zákl. přenesená",J212,0)</f>
        <v>0</v>
      </c>
      <c r="BH212" s="193">
        <f>IF(N212="sníž. přenesená",J212,0)</f>
        <v>0</v>
      </c>
      <c r="BI212" s="193">
        <f>IF(N212="nulová",J212,0)</f>
        <v>0</v>
      </c>
      <c r="BJ212" s="18" t="s">
        <v>85</v>
      </c>
      <c r="BK212" s="193">
        <f>ROUND(I212*H212,2)</f>
        <v>0</v>
      </c>
      <c r="BL212" s="18" t="s">
        <v>317</v>
      </c>
      <c r="BM212" s="192" t="s">
        <v>4094</v>
      </c>
    </row>
    <row r="213" spans="1:65" s="2" customFormat="1" ht="16.5" customHeight="1">
      <c r="A213" s="35"/>
      <c r="B213" s="36"/>
      <c r="C213" s="238" t="s">
        <v>675</v>
      </c>
      <c r="D213" s="238" t="s">
        <v>1363</v>
      </c>
      <c r="E213" s="239" t="s">
        <v>4095</v>
      </c>
      <c r="F213" s="240" t="s">
        <v>4096</v>
      </c>
      <c r="G213" s="241" t="s">
        <v>221</v>
      </c>
      <c r="H213" s="242">
        <v>156</v>
      </c>
      <c r="I213" s="243"/>
      <c r="J213" s="244">
        <f>ROUND(I213*H213,2)</f>
        <v>0</v>
      </c>
      <c r="K213" s="245"/>
      <c r="L213" s="246"/>
      <c r="M213" s="247" t="s">
        <v>1</v>
      </c>
      <c r="N213" s="248" t="s">
        <v>45</v>
      </c>
      <c r="O213" s="72"/>
      <c r="P213" s="190">
        <f>O213*H213</f>
        <v>0</v>
      </c>
      <c r="Q213" s="190">
        <v>0</v>
      </c>
      <c r="R213" s="190">
        <f>Q213*H213</f>
        <v>0</v>
      </c>
      <c r="S213" s="190">
        <v>0</v>
      </c>
      <c r="T213" s="191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192" t="s">
        <v>465</v>
      </c>
      <c r="AT213" s="192" t="s">
        <v>1363</v>
      </c>
      <c r="AU213" s="192" t="s">
        <v>89</v>
      </c>
      <c r="AY213" s="18" t="s">
        <v>203</v>
      </c>
      <c r="BE213" s="193">
        <f>IF(N213="základní",J213,0)</f>
        <v>0</v>
      </c>
      <c r="BF213" s="193">
        <f>IF(N213="snížená",J213,0)</f>
        <v>0</v>
      </c>
      <c r="BG213" s="193">
        <f>IF(N213="zákl. přenesená",J213,0)</f>
        <v>0</v>
      </c>
      <c r="BH213" s="193">
        <f>IF(N213="sníž. přenesená",J213,0)</f>
        <v>0</v>
      </c>
      <c r="BI213" s="193">
        <f>IF(N213="nulová",J213,0)</f>
        <v>0</v>
      </c>
      <c r="BJ213" s="18" t="s">
        <v>85</v>
      </c>
      <c r="BK213" s="193">
        <f>ROUND(I213*H213,2)</f>
        <v>0</v>
      </c>
      <c r="BL213" s="18" t="s">
        <v>317</v>
      </c>
      <c r="BM213" s="192" t="s">
        <v>4097</v>
      </c>
    </row>
    <row r="214" spans="2:51" s="12" customFormat="1" ht="12">
      <c r="B214" s="194"/>
      <c r="C214" s="195"/>
      <c r="D214" s="196" t="s">
        <v>209</v>
      </c>
      <c r="E214" s="197" t="s">
        <v>1</v>
      </c>
      <c r="F214" s="198" t="s">
        <v>1887</v>
      </c>
      <c r="G214" s="195"/>
      <c r="H214" s="199">
        <v>156</v>
      </c>
      <c r="I214" s="200"/>
      <c r="J214" s="195"/>
      <c r="K214" s="195"/>
      <c r="L214" s="201"/>
      <c r="M214" s="202"/>
      <c r="N214" s="203"/>
      <c r="O214" s="203"/>
      <c r="P214" s="203"/>
      <c r="Q214" s="203"/>
      <c r="R214" s="203"/>
      <c r="S214" s="203"/>
      <c r="T214" s="204"/>
      <c r="AT214" s="205" t="s">
        <v>209</v>
      </c>
      <c r="AU214" s="205" t="s">
        <v>89</v>
      </c>
      <c r="AV214" s="12" t="s">
        <v>89</v>
      </c>
      <c r="AW214" s="12" t="s">
        <v>36</v>
      </c>
      <c r="AX214" s="12" t="s">
        <v>80</v>
      </c>
      <c r="AY214" s="205" t="s">
        <v>203</v>
      </c>
    </row>
    <row r="215" spans="2:51" s="13" customFormat="1" ht="12">
      <c r="B215" s="206"/>
      <c r="C215" s="207"/>
      <c r="D215" s="196" t="s">
        <v>209</v>
      </c>
      <c r="E215" s="208" t="s">
        <v>1</v>
      </c>
      <c r="F215" s="209" t="s">
        <v>211</v>
      </c>
      <c r="G215" s="207"/>
      <c r="H215" s="210">
        <v>156</v>
      </c>
      <c r="I215" s="211"/>
      <c r="J215" s="207"/>
      <c r="K215" s="207"/>
      <c r="L215" s="212"/>
      <c r="M215" s="213"/>
      <c r="N215" s="214"/>
      <c r="O215" s="214"/>
      <c r="P215" s="214"/>
      <c r="Q215" s="214"/>
      <c r="R215" s="214"/>
      <c r="S215" s="214"/>
      <c r="T215" s="215"/>
      <c r="AT215" s="216" t="s">
        <v>209</v>
      </c>
      <c r="AU215" s="216" t="s">
        <v>89</v>
      </c>
      <c r="AV215" s="13" t="s">
        <v>98</v>
      </c>
      <c r="AW215" s="13" t="s">
        <v>36</v>
      </c>
      <c r="AX215" s="13" t="s">
        <v>85</v>
      </c>
      <c r="AY215" s="216" t="s">
        <v>203</v>
      </c>
    </row>
    <row r="216" spans="1:65" s="2" customFormat="1" ht="16.5" customHeight="1">
      <c r="A216" s="35"/>
      <c r="B216" s="36"/>
      <c r="C216" s="238" t="s">
        <v>680</v>
      </c>
      <c r="D216" s="238" t="s">
        <v>1363</v>
      </c>
      <c r="E216" s="239" t="s">
        <v>4098</v>
      </c>
      <c r="F216" s="240" t="s">
        <v>4099</v>
      </c>
      <c r="G216" s="241" t="s">
        <v>221</v>
      </c>
      <c r="H216" s="242">
        <v>26</v>
      </c>
      <c r="I216" s="243"/>
      <c r="J216" s="244">
        <f>ROUND(I216*H216,2)</f>
        <v>0</v>
      </c>
      <c r="K216" s="245"/>
      <c r="L216" s="246"/>
      <c r="M216" s="247" t="s">
        <v>1</v>
      </c>
      <c r="N216" s="248" t="s">
        <v>45</v>
      </c>
      <c r="O216" s="72"/>
      <c r="P216" s="190">
        <f>O216*H216</f>
        <v>0</v>
      </c>
      <c r="Q216" s="190">
        <v>0</v>
      </c>
      <c r="R216" s="190">
        <f>Q216*H216</f>
        <v>0</v>
      </c>
      <c r="S216" s="190">
        <v>0</v>
      </c>
      <c r="T216" s="191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192" t="s">
        <v>465</v>
      </c>
      <c r="AT216" s="192" t="s">
        <v>1363</v>
      </c>
      <c r="AU216" s="192" t="s">
        <v>89</v>
      </c>
      <c r="AY216" s="18" t="s">
        <v>203</v>
      </c>
      <c r="BE216" s="193">
        <f>IF(N216="základní",J216,0)</f>
        <v>0</v>
      </c>
      <c r="BF216" s="193">
        <f>IF(N216="snížená",J216,0)</f>
        <v>0</v>
      </c>
      <c r="BG216" s="193">
        <f>IF(N216="zákl. přenesená",J216,0)</f>
        <v>0</v>
      </c>
      <c r="BH216" s="193">
        <f>IF(N216="sníž. přenesená",J216,0)</f>
        <v>0</v>
      </c>
      <c r="BI216" s="193">
        <f>IF(N216="nulová",J216,0)</f>
        <v>0</v>
      </c>
      <c r="BJ216" s="18" t="s">
        <v>85</v>
      </c>
      <c r="BK216" s="193">
        <f>ROUND(I216*H216,2)</f>
        <v>0</v>
      </c>
      <c r="BL216" s="18" t="s">
        <v>317</v>
      </c>
      <c r="BM216" s="192" t="s">
        <v>4100</v>
      </c>
    </row>
    <row r="217" spans="1:65" s="2" customFormat="1" ht="16.5" customHeight="1">
      <c r="A217" s="35"/>
      <c r="B217" s="36"/>
      <c r="C217" s="238" t="s">
        <v>113</v>
      </c>
      <c r="D217" s="238" t="s">
        <v>1363</v>
      </c>
      <c r="E217" s="239" t="s">
        <v>4101</v>
      </c>
      <c r="F217" s="240" t="s">
        <v>4102</v>
      </c>
      <c r="G217" s="241" t="s">
        <v>221</v>
      </c>
      <c r="H217" s="242">
        <v>1</v>
      </c>
      <c r="I217" s="243"/>
      <c r="J217" s="244">
        <f>ROUND(I217*H217,2)</f>
        <v>0</v>
      </c>
      <c r="K217" s="245"/>
      <c r="L217" s="246"/>
      <c r="M217" s="247" t="s">
        <v>1</v>
      </c>
      <c r="N217" s="248" t="s">
        <v>45</v>
      </c>
      <c r="O217" s="72"/>
      <c r="P217" s="190">
        <f>O217*H217</f>
        <v>0</v>
      </c>
      <c r="Q217" s="190">
        <v>0</v>
      </c>
      <c r="R217" s="190">
        <f>Q217*H217</f>
        <v>0</v>
      </c>
      <c r="S217" s="190">
        <v>0</v>
      </c>
      <c r="T217" s="191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192" t="s">
        <v>465</v>
      </c>
      <c r="AT217" s="192" t="s">
        <v>1363</v>
      </c>
      <c r="AU217" s="192" t="s">
        <v>89</v>
      </c>
      <c r="AY217" s="18" t="s">
        <v>203</v>
      </c>
      <c r="BE217" s="193">
        <f>IF(N217="základní",J217,0)</f>
        <v>0</v>
      </c>
      <c r="BF217" s="193">
        <f>IF(N217="snížená",J217,0)</f>
        <v>0</v>
      </c>
      <c r="BG217" s="193">
        <f>IF(N217="zákl. přenesená",J217,0)</f>
        <v>0</v>
      </c>
      <c r="BH217" s="193">
        <f>IF(N217="sníž. přenesená",J217,0)</f>
        <v>0</v>
      </c>
      <c r="BI217" s="193">
        <f>IF(N217="nulová",J217,0)</f>
        <v>0</v>
      </c>
      <c r="BJ217" s="18" t="s">
        <v>85</v>
      </c>
      <c r="BK217" s="193">
        <f>ROUND(I217*H217,2)</f>
        <v>0</v>
      </c>
      <c r="BL217" s="18" t="s">
        <v>317</v>
      </c>
      <c r="BM217" s="192" t="s">
        <v>4103</v>
      </c>
    </row>
    <row r="218" spans="1:65" s="2" customFormat="1" ht="21.75" customHeight="1">
      <c r="A218" s="35"/>
      <c r="B218" s="36"/>
      <c r="C218" s="180" t="s">
        <v>116</v>
      </c>
      <c r="D218" s="180" t="s">
        <v>204</v>
      </c>
      <c r="E218" s="181" t="s">
        <v>4104</v>
      </c>
      <c r="F218" s="182" t="s">
        <v>4105</v>
      </c>
      <c r="G218" s="183" t="s">
        <v>621</v>
      </c>
      <c r="H218" s="184">
        <v>183</v>
      </c>
      <c r="I218" s="185"/>
      <c r="J218" s="186">
        <f>ROUND(I218*H218,2)</f>
        <v>0</v>
      </c>
      <c r="K218" s="187"/>
      <c r="L218" s="40"/>
      <c r="M218" s="188" t="s">
        <v>1</v>
      </c>
      <c r="N218" s="189" t="s">
        <v>45</v>
      </c>
      <c r="O218" s="72"/>
      <c r="P218" s="190">
        <f>O218*H218</f>
        <v>0</v>
      </c>
      <c r="Q218" s="190">
        <v>0</v>
      </c>
      <c r="R218" s="190">
        <f>Q218*H218</f>
        <v>0</v>
      </c>
      <c r="S218" s="190">
        <v>0</v>
      </c>
      <c r="T218" s="191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192" t="s">
        <v>317</v>
      </c>
      <c r="AT218" s="192" t="s">
        <v>204</v>
      </c>
      <c r="AU218" s="192" t="s">
        <v>89</v>
      </c>
      <c r="AY218" s="18" t="s">
        <v>203</v>
      </c>
      <c r="BE218" s="193">
        <f>IF(N218="základní",J218,0)</f>
        <v>0</v>
      </c>
      <c r="BF218" s="193">
        <f>IF(N218="snížená",J218,0)</f>
        <v>0</v>
      </c>
      <c r="BG218" s="193">
        <f>IF(N218="zákl. přenesená",J218,0)</f>
        <v>0</v>
      </c>
      <c r="BH218" s="193">
        <f>IF(N218="sníž. přenesená",J218,0)</f>
        <v>0</v>
      </c>
      <c r="BI218" s="193">
        <f>IF(N218="nulová",J218,0)</f>
        <v>0</v>
      </c>
      <c r="BJ218" s="18" t="s">
        <v>85</v>
      </c>
      <c r="BK218" s="193">
        <f>ROUND(I218*H218,2)</f>
        <v>0</v>
      </c>
      <c r="BL218" s="18" t="s">
        <v>317</v>
      </c>
      <c r="BM218" s="192" t="s">
        <v>4106</v>
      </c>
    </row>
    <row r="219" spans="2:51" s="12" customFormat="1" ht="12">
      <c r="B219" s="194"/>
      <c r="C219" s="195"/>
      <c r="D219" s="196" t="s">
        <v>209</v>
      </c>
      <c r="E219" s="197" t="s">
        <v>1</v>
      </c>
      <c r="F219" s="198" t="s">
        <v>4091</v>
      </c>
      <c r="G219" s="195"/>
      <c r="H219" s="199">
        <v>183</v>
      </c>
      <c r="I219" s="200"/>
      <c r="J219" s="195"/>
      <c r="K219" s="195"/>
      <c r="L219" s="201"/>
      <c r="M219" s="202"/>
      <c r="N219" s="203"/>
      <c r="O219" s="203"/>
      <c r="P219" s="203"/>
      <c r="Q219" s="203"/>
      <c r="R219" s="203"/>
      <c r="S219" s="203"/>
      <c r="T219" s="204"/>
      <c r="AT219" s="205" t="s">
        <v>209</v>
      </c>
      <c r="AU219" s="205" t="s">
        <v>89</v>
      </c>
      <c r="AV219" s="12" t="s">
        <v>89</v>
      </c>
      <c r="AW219" s="12" t="s">
        <v>36</v>
      </c>
      <c r="AX219" s="12" t="s">
        <v>80</v>
      </c>
      <c r="AY219" s="205" t="s">
        <v>203</v>
      </c>
    </row>
    <row r="220" spans="2:51" s="13" customFormat="1" ht="12">
      <c r="B220" s="206"/>
      <c r="C220" s="207"/>
      <c r="D220" s="196" t="s">
        <v>209</v>
      </c>
      <c r="E220" s="208" t="s">
        <v>1</v>
      </c>
      <c r="F220" s="209" t="s">
        <v>211</v>
      </c>
      <c r="G220" s="207"/>
      <c r="H220" s="210">
        <v>183</v>
      </c>
      <c r="I220" s="211"/>
      <c r="J220" s="207"/>
      <c r="K220" s="207"/>
      <c r="L220" s="212"/>
      <c r="M220" s="213"/>
      <c r="N220" s="214"/>
      <c r="O220" s="214"/>
      <c r="P220" s="214"/>
      <c r="Q220" s="214"/>
      <c r="R220" s="214"/>
      <c r="S220" s="214"/>
      <c r="T220" s="215"/>
      <c r="AT220" s="216" t="s">
        <v>209</v>
      </c>
      <c r="AU220" s="216" t="s">
        <v>89</v>
      </c>
      <c r="AV220" s="13" t="s">
        <v>98</v>
      </c>
      <c r="AW220" s="13" t="s">
        <v>36</v>
      </c>
      <c r="AX220" s="13" t="s">
        <v>85</v>
      </c>
      <c r="AY220" s="216" t="s">
        <v>203</v>
      </c>
    </row>
    <row r="221" spans="1:65" s="2" customFormat="1" ht="44.25" customHeight="1">
      <c r="A221" s="35"/>
      <c r="B221" s="36"/>
      <c r="C221" s="180" t="s">
        <v>119</v>
      </c>
      <c r="D221" s="180" t="s">
        <v>204</v>
      </c>
      <c r="E221" s="181" t="s">
        <v>4107</v>
      </c>
      <c r="F221" s="182" t="s">
        <v>4108</v>
      </c>
      <c r="G221" s="183" t="s">
        <v>651</v>
      </c>
      <c r="H221" s="184">
        <v>10.709</v>
      </c>
      <c r="I221" s="185"/>
      <c r="J221" s="186">
        <f>ROUND(I221*H221,2)</f>
        <v>0</v>
      </c>
      <c r="K221" s="187"/>
      <c r="L221" s="40"/>
      <c r="M221" s="188" t="s">
        <v>1</v>
      </c>
      <c r="N221" s="189" t="s">
        <v>45</v>
      </c>
      <c r="O221" s="72"/>
      <c r="P221" s="190">
        <f>O221*H221</f>
        <v>0</v>
      </c>
      <c r="Q221" s="190">
        <v>0</v>
      </c>
      <c r="R221" s="190">
        <f>Q221*H221</f>
        <v>0</v>
      </c>
      <c r="S221" s="190">
        <v>0</v>
      </c>
      <c r="T221" s="191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192" t="s">
        <v>317</v>
      </c>
      <c r="AT221" s="192" t="s">
        <v>204</v>
      </c>
      <c r="AU221" s="192" t="s">
        <v>89</v>
      </c>
      <c r="AY221" s="18" t="s">
        <v>203</v>
      </c>
      <c r="BE221" s="193">
        <f>IF(N221="základní",J221,0)</f>
        <v>0</v>
      </c>
      <c r="BF221" s="193">
        <f>IF(N221="snížená",J221,0)</f>
        <v>0</v>
      </c>
      <c r="BG221" s="193">
        <f>IF(N221="zákl. přenesená",J221,0)</f>
        <v>0</v>
      </c>
      <c r="BH221" s="193">
        <f>IF(N221="sníž. přenesená",J221,0)</f>
        <v>0</v>
      </c>
      <c r="BI221" s="193">
        <f>IF(N221="nulová",J221,0)</f>
        <v>0</v>
      </c>
      <c r="BJ221" s="18" t="s">
        <v>85</v>
      </c>
      <c r="BK221" s="193">
        <f>ROUND(I221*H221,2)</f>
        <v>0</v>
      </c>
      <c r="BL221" s="18" t="s">
        <v>317</v>
      </c>
      <c r="BM221" s="192" t="s">
        <v>4109</v>
      </c>
    </row>
    <row r="222" spans="2:63" s="11" customFormat="1" ht="22.9" customHeight="1">
      <c r="B222" s="166"/>
      <c r="C222" s="167"/>
      <c r="D222" s="168" t="s">
        <v>79</v>
      </c>
      <c r="E222" s="226" t="s">
        <v>1036</v>
      </c>
      <c r="F222" s="226" t="s">
        <v>1037</v>
      </c>
      <c r="G222" s="167"/>
      <c r="H222" s="167"/>
      <c r="I222" s="170"/>
      <c r="J222" s="227">
        <f>BK222</f>
        <v>0</v>
      </c>
      <c r="K222" s="167"/>
      <c r="L222" s="172"/>
      <c r="M222" s="173"/>
      <c r="N222" s="174"/>
      <c r="O222" s="174"/>
      <c r="P222" s="175">
        <f>SUM(P223:P226)</f>
        <v>0</v>
      </c>
      <c r="Q222" s="174"/>
      <c r="R222" s="175">
        <f>SUM(R223:R226)</f>
        <v>0</v>
      </c>
      <c r="S222" s="174"/>
      <c r="T222" s="176">
        <f>SUM(T223:T226)</f>
        <v>0</v>
      </c>
      <c r="AR222" s="177" t="s">
        <v>89</v>
      </c>
      <c r="AT222" s="178" t="s">
        <v>79</v>
      </c>
      <c r="AU222" s="178" t="s">
        <v>85</v>
      </c>
      <c r="AY222" s="177" t="s">
        <v>203</v>
      </c>
      <c r="BK222" s="179">
        <f>SUM(BK223:BK226)</f>
        <v>0</v>
      </c>
    </row>
    <row r="223" spans="1:65" s="2" customFormat="1" ht="24.2" customHeight="1">
      <c r="A223" s="35"/>
      <c r="B223" s="36"/>
      <c r="C223" s="180" t="s">
        <v>699</v>
      </c>
      <c r="D223" s="180" t="s">
        <v>204</v>
      </c>
      <c r="E223" s="181" t="s">
        <v>4110</v>
      </c>
      <c r="F223" s="182" t="s">
        <v>4111</v>
      </c>
      <c r="G223" s="183" t="s">
        <v>1076</v>
      </c>
      <c r="H223" s="184">
        <v>1100</v>
      </c>
      <c r="I223" s="185"/>
      <c r="J223" s="186">
        <f>ROUND(I223*H223,2)</f>
        <v>0</v>
      </c>
      <c r="K223" s="187"/>
      <c r="L223" s="40"/>
      <c r="M223" s="188" t="s">
        <v>1</v>
      </c>
      <c r="N223" s="189" t="s">
        <v>45</v>
      </c>
      <c r="O223" s="72"/>
      <c r="P223" s="190">
        <f>O223*H223</f>
        <v>0</v>
      </c>
      <c r="Q223" s="190">
        <v>0</v>
      </c>
      <c r="R223" s="190">
        <f>Q223*H223</f>
        <v>0</v>
      </c>
      <c r="S223" s="190">
        <v>0</v>
      </c>
      <c r="T223" s="191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192" t="s">
        <v>317</v>
      </c>
      <c r="AT223" s="192" t="s">
        <v>204</v>
      </c>
      <c r="AU223" s="192" t="s">
        <v>89</v>
      </c>
      <c r="AY223" s="18" t="s">
        <v>203</v>
      </c>
      <c r="BE223" s="193">
        <f>IF(N223="základní",J223,0)</f>
        <v>0</v>
      </c>
      <c r="BF223" s="193">
        <f>IF(N223="snížená",J223,0)</f>
        <v>0</v>
      </c>
      <c r="BG223" s="193">
        <f>IF(N223="zákl. přenesená",J223,0)</f>
        <v>0</v>
      </c>
      <c r="BH223" s="193">
        <f>IF(N223="sníž. přenesená",J223,0)</f>
        <v>0</v>
      </c>
      <c r="BI223" s="193">
        <f>IF(N223="nulová",J223,0)</f>
        <v>0</v>
      </c>
      <c r="BJ223" s="18" t="s">
        <v>85</v>
      </c>
      <c r="BK223" s="193">
        <f>ROUND(I223*H223,2)</f>
        <v>0</v>
      </c>
      <c r="BL223" s="18" t="s">
        <v>317</v>
      </c>
      <c r="BM223" s="192" t="s">
        <v>4112</v>
      </c>
    </row>
    <row r="224" spans="2:51" s="12" customFormat="1" ht="12">
      <c r="B224" s="194"/>
      <c r="C224" s="195"/>
      <c r="D224" s="196" t="s">
        <v>209</v>
      </c>
      <c r="E224" s="197" t="s">
        <v>1</v>
      </c>
      <c r="F224" s="198" t="s">
        <v>4113</v>
      </c>
      <c r="G224" s="195"/>
      <c r="H224" s="199">
        <v>1100</v>
      </c>
      <c r="I224" s="200"/>
      <c r="J224" s="195"/>
      <c r="K224" s="195"/>
      <c r="L224" s="201"/>
      <c r="M224" s="202"/>
      <c r="N224" s="203"/>
      <c r="O224" s="203"/>
      <c r="P224" s="203"/>
      <c r="Q224" s="203"/>
      <c r="R224" s="203"/>
      <c r="S224" s="203"/>
      <c r="T224" s="204"/>
      <c r="AT224" s="205" t="s">
        <v>209</v>
      </c>
      <c r="AU224" s="205" t="s">
        <v>89</v>
      </c>
      <c r="AV224" s="12" t="s">
        <v>89</v>
      </c>
      <c r="AW224" s="12" t="s">
        <v>36</v>
      </c>
      <c r="AX224" s="12" t="s">
        <v>80</v>
      </c>
      <c r="AY224" s="205" t="s">
        <v>203</v>
      </c>
    </row>
    <row r="225" spans="2:51" s="13" customFormat="1" ht="12">
      <c r="B225" s="206"/>
      <c r="C225" s="207"/>
      <c r="D225" s="196" t="s">
        <v>209</v>
      </c>
      <c r="E225" s="208" t="s">
        <v>1</v>
      </c>
      <c r="F225" s="209" t="s">
        <v>211</v>
      </c>
      <c r="G225" s="207"/>
      <c r="H225" s="210">
        <v>1100</v>
      </c>
      <c r="I225" s="211"/>
      <c r="J225" s="207"/>
      <c r="K225" s="207"/>
      <c r="L225" s="212"/>
      <c r="M225" s="213"/>
      <c r="N225" s="214"/>
      <c r="O225" s="214"/>
      <c r="P225" s="214"/>
      <c r="Q225" s="214"/>
      <c r="R225" s="214"/>
      <c r="S225" s="214"/>
      <c r="T225" s="215"/>
      <c r="AT225" s="216" t="s">
        <v>209</v>
      </c>
      <c r="AU225" s="216" t="s">
        <v>89</v>
      </c>
      <c r="AV225" s="13" t="s">
        <v>98</v>
      </c>
      <c r="AW225" s="13" t="s">
        <v>36</v>
      </c>
      <c r="AX225" s="13" t="s">
        <v>85</v>
      </c>
      <c r="AY225" s="216" t="s">
        <v>203</v>
      </c>
    </row>
    <row r="226" spans="1:65" s="2" customFormat="1" ht="49.15" customHeight="1">
      <c r="A226" s="35"/>
      <c r="B226" s="36"/>
      <c r="C226" s="180" t="s">
        <v>704</v>
      </c>
      <c r="D226" s="180" t="s">
        <v>204</v>
      </c>
      <c r="E226" s="181" t="s">
        <v>4114</v>
      </c>
      <c r="F226" s="182" t="s">
        <v>4115</v>
      </c>
      <c r="G226" s="183" t="s">
        <v>651</v>
      </c>
      <c r="H226" s="184">
        <v>0.052</v>
      </c>
      <c r="I226" s="185"/>
      <c r="J226" s="186">
        <f>ROUND(I226*H226,2)</f>
        <v>0</v>
      </c>
      <c r="K226" s="187"/>
      <c r="L226" s="40"/>
      <c r="M226" s="188" t="s">
        <v>1</v>
      </c>
      <c r="N226" s="189" t="s">
        <v>45</v>
      </c>
      <c r="O226" s="72"/>
      <c r="P226" s="190">
        <f>O226*H226</f>
        <v>0</v>
      </c>
      <c r="Q226" s="190">
        <v>0</v>
      </c>
      <c r="R226" s="190">
        <f>Q226*H226</f>
        <v>0</v>
      </c>
      <c r="S226" s="190">
        <v>0</v>
      </c>
      <c r="T226" s="191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192" t="s">
        <v>317</v>
      </c>
      <c r="AT226" s="192" t="s">
        <v>204</v>
      </c>
      <c r="AU226" s="192" t="s">
        <v>89</v>
      </c>
      <c r="AY226" s="18" t="s">
        <v>203</v>
      </c>
      <c r="BE226" s="193">
        <f>IF(N226="základní",J226,0)</f>
        <v>0</v>
      </c>
      <c r="BF226" s="193">
        <f>IF(N226="snížená",J226,0)</f>
        <v>0</v>
      </c>
      <c r="BG226" s="193">
        <f>IF(N226="zákl. přenesená",J226,0)</f>
        <v>0</v>
      </c>
      <c r="BH226" s="193">
        <f>IF(N226="sníž. přenesená",J226,0)</f>
        <v>0</v>
      </c>
      <c r="BI226" s="193">
        <f>IF(N226="nulová",J226,0)</f>
        <v>0</v>
      </c>
      <c r="BJ226" s="18" t="s">
        <v>85</v>
      </c>
      <c r="BK226" s="193">
        <f>ROUND(I226*H226,2)</f>
        <v>0</v>
      </c>
      <c r="BL226" s="18" t="s">
        <v>317</v>
      </c>
      <c r="BM226" s="192" t="s">
        <v>4116</v>
      </c>
    </row>
    <row r="227" spans="2:63" s="11" customFormat="1" ht="22.9" customHeight="1">
      <c r="B227" s="166"/>
      <c r="C227" s="167"/>
      <c r="D227" s="168" t="s">
        <v>79</v>
      </c>
      <c r="E227" s="226" t="s">
        <v>1157</v>
      </c>
      <c r="F227" s="226" t="s">
        <v>1158</v>
      </c>
      <c r="G227" s="167"/>
      <c r="H227" s="167"/>
      <c r="I227" s="170"/>
      <c r="J227" s="227">
        <f>BK227</f>
        <v>0</v>
      </c>
      <c r="K227" s="167"/>
      <c r="L227" s="172"/>
      <c r="M227" s="173"/>
      <c r="N227" s="174"/>
      <c r="O227" s="174"/>
      <c r="P227" s="175">
        <f>SUM(P228:P234)</f>
        <v>0</v>
      </c>
      <c r="Q227" s="174"/>
      <c r="R227" s="175">
        <f>SUM(R228:R234)</f>
        <v>0</v>
      </c>
      <c r="S227" s="174"/>
      <c r="T227" s="176">
        <f>SUM(T228:T234)</f>
        <v>0</v>
      </c>
      <c r="AR227" s="177" t="s">
        <v>89</v>
      </c>
      <c r="AT227" s="178" t="s">
        <v>79</v>
      </c>
      <c r="AU227" s="178" t="s">
        <v>85</v>
      </c>
      <c r="AY227" s="177" t="s">
        <v>203</v>
      </c>
      <c r="BK227" s="179">
        <f>SUM(BK228:BK234)</f>
        <v>0</v>
      </c>
    </row>
    <row r="228" spans="1:65" s="2" customFormat="1" ht="37.9" customHeight="1">
      <c r="A228" s="35"/>
      <c r="B228" s="36"/>
      <c r="C228" s="180" t="s">
        <v>709</v>
      </c>
      <c r="D228" s="180" t="s">
        <v>204</v>
      </c>
      <c r="E228" s="181" t="s">
        <v>4117</v>
      </c>
      <c r="F228" s="182" t="s">
        <v>4118</v>
      </c>
      <c r="G228" s="183" t="s">
        <v>207</v>
      </c>
      <c r="H228" s="184">
        <v>47.962</v>
      </c>
      <c r="I228" s="185"/>
      <c r="J228" s="186">
        <f>ROUND(I228*H228,2)</f>
        <v>0</v>
      </c>
      <c r="K228" s="187"/>
      <c r="L228" s="40"/>
      <c r="M228" s="188" t="s">
        <v>1</v>
      </c>
      <c r="N228" s="189" t="s">
        <v>45</v>
      </c>
      <c r="O228" s="72"/>
      <c r="P228" s="190">
        <f>O228*H228</f>
        <v>0</v>
      </c>
      <c r="Q228" s="190">
        <v>0</v>
      </c>
      <c r="R228" s="190">
        <f>Q228*H228</f>
        <v>0</v>
      </c>
      <c r="S228" s="190">
        <v>0</v>
      </c>
      <c r="T228" s="191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192" t="s">
        <v>317</v>
      </c>
      <c r="AT228" s="192" t="s">
        <v>204</v>
      </c>
      <c r="AU228" s="192" t="s">
        <v>89</v>
      </c>
      <c r="AY228" s="18" t="s">
        <v>203</v>
      </c>
      <c r="BE228" s="193">
        <f>IF(N228="základní",J228,0)</f>
        <v>0</v>
      </c>
      <c r="BF228" s="193">
        <f>IF(N228="snížená",J228,0)</f>
        <v>0</v>
      </c>
      <c r="BG228" s="193">
        <f>IF(N228="zákl. přenesená",J228,0)</f>
        <v>0</v>
      </c>
      <c r="BH228" s="193">
        <f>IF(N228="sníž. přenesená",J228,0)</f>
        <v>0</v>
      </c>
      <c r="BI228" s="193">
        <f>IF(N228="nulová",J228,0)</f>
        <v>0</v>
      </c>
      <c r="BJ228" s="18" t="s">
        <v>85</v>
      </c>
      <c r="BK228" s="193">
        <f>ROUND(I228*H228,2)</f>
        <v>0</v>
      </c>
      <c r="BL228" s="18" t="s">
        <v>317</v>
      </c>
      <c r="BM228" s="192" t="s">
        <v>4119</v>
      </c>
    </row>
    <row r="229" spans="1:65" s="2" customFormat="1" ht="24.2" customHeight="1">
      <c r="A229" s="35"/>
      <c r="B229" s="36"/>
      <c r="C229" s="180" t="s">
        <v>715</v>
      </c>
      <c r="D229" s="180" t="s">
        <v>204</v>
      </c>
      <c r="E229" s="181" t="s">
        <v>2931</v>
      </c>
      <c r="F229" s="182" t="s">
        <v>2932</v>
      </c>
      <c r="G229" s="183" t="s">
        <v>207</v>
      </c>
      <c r="H229" s="184">
        <v>47.962</v>
      </c>
      <c r="I229" s="185"/>
      <c r="J229" s="186">
        <f>ROUND(I229*H229,2)</f>
        <v>0</v>
      </c>
      <c r="K229" s="187"/>
      <c r="L229" s="40"/>
      <c r="M229" s="188" t="s">
        <v>1</v>
      </c>
      <c r="N229" s="189" t="s">
        <v>45</v>
      </c>
      <c r="O229" s="72"/>
      <c r="P229" s="190">
        <f>O229*H229</f>
        <v>0</v>
      </c>
      <c r="Q229" s="190">
        <v>0</v>
      </c>
      <c r="R229" s="190">
        <f>Q229*H229</f>
        <v>0</v>
      </c>
      <c r="S229" s="190">
        <v>0</v>
      </c>
      <c r="T229" s="191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92" t="s">
        <v>317</v>
      </c>
      <c r="AT229" s="192" t="s">
        <v>204</v>
      </c>
      <c r="AU229" s="192" t="s">
        <v>89</v>
      </c>
      <c r="AY229" s="18" t="s">
        <v>203</v>
      </c>
      <c r="BE229" s="193">
        <f>IF(N229="základní",J229,0)</f>
        <v>0</v>
      </c>
      <c r="BF229" s="193">
        <f>IF(N229="snížená",J229,0)</f>
        <v>0</v>
      </c>
      <c r="BG229" s="193">
        <f>IF(N229="zákl. přenesená",J229,0)</f>
        <v>0</v>
      </c>
      <c r="BH229" s="193">
        <f>IF(N229="sníž. přenesená",J229,0)</f>
        <v>0</v>
      </c>
      <c r="BI229" s="193">
        <f>IF(N229="nulová",J229,0)</f>
        <v>0</v>
      </c>
      <c r="BJ229" s="18" t="s">
        <v>85</v>
      </c>
      <c r="BK229" s="193">
        <f>ROUND(I229*H229,2)</f>
        <v>0</v>
      </c>
      <c r="BL229" s="18" t="s">
        <v>317</v>
      </c>
      <c r="BM229" s="192" t="s">
        <v>4120</v>
      </c>
    </row>
    <row r="230" spans="2:51" s="12" customFormat="1" ht="12">
      <c r="B230" s="194"/>
      <c r="C230" s="195"/>
      <c r="D230" s="196" t="s">
        <v>209</v>
      </c>
      <c r="E230" s="197" t="s">
        <v>1</v>
      </c>
      <c r="F230" s="198" t="s">
        <v>4121</v>
      </c>
      <c r="G230" s="195"/>
      <c r="H230" s="199">
        <v>47.962</v>
      </c>
      <c r="I230" s="200"/>
      <c r="J230" s="195"/>
      <c r="K230" s="195"/>
      <c r="L230" s="201"/>
      <c r="M230" s="202"/>
      <c r="N230" s="203"/>
      <c r="O230" s="203"/>
      <c r="P230" s="203"/>
      <c r="Q230" s="203"/>
      <c r="R230" s="203"/>
      <c r="S230" s="203"/>
      <c r="T230" s="204"/>
      <c r="AT230" s="205" t="s">
        <v>209</v>
      </c>
      <c r="AU230" s="205" t="s">
        <v>89</v>
      </c>
      <c r="AV230" s="12" t="s">
        <v>89</v>
      </c>
      <c r="AW230" s="12" t="s">
        <v>36</v>
      </c>
      <c r="AX230" s="12" t="s">
        <v>80</v>
      </c>
      <c r="AY230" s="205" t="s">
        <v>203</v>
      </c>
    </row>
    <row r="231" spans="2:51" s="13" customFormat="1" ht="12">
      <c r="B231" s="206"/>
      <c r="C231" s="207"/>
      <c r="D231" s="196" t="s">
        <v>209</v>
      </c>
      <c r="E231" s="208" t="s">
        <v>1</v>
      </c>
      <c r="F231" s="209" t="s">
        <v>211</v>
      </c>
      <c r="G231" s="207"/>
      <c r="H231" s="210">
        <v>47.962</v>
      </c>
      <c r="I231" s="211"/>
      <c r="J231" s="207"/>
      <c r="K231" s="207"/>
      <c r="L231" s="212"/>
      <c r="M231" s="213"/>
      <c r="N231" s="214"/>
      <c r="O231" s="214"/>
      <c r="P231" s="214"/>
      <c r="Q231" s="214"/>
      <c r="R231" s="214"/>
      <c r="S231" s="214"/>
      <c r="T231" s="215"/>
      <c r="AT231" s="216" t="s">
        <v>209</v>
      </c>
      <c r="AU231" s="216" t="s">
        <v>89</v>
      </c>
      <c r="AV231" s="13" t="s">
        <v>98</v>
      </c>
      <c r="AW231" s="13" t="s">
        <v>36</v>
      </c>
      <c r="AX231" s="13" t="s">
        <v>85</v>
      </c>
      <c r="AY231" s="216" t="s">
        <v>203</v>
      </c>
    </row>
    <row r="232" spans="1:65" s="2" customFormat="1" ht="24.2" customHeight="1">
      <c r="A232" s="35"/>
      <c r="B232" s="36"/>
      <c r="C232" s="180" t="s">
        <v>722</v>
      </c>
      <c r="D232" s="180" t="s">
        <v>204</v>
      </c>
      <c r="E232" s="181" t="s">
        <v>2936</v>
      </c>
      <c r="F232" s="182" t="s">
        <v>2937</v>
      </c>
      <c r="G232" s="183" t="s">
        <v>207</v>
      </c>
      <c r="H232" s="184">
        <v>47.962</v>
      </c>
      <c r="I232" s="185"/>
      <c r="J232" s="186">
        <f>ROUND(I232*H232,2)</f>
        <v>0</v>
      </c>
      <c r="K232" s="187"/>
      <c r="L232" s="40"/>
      <c r="M232" s="188" t="s">
        <v>1</v>
      </c>
      <c r="N232" s="189" t="s">
        <v>45</v>
      </c>
      <c r="O232" s="72"/>
      <c r="P232" s="190">
        <f>O232*H232</f>
        <v>0</v>
      </c>
      <c r="Q232" s="190">
        <v>0</v>
      </c>
      <c r="R232" s="190">
        <f>Q232*H232</f>
        <v>0</v>
      </c>
      <c r="S232" s="190">
        <v>0</v>
      </c>
      <c r="T232" s="191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192" t="s">
        <v>317</v>
      </c>
      <c r="AT232" s="192" t="s">
        <v>204</v>
      </c>
      <c r="AU232" s="192" t="s">
        <v>89</v>
      </c>
      <c r="AY232" s="18" t="s">
        <v>203</v>
      </c>
      <c r="BE232" s="193">
        <f>IF(N232="základní",J232,0)</f>
        <v>0</v>
      </c>
      <c r="BF232" s="193">
        <f>IF(N232="snížená",J232,0)</f>
        <v>0</v>
      </c>
      <c r="BG232" s="193">
        <f>IF(N232="zákl. přenesená",J232,0)</f>
        <v>0</v>
      </c>
      <c r="BH232" s="193">
        <f>IF(N232="sníž. přenesená",J232,0)</f>
        <v>0</v>
      </c>
      <c r="BI232" s="193">
        <f>IF(N232="nulová",J232,0)</f>
        <v>0</v>
      </c>
      <c r="BJ232" s="18" t="s">
        <v>85</v>
      </c>
      <c r="BK232" s="193">
        <f>ROUND(I232*H232,2)</f>
        <v>0</v>
      </c>
      <c r="BL232" s="18" t="s">
        <v>317</v>
      </c>
      <c r="BM232" s="192" t="s">
        <v>4122</v>
      </c>
    </row>
    <row r="233" spans="2:51" s="12" customFormat="1" ht="12">
      <c r="B233" s="194"/>
      <c r="C233" s="195"/>
      <c r="D233" s="196" t="s">
        <v>209</v>
      </c>
      <c r="E233" s="197" t="s">
        <v>1</v>
      </c>
      <c r="F233" s="198" t="s">
        <v>4121</v>
      </c>
      <c r="G233" s="195"/>
      <c r="H233" s="199">
        <v>47.962</v>
      </c>
      <c r="I233" s="200"/>
      <c r="J233" s="195"/>
      <c r="K233" s="195"/>
      <c r="L233" s="201"/>
      <c r="M233" s="202"/>
      <c r="N233" s="203"/>
      <c r="O233" s="203"/>
      <c r="P233" s="203"/>
      <c r="Q233" s="203"/>
      <c r="R233" s="203"/>
      <c r="S233" s="203"/>
      <c r="T233" s="204"/>
      <c r="AT233" s="205" t="s">
        <v>209</v>
      </c>
      <c r="AU233" s="205" t="s">
        <v>89</v>
      </c>
      <c r="AV233" s="12" t="s">
        <v>89</v>
      </c>
      <c r="AW233" s="12" t="s">
        <v>36</v>
      </c>
      <c r="AX233" s="12" t="s">
        <v>80</v>
      </c>
      <c r="AY233" s="205" t="s">
        <v>203</v>
      </c>
    </row>
    <row r="234" spans="2:51" s="13" customFormat="1" ht="12">
      <c r="B234" s="206"/>
      <c r="C234" s="207"/>
      <c r="D234" s="196" t="s">
        <v>209</v>
      </c>
      <c r="E234" s="208" t="s">
        <v>1</v>
      </c>
      <c r="F234" s="209" t="s">
        <v>211</v>
      </c>
      <c r="G234" s="207"/>
      <c r="H234" s="210">
        <v>47.962</v>
      </c>
      <c r="I234" s="211"/>
      <c r="J234" s="207"/>
      <c r="K234" s="207"/>
      <c r="L234" s="212"/>
      <c r="M234" s="213"/>
      <c r="N234" s="214"/>
      <c r="O234" s="214"/>
      <c r="P234" s="214"/>
      <c r="Q234" s="214"/>
      <c r="R234" s="214"/>
      <c r="S234" s="214"/>
      <c r="T234" s="215"/>
      <c r="AT234" s="216" t="s">
        <v>209</v>
      </c>
      <c r="AU234" s="216" t="s">
        <v>89</v>
      </c>
      <c r="AV234" s="13" t="s">
        <v>98</v>
      </c>
      <c r="AW234" s="13" t="s">
        <v>36</v>
      </c>
      <c r="AX234" s="13" t="s">
        <v>85</v>
      </c>
      <c r="AY234" s="216" t="s">
        <v>203</v>
      </c>
    </row>
    <row r="235" spans="2:63" s="11" customFormat="1" ht="25.9" customHeight="1">
      <c r="B235" s="166"/>
      <c r="C235" s="167"/>
      <c r="D235" s="168" t="s">
        <v>79</v>
      </c>
      <c r="E235" s="169" t="s">
        <v>1363</v>
      </c>
      <c r="F235" s="169" t="s">
        <v>4123</v>
      </c>
      <c r="G235" s="167"/>
      <c r="H235" s="167"/>
      <c r="I235" s="170"/>
      <c r="J235" s="171">
        <f>BK235</f>
        <v>0</v>
      </c>
      <c r="K235" s="167"/>
      <c r="L235" s="172"/>
      <c r="M235" s="173"/>
      <c r="N235" s="174"/>
      <c r="O235" s="174"/>
      <c r="P235" s="175">
        <f>P236</f>
        <v>0</v>
      </c>
      <c r="Q235" s="174"/>
      <c r="R235" s="175">
        <f>R236</f>
        <v>0</v>
      </c>
      <c r="S235" s="174"/>
      <c r="T235" s="176">
        <f>T236</f>
        <v>0</v>
      </c>
      <c r="AR235" s="177" t="s">
        <v>95</v>
      </c>
      <c r="AT235" s="178" t="s">
        <v>79</v>
      </c>
      <c r="AU235" s="178" t="s">
        <v>80</v>
      </c>
      <c r="AY235" s="177" t="s">
        <v>203</v>
      </c>
      <c r="BK235" s="179">
        <f>BK236</f>
        <v>0</v>
      </c>
    </row>
    <row r="236" spans="2:63" s="11" customFormat="1" ht="22.9" customHeight="1">
      <c r="B236" s="166"/>
      <c r="C236" s="167"/>
      <c r="D236" s="168" t="s">
        <v>79</v>
      </c>
      <c r="E236" s="226" t="s">
        <v>4124</v>
      </c>
      <c r="F236" s="226" t="s">
        <v>4125</v>
      </c>
      <c r="G236" s="167"/>
      <c r="H236" s="167"/>
      <c r="I236" s="170"/>
      <c r="J236" s="227">
        <f>BK236</f>
        <v>0</v>
      </c>
      <c r="K236" s="167"/>
      <c r="L236" s="172"/>
      <c r="M236" s="173"/>
      <c r="N236" s="174"/>
      <c r="O236" s="174"/>
      <c r="P236" s="175">
        <f>SUM(P237:P247)</f>
        <v>0</v>
      </c>
      <c r="Q236" s="174"/>
      <c r="R236" s="175">
        <f>SUM(R237:R247)</f>
        <v>0</v>
      </c>
      <c r="S236" s="174"/>
      <c r="T236" s="176">
        <f>SUM(T237:T247)</f>
        <v>0</v>
      </c>
      <c r="AR236" s="177" t="s">
        <v>95</v>
      </c>
      <c r="AT236" s="178" t="s">
        <v>79</v>
      </c>
      <c r="AU236" s="178" t="s">
        <v>85</v>
      </c>
      <c r="AY236" s="177" t="s">
        <v>203</v>
      </c>
      <c r="BK236" s="179">
        <f>SUM(BK237:BK247)</f>
        <v>0</v>
      </c>
    </row>
    <row r="237" spans="1:65" s="2" customFormat="1" ht="24.2" customHeight="1">
      <c r="A237" s="35"/>
      <c r="B237" s="36"/>
      <c r="C237" s="180" t="s">
        <v>728</v>
      </c>
      <c r="D237" s="180" t="s">
        <v>204</v>
      </c>
      <c r="E237" s="181" t="s">
        <v>4126</v>
      </c>
      <c r="F237" s="182" t="s">
        <v>4127</v>
      </c>
      <c r="G237" s="183" t="s">
        <v>253</v>
      </c>
      <c r="H237" s="184">
        <v>4269</v>
      </c>
      <c r="I237" s="185"/>
      <c r="J237" s="186">
        <f>ROUND(I237*H237,2)</f>
        <v>0</v>
      </c>
      <c r="K237" s="187"/>
      <c r="L237" s="40"/>
      <c r="M237" s="188" t="s">
        <v>1</v>
      </c>
      <c r="N237" s="189" t="s">
        <v>45</v>
      </c>
      <c r="O237" s="72"/>
      <c r="P237" s="190">
        <f>O237*H237</f>
        <v>0</v>
      </c>
      <c r="Q237" s="190">
        <v>0</v>
      </c>
      <c r="R237" s="190">
        <f>Q237*H237</f>
        <v>0</v>
      </c>
      <c r="S237" s="190">
        <v>0</v>
      </c>
      <c r="T237" s="191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92" t="s">
        <v>653</v>
      </c>
      <c r="AT237" s="192" t="s">
        <v>204</v>
      </c>
      <c r="AU237" s="192" t="s">
        <v>89</v>
      </c>
      <c r="AY237" s="18" t="s">
        <v>203</v>
      </c>
      <c r="BE237" s="193">
        <f>IF(N237="základní",J237,0)</f>
        <v>0</v>
      </c>
      <c r="BF237" s="193">
        <f>IF(N237="snížená",J237,0)</f>
        <v>0</v>
      </c>
      <c r="BG237" s="193">
        <f>IF(N237="zákl. přenesená",J237,0)</f>
        <v>0</v>
      </c>
      <c r="BH237" s="193">
        <f>IF(N237="sníž. přenesená",J237,0)</f>
        <v>0</v>
      </c>
      <c r="BI237" s="193">
        <f>IF(N237="nulová",J237,0)</f>
        <v>0</v>
      </c>
      <c r="BJ237" s="18" t="s">
        <v>85</v>
      </c>
      <c r="BK237" s="193">
        <f>ROUND(I237*H237,2)</f>
        <v>0</v>
      </c>
      <c r="BL237" s="18" t="s">
        <v>653</v>
      </c>
      <c r="BM237" s="192" t="s">
        <v>4128</v>
      </c>
    </row>
    <row r="238" spans="2:51" s="12" customFormat="1" ht="12">
      <c r="B238" s="194"/>
      <c r="C238" s="195"/>
      <c r="D238" s="196" t="s">
        <v>209</v>
      </c>
      <c r="E238" s="197" t="s">
        <v>1</v>
      </c>
      <c r="F238" s="198" t="s">
        <v>4129</v>
      </c>
      <c r="G238" s="195"/>
      <c r="H238" s="199">
        <v>209</v>
      </c>
      <c r="I238" s="200"/>
      <c r="J238" s="195"/>
      <c r="K238" s="195"/>
      <c r="L238" s="201"/>
      <c r="M238" s="202"/>
      <c r="N238" s="203"/>
      <c r="O238" s="203"/>
      <c r="P238" s="203"/>
      <c r="Q238" s="203"/>
      <c r="R238" s="203"/>
      <c r="S238" s="203"/>
      <c r="T238" s="204"/>
      <c r="AT238" s="205" t="s">
        <v>209</v>
      </c>
      <c r="AU238" s="205" t="s">
        <v>89</v>
      </c>
      <c r="AV238" s="12" t="s">
        <v>89</v>
      </c>
      <c r="AW238" s="12" t="s">
        <v>36</v>
      </c>
      <c r="AX238" s="12" t="s">
        <v>80</v>
      </c>
      <c r="AY238" s="205" t="s">
        <v>203</v>
      </c>
    </row>
    <row r="239" spans="2:51" s="12" customFormat="1" ht="12">
      <c r="B239" s="194"/>
      <c r="C239" s="195"/>
      <c r="D239" s="196" t="s">
        <v>209</v>
      </c>
      <c r="E239" s="197" t="s">
        <v>1</v>
      </c>
      <c r="F239" s="198" t="s">
        <v>3952</v>
      </c>
      <c r="G239" s="195"/>
      <c r="H239" s="199">
        <v>4060</v>
      </c>
      <c r="I239" s="200"/>
      <c r="J239" s="195"/>
      <c r="K239" s="195"/>
      <c r="L239" s="201"/>
      <c r="M239" s="202"/>
      <c r="N239" s="203"/>
      <c r="O239" s="203"/>
      <c r="P239" s="203"/>
      <c r="Q239" s="203"/>
      <c r="R239" s="203"/>
      <c r="S239" s="203"/>
      <c r="T239" s="204"/>
      <c r="AT239" s="205" t="s">
        <v>209</v>
      </c>
      <c r="AU239" s="205" t="s">
        <v>89</v>
      </c>
      <c r="AV239" s="12" t="s">
        <v>89</v>
      </c>
      <c r="AW239" s="12" t="s">
        <v>36</v>
      </c>
      <c r="AX239" s="12" t="s">
        <v>80</v>
      </c>
      <c r="AY239" s="205" t="s">
        <v>203</v>
      </c>
    </row>
    <row r="240" spans="2:51" s="13" customFormat="1" ht="12">
      <c r="B240" s="206"/>
      <c r="C240" s="207"/>
      <c r="D240" s="196" t="s">
        <v>209</v>
      </c>
      <c r="E240" s="208" t="s">
        <v>1</v>
      </c>
      <c r="F240" s="209" t="s">
        <v>211</v>
      </c>
      <c r="G240" s="207"/>
      <c r="H240" s="210">
        <v>4269</v>
      </c>
      <c r="I240" s="211"/>
      <c r="J240" s="207"/>
      <c r="K240" s="207"/>
      <c r="L240" s="212"/>
      <c r="M240" s="213"/>
      <c r="N240" s="214"/>
      <c r="O240" s="214"/>
      <c r="P240" s="214"/>
      <c r="Q240" s="214"/>
      <c r="R240" s="214"/>
      <c r="S240" s="214"/>
      <c r="T240" s="215"/>
      <c r="AT240" s="216" t="s">
        <v>209</v>
      </c>
      <c r="AU240" s="216" t="s">
        <v>89</v>
      </c>
      <c r="AV240" s="13" t="s">
        <v>98</v>
      </c>
      <c r="AW240" s="13" t="s">
        <v>36</v>
      </c>
      <c r="AX240" s="13" t="s">
        <v>85</v>
      </c>
      <c r="AY240" s="216" t="s">
        <v>203</v>
      </c>
    </row>
    <row r="241" spans="1:65" s="2" customFormat="1" ht="24.2" customHeight="1">
      <c r="A241" s="35"/>
      <c r="B241" s="36"/>
      <c r="C241" s="180" t="s">
        <v>737</v>
      </c>
      <c r="D241" s="180" t="s">
        <v>204</v>
      </c>
      <c r="E241" s="181" t="s">
        <v>4130</v>
      </c>
      <c r="F241" s="182" t="s">
        <v>4131</v>
      </c>
      <c r="G241" s="183" t="s">
        <v>253</v>
      </c>
      <c r="H241" s="184">
        <v>35</v>
      </c>
      <c r="I241" s="185"/>
      <c r="J241" s="186">
        <f>ROUND(I241*H241,2)</f>
        <v>0</v>
      </c>
      <c r="K241" s="187"/>
      <c r="L241" s="40"/>
      <c r="M241" s="188" t="s">
        <v>1</v>
      </c>
      <c r="N241" s="189" t="s">
        <v>45</v>
      </c>
      <c r="O241" s="72"/>
      <c r="P241" s="190">
        <f>O241*H241</f>
        <v>0</v>
      </c>
      <c r="Q241" s="190">
        <v>0</v>
      </c>
      <c r="R241" s="190">
        <f>Q241*H241</f>
        <v>0</v>
      </c>
      <c r="S241" s="190">
        <v>0</v>
      </c>
      <c r="T241" s="191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92" t="s">
        <v>653</v>
      </c>
      <c r="AT241" s="192" t="s">
        <v>204</v>
      </c>
      <c r="AU241" s="192" t="s">
        <v>89</v>
      </c>
      <c r="AY241" s="18" t="s">
        <v>203</v>
      </c>
      <c r="BE241" s="193">
        <f>IF(N241="základní",J241,0)</f>
        <v>0</v>
      </c>
      <c r="BF241" s="193">
        <f>IF(N241="snížená",J241,0)</f>
        <v>0</v>
      </c>
      <c r="BG241" s="193">
        <f>IF(N241="zákl. přenesená",J241,0)</f>
        <v>0</v>
      </c>
      <c r="BH241" s="193">
        <f>IF(N241="sníž. přenesená",J241,0)</f>
        <v>0</v>
      </c>
      <c r="BI241" s="193">
        <f>IF(N241="nulová",J241,0)</f>
        <v>0</v>
      </c>
      <c r="BJ241" s="18" t="s">
        <v>85</v>
      </c>
      <c r="BK241" s="193">
        <f>ROUND(I241*H241,2)</f>
        <v>0</v>
      </c>
      <c r="BL241" s="18" t="s">
        <v>653</v>
      </c>
      <c r="BM241" s="192" t="s">
        <v>4132</v>
      </c>
    </row>
    <row r="242" spans="1:65" s="2" customFormat="1" ht="24.2" customHeight="1">
      <c r="A242" s="35"/>
      <c r="B242" s="36"/>
      <c r="C242" s="180" t="s">
        <v>745</v>
      </c>
      <c r="D242" s="180" t="s">
        <v>204</v>
      </c>
      <c r="E242" s="181" t="s">
        <v>4133</v>
      </c>
      <c r="F242" s="182" t="s">
        <v>4134</v>
      </c>
      <c r="G242" s="183" t="s">
        <v>253</v>
      </c>
      <c r="H242" s="184">
        <v>23</v>
      </c>
      <c r="I242" s="185"/>
      <c r="J242" s="186">
        <f>ROUND(I242*H242,2)</f>
        <v>0</v>
      </c>
      <c r="K242" s="187"/>
      <c r="L242" s="40"/>
      <c r="M242" s="188" t="s">
        <v>1</v>
      </c>
      <c r="N242" s="189" t="s">
        <v>45</v>
      </c>
      <c r="O242" s="72"/>
      <c r="P242" s="190">
        <f>O242*H242</f>
        <v>0</v>
      </c>
      <c r="Q242" s="190">
        <v>0</v>
      </c>
      <c r="R242" s="190">
        <f>Q242*H242</f>
        <v>0</v>
      </c>
      <c r="S242" s="190">
        <v>0</v>
      </c>
      <c r="T242" s="191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192" t="s">
        <v>653</v>
      </c>
      <c r="AT242" s="192" t="s">
        <v>204</v>
      </c>
      <c r="AU242" s="192" t="s">
        <v>89</v>
      </c>
      <c r="AY242" s="18" t="s">
        <v>203</v>
      </c>
      <c r="BE242" s="193">
        <f>IF(N242="základní",J242,0)</f>
        <v>0</v>
      </c>
      <c r="BF242" s="193">
        <f>IF(N242="snížená",J242,0)</f>
        <v>0</v>
      </c>
      <c r="BG242" s="193">
        <f>IF(N242="zákl. přenesená",J242,0)</f>
        <v>0</v>
      </c>
      <c r="BH242" s="193">
        <f>IF(N242="sníž. přenesená",J242,0)</f>
        <v>0</v>
      </c>
      <c r="BI242" s="193">
        <f>IF(N242="nulová",J242,0)</f>
        <v>0</v>
      </c>
      <c r="BJ242" s="18" t="s">
        <v>85</v>
      </c>
      <c r="BK242" s="193">
        <f>ROUND(I242*H242,2)</f>
        <v>0</v>
      </c>
      <c r="BL242" s="18" t="s">
        <v>653</v>
      </c>
      <c r="BM242" s="192" t="s">
        <v>4135</v>
      </c>
    </row>
    <row r="243" spans="1:65" s="2" customFormat="1" ht="24.2" customHeight="1">
      <c r="A243" s="35"/>
      <c r="B243" s="36"/>
      <c r="C243" s="180" t="s">
        <v>755</v>
      </c>
      <c r="D243" s="180" t="s">
        <v>204</v>
      </c>
      <c r="E243" s="181" t="s">
        <v>4136</v>
      </c>
      <c r="F243" s="182" t="s">
        <v>4137</v>
      </c>
      <c r="G243" s="183" t="s">
        <v>253</v>
      </c>
      <c r="H243" s="184">
        <v>38</v>
      </c>
      <c r="I243" s="185"/>
      <c r="J243" s="186">
        <f>ROUND(I243*H243,2)</f>
        <v>0</v>
      </c>
      <c r="K243" s="187"/>
      <c r="L243" s="40"/>
      <c r="M243" s="188" t="s">
        <v>1</v>
      </c>
      <c r="N243" s="189" t="s">
        <v>45</v>
      </c>
      <c r="O243" s="72"/>
      <c r="P243" s="190">
        <f>O243*H243</f>
        <v>0</v>
      </c>
      <c r="Q243" s="190">
        <v>0</v>
      </c>
      <c r="R243" s="190">
        <f>Q243*H243</f>
        <v>0</v>
      </c>
      <c r="S243" s="190">
        <v>0</v>
      </c>
      <c r="T243" s="191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192" t="s">
        <v>653</v>
      </c>
      <c r="AT243" s="192" t="s">
        <v>204</v>
      </c>
      <c r="AU243" s="192" t="s">
        <v>89</v>
      </c>
      <c r="AY243" s="18" t="s">
        <v>203</v>
      </c>
      <c r="BE243" s="193">
        <f>IF(N243="základní",J243,0)</f>
        <v>0</v>
      </c>
      <c r="BF243" s="193">
        <f>IF(N243="snížená",J243,0)</f>
        <v>0</v>
      </c>
      <c r="BG243" s="193">
        <f>IF(N243="zákl. přenesená",J243,0)</f>
        <v>0</v>
      </c>
      <c r="BH243" s="193">
        <f>IF(N243="sníž. přenesená",J243,0)</f>
        <v>0</v>
      </c>
      <c r="BI243" s="193">
        <f>IF(N243="nulová",J243,0)</f>
        <v>0</v>
      </c>
      <c r="BJ243" s="18" t="s">
        <v>85</v>
      </c>
      <c r="BK243" s="193">
        <f>ROUND(I243*H243,2)</f>
        <v>0</v>
      </c>
      <c r="BL243" s="18" t="s">
        <v>653</v>
      </c>
      <c r="BM243" s="192" t="s">
        <v>4138</v>
      </c>
    </row>
    <row r="244" spans="1:65" s="2" customFormat="1" ht="24.2" customHeight="1">
      <c r="A244" s="35"/>
      <c r="B244" s="36"/>
      <c r="C244" s="180" t="s">
        <v>759</v>
      </c>
      <c r="D244" s="180" t="s">
        <v>204</v>
      </c>
      <c r="E244" s="181" t="s">
        <v>4139</v>
      </c>
      <c r="F244" s="182" t="s">
        <v>4140</v>
      </c>
      <c r="G244" s="183" t="s">
        <v>253</v>
      </c>
      <c r="H244" s="184">
        <v>66</v>
      </c>
      <c r="I244" s="185"/>
      <c r="J244" s="186">
        <f>ROUND(I244*H244,2)</f>
        <v>0</v>
      </c>
      <c r="K244" s="187"/>
      <c r="L244" s="40"/>
      <c r="M244" s="188" t="s">
        <v>1</v>
      </c>
      <c r="N244" s="189" t="s">
        <v>45</v>
      </c>
      <c r="O244" s="72"/>
      <c r="P244" s="190">
        <f>O244*H244</f>
        <v>0</v>
      </c>
      <c r="Q244" s="190">
        <v>0</v>
      </c>
      <c r="R244" s="190">
        <f>Q244*H244</f>
        <v>0</v>
      </c>
      <c r="S244" s="190">
        <v>0</v>
      </c>
      <c r="T244" s="191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192" t="s">
        <v>653</v>
      </c>
      <c r="AT244" s="192" t="s">
        <v>204</v>
      </c>
      <c r="AU244" s="192" t="s">
        <v>89</v>
      </c>
      <c r="AY244" s="18" t="s">
        <v>203</v>
      </c>
      <c r="BE244" s="193">
        <f>IF(N244="základní",J244,0)</f>
        <v>0</v>
      </c>
      <c r="BF244" s="193">
        <f>IF(N244="snížená",J244,0)</f>
        <v>0</v>
      </c>
      <c r="BG244" s="193">
        <f>IF(N244="zákl. přenesená",J244,0)</f>
        <v>0</v>
      </c>
      <c r="BH244" s="193">
        <f>IF(N244="sníž. přenesená",J244,0)</f>
        <v>0</v>
      </c>
      <c r="BI244" s="193">
        <f>IF(N244="nulová",J244,0)</f>
        <v>0</v>
      </c>
      <c r="BJ244" s="18" t="s">
        <v>85</v>
      </c>
      <c r="BK244" s="193">
        <f>ROUND(I244*H244,2)</f>
        <v>0</v>
      </c>
      <c r="BL244" s="18" t="s">
        <v>653</v>
      </c>
      <c r="BM244" s="192" t="s">
        <v>4141</v>
      </c>
    </row>
    <row r="245" spans="1:65" s="2" customFormat="1" ht="24.2" customHeight="1">
      <c r="A245" s="35"/>
      <c r="B245" s="36"/>
      <c r="C245" s="180" t="s">
        <v>763</v>
      </c>
      <c r="D245" s="180" t="s">
        <v>204</v>
      </c>
      <c r="E245" s="181" t="s">
        <v>4142</v>
      </c>
      <c r="F245" s="182" t="s">
        <v>4143</v>
      </c>
      <c r="G245" s="183" t="s">
        <v>253</v>
      </c>
      <c r="H245" s="184">
        <v>20</v>
      </c>
      <c r="I245" s="185"/>
      <c r="J245" s="186">
        <f>ROUND(I245*H245,2)</f>
        <v>0</v>
      </c>
      <c r="K245" s="187"/>
      <c r="L245" s="40"/>
      <c r="M245" s="188" t="s">
        <v>1</v>
      </c>
      <c r="N245" s="189" t="s">
        <v>45</v>
      </c>
      <c r="O245" s="72"/>
      <c r="P245" s="190">
        <f>O245*H245</f>
        <v>0</v>
      </c>
      <c r="Q245" s="190">
        <v>0</v>
      </c>
      <c r="R245" s="190">
        <f>Q245*H245</f>
        <v>0</v>
      </c>
      <c r="S245" s="190">
        <v>0</v>
      </c>
      <c r="T245" s="191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92" t="s">
        <v>653</v>
      </c>
      <c r="AT245" s="192" t="s">
        <v>204</v>
      </c>
      <c r="AU245" s="192" t="s">
        <v>89</v>
      </c>
      <c r="AY245" s="18" t="s">
        <v>203</v>
      </c>
      <c r="BE245" s="193">
        <f>IF(N245="základní",J245,0)</f>
        <v>0</v>
      </c>
      <c r="BF245" s="193">
        <f>IF(N245="snížená",J245,0)</f>
        <v>0</v>
      </c>
      <c r="BG245" s="193">
        <f>IF(N245="zákl. přenesená",J245,0)</f>
        <v>0</v>
      </c>
      <c r="BH245" s="193">
        <f>IF(N245="sníž. přenesená",J245,0)</f>
        <v>0</v>
      </c>
      <c r="BI245" s="193">
        <f>IF(N245="nulová",J245,0)</f>
        <v>0</v>
      </c>
      <c r="BJ245" s="18" t="s">
        <v>85</v>
      </c>
      <c r="BK245" s="193">
        <f>ROUND(I245*H245,2)</f>
        <v>0</v>
      </c>
      <c r="BL245" s="18" t="s">
        <v>653</v>
      </c>
      <c r="BM245" s="192" t="s">
        <v>4144</v>
      </c>
    </row>
    <row r="246" spans="2:51" s="12" customFormat="1" ht="12">
      <c r="B246" s="194"/>
      <c r="C246" s="195"/>
      <c r="D246" s="196" t="s">
        <v>209</v>
      </c>
      <c r="E246" s="197" t="s">
        <v>1</v>
      </c>
      <c r="F246" s="198" t="s">
        <v>4145</v>
      </c>
      <c r="G246" s="195"/>
      <c r="H246" s="199">
        <v>20</v>
      </c>
      <c r="I246" s="200"/>
      <c r="J246" s="195"/>
      <c r="K246" s="195"/>
      <c r="L246" s="201"/>
      <c r="M246" s="202"/>
      <c r="N246" s="203"/>
      <c r="O246" s="203"/>
      <c r="P246" s="203"/>
      <c r="Q246" s="203"/>
      <c r="R246" s="203"/>
      <c r="S246" s="203"/>
      <c r="T246" s="204"/>
      <c r="AT246" s="205" t="s">
        <v>209</v>
      </c>
      <c r="AU246" s="205" t="s">
        <v>89</v>
      </c>
      <c r="AV246" s="12" t="s">
        <v>89</v>
      </c>
      <c r="AW246" s="12" t="s">
        <v>36</v>
      </c>
      <c r="AX246" s="12" t="s">
        <v>80</v>
      </c>
      <c r="AY246" s="205" t="s">
        <v>203</v>
      </c>
    </row>
    <row r="247" spans="2:51" s="13" customFormat="1" ht="12">
      <c r="B247" s="206"/>
      <c r="C247" s="207"/>
      <c r="D247" s="196" t="s">
        <v>209</v>
      </c>
      <c r="E247" s="208" t="s">
        <v>1</v>
      </c>
      <c r="F247" s="209" t="s">
        <v>211</v>
      </c>
      <c r="G247" s="207"/>
      <c r="H247" s="210">
        <v>20</v>
      </c>
      <c r="I247" s="211"/>
      <c r="J247" s="207"/>
      <c r="K247" s="207"/>
      <c r="L247" s="212"/>
      <c r="M247" s="213"/>
      <c r="N247" s="214"/>
      <c r="O247" s="214"/>
      <c r="P247" s="214"/>
      <c r="Q247" s="214"/>
      <c r="R247" s="214"/>
      <c r="S247" s="214"/>
      <c r="T247" s="215"/>
      <c r="AT247" s="216" t="s">
        <v>209</v>
      </c>
      <c r="AU247" s="216" t="s">
        <v>89</v>
      </c>
      <c r="AV247" s="13" t="s">
        <v>98</v>
      </c>
      <c r="AW247" s="13" t="s">
        <v>36</v>
      </c>
      <c r="AX247" s="13" t="s">
        <v>85</v>
      </c>
      <c r="AY247" s="216" t="s">
        <v>203</v>
      </c>
    </row>
    <row r="248" spans="2:63" s="11" customFormat="1" ht="25.9" customHeight="1">
      <c r="B248" s="166"/>
      <c r="C248" s="167"/>
      <c r="D248" s="168" t="s">
        <v>79</v>
      </c>
      <c r="E248" s="169" t="s">
        <v>126</v>
      </c>
      <c r="F248" s="169" t="s">
        <v>3203</v>
      </c>
      <c r="G248" s="167"/>
      <c r="H248" s="167"/>
      <c r="I248" s="170"/>
      <c r="J248" s="171">
        <f>BK248</f>
        <v>0</v>
      </c>
      <c r="K248" s="167"/>
      <c r="L248" s="172"/>
      <c r="M248" s="173"/>
      <c r="N248" s="174"/>
      <c r="O248" s="174"/>
      <c r="P248" s="175">
        <f>P249</f>
        <v>0</v>
      </c>
      <c r="Q248" s="174"/>
      <c r="R248" s="175">
        <f>R249</f>
        <v>0</v>
      </c>
      <c r="S248" s="174"/>
      <c r="T248" s="176">
        <f>T249</f>
        <v>0</v>
      </c>
      <c r="AR248" s="177" t="s">
        <v>101</v>
      </c>
      <c r="AT248" s="178" t="s">
        <v>79</v>
      </c>
      <c r="AU248" s="178" t="s">
        <v>80</v>
      </c>
      <c r="AY248" s="177" t="s">
        <v>203</v>
      </c>
      <c r="BK248" s="179">
        <f>BK249</f>
        <v>0</v>
      </c>
    </row>
    <row r="249" spans="2:63" s="11" customFormat="1" ht="22.9" customHeight="1">
      <c r="B249" s="166"/>
      <c r="C249" s="167"/>
      <c r="D249" s="168" t="s">
        <v>79</v>
      </c>
      <c r="E249" s="226" t="s">
        <v>4146</v>
      </c>
      <c r="F249" s="226" t="s">
        <v>4147</v>
      </c>
      <c r="G249" s="167"/>
      <c r="H249" s="167"/>
      <c r="I249" s="170"/>
      <c r="J249" s="227">
        <f>BK249</f>
        <v>0</v>
      </c>
      <c r="K249" s="167"/>
      <c r="L249" s="172"/>
      <c r="M249" s="173"/>
      <c r="N249" s="174"/>
      <c r="O249" s="174"/>
      <c r="P249" s="175">
        <f>SUM(P250:P252)</f>
        <v>0</v>
      </c>
      <c r="Q249" s="174"/>
      <c r="R249" s="175">
        <f>SUM(R250:R252)</f>
        <v>0</v>
      </c>
      <c r="S249" s="174"/>
      <c r="T249" s="176">
        <f>SUM(T250:T252)</f>
        <v>0</v>
      </c>
      <c r="AR249" s="177" t="s">
        <v>101</v>
      </c>
      <c r="AT249" s="178" t="s">
        <v>79</v>
      </c>
      <c r="AU249" s="178" t="s">
        <v>85</v>
      </c>
      <c r="AY249" s="177" t="s">
        <v>203</v>
      </c>
      <c r="BK249" s="179">
        <f>SUM(BK250:BK252)</f>
        <v>0</v>
      </c>
    </row>
    <row r="250" spans="1:65" s="2" customFormat="1" ht="16.5" customHeight="1">
      <c r="A250" s="35"/>
      <c r="B250" s="36"/>
      <c r="C250" s="180" t="s">
        <v>768</v>
      </c>
      <c r="D250" s="180" t="s">
        <v>204</v>
      </c>
      <c r="E250" s="181" t="s">
        <v>4148</v>
      </c>
      <c r="F250" s="182" t="s">
        <v>4149</v>
      </c>
      <c r="G250" s="183" t="s">
        <v>2174</v>
      </c>
      <c r="H250" s="184">
        <v>1</v>
      </c>
      <c r="I250" s="185"/>
      <c r="J250" s="186">
        <f>ROUND(I250*H250,2)</f>
        <v>0</v>
      </c>
      <c r="K250" s="187"/>
      <c r="L250" s="40"/>
      <c r="M250" s="188" t="s">
        <v>1</v>
      </c>
      <c r="N250" s="189" t="s">
        <v>45</v>
      </c>
      <c r="O250" s="72"/>
      <c r="P250" s="190">
        <f>O250*H250</f>
        <v>0</v>
      </c>
      <c r="Q250" s="190">
        <v>0</v>
      </c>
      <c r="R250" s="190">
        <f>Q250*H250</f>
        <v>0</v>
      </c>
      <c r="S250" s="190">
        <v>0</v>
      </c>
      <c r="T250" s="191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92" t="s">
        <v>98</v>
      </c>
      <c r="AT250" s="192" t="s">
        <v>204</v>
      </c>
      <c r="AU250" s="192" t="s">
        <v>89</v>
      </c>
      <c r="AY250" s="18" t="s">
        <v>203</v>
      </c>
      <c r="BE250" s="193">
        <f>IF(N250="základní",J250,0)</f>
        <v>0</v>
      </c>
      <c r="BF250" s="193">
        <f>IF(N250="snížená",J250,0)</f>
        <v>0</v>
      </c>
      <c r="BG250" s="193">
        <f>IF(N250="zákl. přenesená",J250,0)</f>
        <v>0</v>
      </c>
      <c r="BH250" s="193">
        <f>IF(N250="sníž. přenesená",J250,0)</f>
        <v>0</v>
      </c>
      <c r="BI250" s="193">
        <f>IF(N250="nulová",J250,0)</f>
        <v>0</v>
      </c>
      <c r="BJ250" s="18" t="s">
        <v>85</v>
      </c>
      <c r="BK250" s="193">
        <f>ROUND(I250*H250,2)</f>
        <v>0</v>
      </c>
      <c r="BL250" s="18" t="s">
        <v>98</v>
      </c>
      <c r="BM250" s="192" t="s">
        <v>4150</v>
      </c>
    </row>
    <row r="251" spans="1:65" s="2" customFormat="1" ht="16.5" customHeight="1">
      <c r="A251" s="35"/>
      <c r="B251" s="36"/>
      <c r="C251" s="180" t="s">
        <v>772</v>
      </c>
      <c r="D251" s="180" t="s">
        <v>204</v>
      </c>
      <c r="E251" s="181" t="s">
        <v>4151</v>
      </c>
      <c r="F251" s="182" t="s">
        <v>4152</v>
      </c>
      <c r="G251" s="183" t="s">
        <v>2174</v>
      </c>
      <c r="H251" s="184">
        <v>1</v>
      </c>
      <c r="I251" s="185"/>
      <c r="J251" s="186">
        <f>ROUND(I251*H251,2)</f>
        <v>0</v>
      </c>
      <c r="K251" s="187"/>
      <c r="L251" s="40"/>
      <c r="M251" s="188" t="s">
        <v>1</v>
      </c>
      <c r="N251" s="189" t="s">
        <v>45</v>
      </c>
      <c r="O251" s="72"/>
      <c r="P251" s="190">
        <f>O251*H251</f>
        <v>0</v>
      </c>
      <c r="Q251" s="190">
        <v>0</v>
      </c>
      <c r="R251" s="190">
        <f>Q251*H251</f>
        <v>0</v>
      </c>
      <c r="S251" s="190">
        <v>0</v>
      </c>
      <c r="T251" s="191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192" t="s">
        <v>98</v>
      </c>
      <c r="AT251" s="192" t="s">
        <v>204</v>
      </c>
      <c r="AU251" s="192" t="s">
        <v>89</v>
      </c>
      <c r="AY251" s="18" t="s">
        <v>203</v>
      </c>
      <c r="BE251" s="193">
        <f>IF(N251="základní",J251,0)</f>
        <v>0</v>
      </c>
      <c r="BF251" s="193">
        <f>IF(N251="snížená",J251,0)</f>
        <v>0</v>
      </c>
      <c r="BG251" s="193">
        <f>IF(N251="zákl. přenesená",J251,0)</f>
        <v>0</v>
      </c>
      <c r="BH251" s="193">
        <f>IF(N251="sníž. přenesená",J251,0)</f>
        <v>0</v>
      </c>
      <c r="BI251" s="193">
        <f>IF(N251="nulová",J251,0)</f>
        <v>0</v>
      </c>
      <c r="BJ251" s="18" t="s">
        <v>85</v>
      </c>
      <c r="BK251" s="193">
        <f>ROUND(I251*H251,2)</f>
        <v>0</v>
      </c>
      <c r="BL251" s="18" t="s">
        <v>98</v>
      </c>
      <c r="BM251" s="192" t="s">
        <v>4153</v>
      </c>
    </row>
    <row r="252" spans="1:65" s="2" customFormat="1" ht="24.2" customHeight="1">
      <c r="A252" s="35"/>
      <c r="B252" s="36"/>
      <c r="C252" s="180" t="s">
        <v>776</v>
      </c>
      <c r="D252" s="180" t="s">
        <v>204</v>
      </c>
      <c r="E252" s="181" t="s">
        <v>4154</v>
      </c>
      <c r="F252" s="182" t="s">
        <v>4155</v>
      </c>
      <c r="G252" s="183" t="s">
        <v>621</v>
      </c>
      <c r="H252" s="184">
        <v>390</v>
      </c>
      <c r="I252" s="185"/>
      <c r="J252" s="186">
        <f>ROUND(I252*H252,2)</f>
        <v>0</v>
      </c>
      <c r="K252" s="187"/>
      <c r="L252" s="40"/>
      <c r="M252" s="261" t="s">
        <v>1</v>
      </c>
      <c r="N252" s="262" t="s">
        <v>45</v>
      </c>
      <c r="O252" s="263"/>
      <c r="P252" s="264">
        <f>O252*H252</f>
        <v>0</v>
      </c>
      <c r="Q252" s="264">
        <v>0</v>
      </c>
      <c r="R252" s="264">
        <f>Q252*H252</f>
        <v>0</v>
      </c>
      <c r="S252" s="264">
        <v>0</v>
      </c>
      <c r="T252" s="265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192" t="s">
        <v>98</v>
      </c>
      <c r="AT252" s="192" t="s">
        <v>204</v>
      </c>
      <c r="AU252" s="192" t="s">
        <v>89</v>
      </c>
      <c r="AY252" s="18" t="s">
        <v>203</v>
      </c>
      <c r="BE252" s="193">
        <f>IF(N252="základní",J252,0)</f>
        <v>0</v>
      </c>
      <c r="BF252" s="193">
        <f>IF(N252="snížená",J252,0)</f>
        <v>0</v>
      </c>
      <c r="BG252" s="193">
        <f>IF(N252="zákl. přenesená",J252,0)</f>
        <v>0</v>
      </c>
      <c r="BH252" s="193">
        <f>IF(N252="sníž. přenesená",J252,0)</f>
        <v>0</v>
      </c>
      <c r="BI252" s="193">
        <f>IF(N252="nulová",J252,0)</f>
        <v>0</v>
      </c>
      <c r="BJ252" s="18" t="s">
        <v>85</v>
      </c>
      <c r="BK252" s="193">
        <f>ROUND(I252*H252,2)</f>
        <v>0</v>
      </c>
      <c r="BL252" s="18" t="s">
        <v>98</v>
      </c>
      <c r="BM252" s="192" t="s">
        <v>4156</v>
      </c>
    </row>
    <row r="253" spans="1:31" s="2" customFormat="1" ht="6.95" customHeight="1">
      <c r="A253" s="35"/>
      <c r="B253" s="55"/>
      <c r="C253" s="56"/>
      <c r="D253" s="56"/>
      <c r="E253" s="56"/>
      <c r="F253" s="56"/>
      <c r="G253" s="56"/>
      <c r="H253" s="56"/>
      <c r="I253" s="56"/>
      <c r="J253" s="56"/>
      <c r="K253" s="56"/>
      <c r="L253" s="40"/>
      <c r="M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</row>
  </sheetData>
  <sheetProtection algorithmName="SHA-512" hashValue="maT2bG4Fwo98ZuquUagRSLXhS9mUvFCppKJLIO5/z/1sxtGvF4fkkEvSMfvsHGzOTry/hHgYahvKfcuIUsnVVw==" saltValue="uHUJaGMDDyZq8d0eN2ZIWN71FekxWXRE+1HhUT2581G2pfMWX4d5pztRldtYUGxAu//r9buQ8ndaX0vEiQcyNQ==" spinCount="100000" sheet="1" objects="1" scenarios="1" formatColumns="0" formatRows="0" autoFilter="0"/>
  <autoFilter ref="C126:K252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90"/>
  <sheetViews>
    <sheetView showGridLines="0" workbookViewId="0" topLeftCell="A131">
      <selection activeCell="I131" sqref="I131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18" t="s">
        <v>106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154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155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4157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ROUND(J122,2)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ROUND((SUM(BE122:BE189)),2)</f>
        <v>0</v>
      </c>
      <c r="G33" s="35"/>
      <c r="H33" s="35"/>
      <c r="I33" s="125">
        <v>0.21</v>
      </c>
      <c r="J33" s="124">
        <f>ROUND(((SUM(BE122:BE189))*I33),2)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ROUND((SUM(BF122:BF189)),2)</f>
        <v>0</v>
      </c>
      <c r="G34" s="35"/>
      <c r="H34" s="35"/>
      <c r="I34" s="125">
        <v>0.15</v>
      </c>
      <c r="J34" s="124">
        <f>ROUND(((SUM(BF122:BF189))*I34),2)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ROUND((SUM(BG122:BG189)),2)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ROUND((SUM(BH122:BH189)),2)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ROUND((SUM(BI122:BI189)),2)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155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267" t="str">
        <f>E9</f>
        <v>6 - Silnoproudá elektroin...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158</v>
      </c>
      <c r="D94" s="145"/>
      <c r="E94" s="145"/>
      <c r="F94" s="145"/>
      <c r="G94" s="145"/>
      <c r="H94" s="145"/>
      <c r="I94" s="145"/>
      <c r="J94" s="146" t="s">
        <v>159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160</v>
      </c>
      <c r="D96" s="37"/>
      <c r="E96" s="37"/>
      <c r="F96" s="37"/>
      <c r="G96" s="37"/>
      <c r="H96" s="37"/>
      <c r="I96" s="37"/>
      <c r="J96" s="85">
        <f>J122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161</v>
      </c>
    </row>
    <row r="97" spans="2:12" s="9" customFormat="1" ht="24.95" customHeight="1" hidden="1">
      <c r="B97" s="148"/>
      <c r="C97" s="149"/>
      <c r="D97" s="150" t="s">
        <v>4158</v>
      </c>
      <c r="E97" s="151"/>
      <c r="F97" s="151"/>
      <c r="G97" s="151"/>
      <c r="H97" s="151"/>
      <c r="I97" s="151"/>
      <c r="J97" s="152">
        <f>J123</f>
        <v>0</v>
      </c>
      <c r="K97" s="149"/>
      <c r="L97" s="153"/>
    </row>
    <row r="98" spans="2:12" s="9" customFormat="1" ht="24.95" customHeight="1" hidden="1">
      <c r="B98" s="148"/>
      <c r="C98" s="149"/>
      <c r="D98" s="150" t="s">
        <v>4159</v>
      </c>
      <c r="E98" s="151"/>
      <c r="F98" s="151"/>
      <c r="G98" s="151"/>
      <c r="H98" s="151"/>
      <c r="I98" s="151"/>
      <c r="J98" s="152">
        <f>J140</f>
        <v>0</v>
      </c>
      <c r="K98" s="149"/>
      <c r="L98" s="153"/>
    </row>
    <row r="99" spans="2:12" s="9" customFormat="1" ht="24.95" customHeight="1" hidden="1">
      <c r="B99" s="148"/>
      <c r="C99" s="149"/>
      <c r="D99" s="150" t="s">
        <v>4160</v>
      </c>
      <c r="E99" s="151"/>
      <c r="F99" s="151"/>
      <c r="G99" s="151"/>
      <c r="H99" s="151"/>
      <c r="I99" s="151"/>
      <c r="J99" s="152">
        <f>J146</f>
        <v>0</v>
      </c>
      <c r="K99" s="149"/>
      <c r="L99" s="153"/>
    </row>
    <row r="100" spans="2:12" s="9" customFormat="1" ht="24.95" customHeight="1" hidden="1">
      <c r="B100" s="148"/>
      <c r="C100" s="149"/>
      <c r="D100" s="150" t="s">
        <v>4161</v>
      </c>
      <c r="E100" s="151"/>
      <c r="F100" s="151"/>
      <c r="G100" s="151"/>
      <c r="H100" s="151"/>
      <c r="I100" s="151"/>
      <c r="J100" s="152">
        <f>J160</f>
        <v>0</v>
      </c>
      <c r="K100" s="149"/>
      <c r="L100" s="153"/>
    </row>
    <row r="101" spans="2:12" s="9" customFormat="1" ht="24.95" customHeight="1" hidden="1">
      <c r="B101" s="148"/>
      <c r="C101" s="149"/>
      <c r="D101" s="150" t="s">
        <v>4162</v>
      </c>
      <c r="E101" s="151"/>
      <c r="F101" s="151"/>
      <c r="G101" s="151"/>
      <c r="H101" s="151"/>
      <c r="I101" s="151"/>
      <c r="J101" s="152">
        <f>J179</f>
        <v>0</v>
      </c>
      <c r="K101" s="149"/>
      <c r="L101" s="153"/>
    </row>
    <row r="102" spans="2:12" s="9" customFormat="1" ht="24.95" customHeight="1" hidden="1">
      <c r="B102" s="148"/>
      <c r="C102" s="149"/>
      <c r="D102" s="150" t="s">
        <v>4163</v>
      </c>
      <c r="E102" s="151"/>
      <c r="F102" s="151"/>
      <c r="G102" s="151"/>
      <c r="H102" s="151"/>
      <c r="I102" s="151"/>
      <c r="J102" s="152">
        <f>J186</f>
        <v>0</v>
      </c>
      <c r="K102" s="149"/>
      <c r="L102" s="153"/>
    </row>
    <row r="103" spans="1:31" s="2" customFormat="1" ht="21.75" customHeight="1" hidden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6.95" customHeight="1" hidden="1">
      <c r="A104" s="35"/>
      <c r="B104" s="55"/>
      <c r="C104" s="56"/>
      <c r="D104" s="56"/>
      <c r="E104" s="56"/>
      <c r="F104" s="56"/>
      <c r="G104" s="56"/>
      <c r="H104" s="56"/>
      <c r="I104" s="56"/>
      <c r="J104" s="56"/>
      <c r="K104" s="56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ht="12" hidden="1"/>
    <row r="106" ht="12" hidden="1"/>
    <row r="107" ht="12" hidden="1"/>
    <row r="108" spans="1:31" s="2" customFormat="1" ht="6.95" customHeight="1">
      <c r="A108" s="35"/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24.95" customHeight="1">
      <c r="A109" s="35"/>
      <c r="B109" s="36"/>
      <c r="C109" s="24" t="s">
        <v>189</v>
      </c>
      <c r="D109" s="37"/>
      <c r="E109" s="37"/>
      <c r="F109" s="37"/>
      <c r="G109" s="37"/>
      <c r="H109" s="3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16</v>
      </c>
      <c r="D111" s="37"/>
      <c r="E111" s="37"/>
      <c r="F111" s="37"/>
      <c r="G111" s="37"/>
      <c r="H111" s="37"/>
      <c r="I111" s="37"/>
      <c r="J111" s="37"/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6.5" customHeight="1">
      <c r="A112" s="35"/>
      <c r="B112" s="36"/>
      <c r="C112" s="37"/>
      <c r="D112" s="37"/>
      <c r="E112" s="308" t="str">
        <f>E7</f>
        <v>Revitalizace objektu kolejí Baarova 36, Plzeň (1)</v>
      </c>
      <c r="F112" s="309"/>
      <c r="G112" s="309"/>
      <c r="H112" s="309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2" customHeight="1">
      <c r="A113" s="35"/>
      <c r="B113" s="36"/>
      <c r="C113" s="30" t="s">
        <v>155</v>
      </c>
      <c r="D113" s="37"/>
      <c r="E113" s="37"/>
      <c r="F113" s="37"/>
      <c r="G113" s="37"/>
      <c r="H113" s="37"/>
      <c r="I113" s="37"/>
      <c r="J113" s="37"/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6.5" customHeight="1">
      <c r="A114" s="35"/>
      <c r="B114" s="36"/>
      <c r="C114" s="37"/>
      <c r="D114" s="37"/>
      <c r="E114" s="267" t="str">
        <f>E9</f>
        <v>6 - Silnoproudá elektroin...</v>
      </c>
      <c r="F114" s="307"/>
      <c r="G114" s="307"/>
      <c r="H114" s="307"/>
      <c r="I114" s="37"/>
      <c r="J114" s="37"/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6.9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2" customHeight="1">
      <c r="A116" s="35"/>
      <c r="B116" s="36"/>
      <c r="C116" s="30" t="s">
        <v>20</v>
      </c>
      <c r="D116" s="37"/>
      <c r="E116" s="37"/>
      <c r="F116" s="28" t="str">
        <f>F12</f>
        <v>Baarova 36, Plzeň</v>
      </c>
      <c r="G116" s="37"/>
      <c r="H116" s="37"/>
      <c r="I116" s="30" t="s">
        <v>22</v>
      </c>
      <c r="J116" s="67" t="str">
        <f>IF(J12="","",J12)</f>
        <v>21. 8. 2023</v>
      </c>
      <c r="K116" s="37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5.2" customHeight="1">
      <c r="A118" s="35"/>
      <c r="B118" s="36"/>
      <c r="C118" s="30" t="s">
        <v>24</v>
      </c>
      <c r="D118" s="37"/>
      <c r="E118" s="37"/>
      <c r="F118" s="28" t="str">
        <f>E15</f>
        <v>Západočeská univerzita v Plzni, Univerzitní 8</v>
      </c>
      <c r="G118" s="37"/>
      <c r="H118" s="37"/>
      <c r="I118" s="30" t="s">
        <v>32</v>
      </c>
      <c r="J118" s="33" t="str">
        <f>E21</f>
        <v>AREA group s.r.o.</v>
      </c>
      <c r="K118" s="37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15.2" customHeight="1">
      <c r="A119" s="35"/>
      <c r="B119" s="36"/>
      <c r="C119" s="30" t="s">
        <v>30</v>
      </c>
      <c r="D119" s="37"/>
      <c r="E119" s="37"/>
      <c r="F119" s="28" t="str">
        <f>IF(E18="","",E18)</f>
        <v>Vyplň údaj</v>
      </c>
      <c r="G119" s="37"/>
      <c r="H119" s="37"/>
      <c r="I119" s="30" t="s">
        <v>37</v>
      </c>
      <c r="J119" s="33" t="str">
        <f>E24</f>
        <v xml:space="preserve"> </v>
      </c>
      <c r="K119" s="37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0.35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10" customFormat="1" ht="29.25" customHeight="1">
      <c r="A121" s="154"/>
      <c r="B121" s="155"/>
      <c r="C121" s="156" t="s">
        <v>190</v>
      </c>
      <c r="D121" s="157" t="s">
        <v>65</v>
      </c>
      <c r="E121" s="157" t="s">
        <v>61</v>
      </c>
      <c r="F121" s="157" t="s">
        <v>62</v>
      </c>
      <c r="G121" s="157" t="s">
        <v>191</v>
      </c>
      <c r="H121" s="157" t="s">
        <v>192</v>
      </c>
      <c r="I121" s="157" t="s">
        <v>193</v>
      </c>
      <c r="J121" s="158" t="s">
        <v>159</v>
      </c>
      <c r="K121" s="159" t="s">
        <v>194</v>
      </c>
      <c r="L121" s="160"/>
      <c r="M121" s="76" t="s">
        <v>1</v>
      </c>
      <c r="N121" s="77" t="s">
        <v>44</v>
      </c>
      <c r="O121" s="77" t="s">
        <v>195</v>
      </c>
      <c r="P121" s="77" t="s">
        <v>196</v>
      </c>
      <c r="Q121" s="77" t="s">
        <v>197</v>
      </c>
      <c r="R121" s="77" t="s">
        <v>198</v>
      </c>
      <c r="S121" s="77" t="s">
        <v>199</v>
      </c>
      <c r="T121" s="78" t="s">
        <v>200</v>
      </c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</row>
    <row r="122" spans="1:63" s="2" customFormat="1" ht="22.9" customHeight="1">
      <c r="A122" s="35"/>
      <c r="B122" s="36"/>
      <c r="C122" s="83" t="s">
        <v>201</v>
      </c>
      <c r="D122" s="37"/>
      <c r="E122" s="37"/>
      <c r="F122" s="37"/>
      <c r="G122" s="37"/>
      <c r="H122" s="37"/>
      <c r="I122" s="37"/>
      <c r="J122" s="161">
        <f>BK122</f>
        <v>0</v>
      </c>
      <c r="K122" s="37"/>
      <c r="L122" s="40"/>
      <c r="M122" s="79"/>
      <c r="N122" s="162"/>
      <c r="O122" s="80"/>
      <c r="P122" s="163">
        <f>P123+P140+P146+P160+P179+P186</f>
        <v>0</v>
      </c>
      <c r="Q122" s="80"/>
      <c r="R122" s="163">
        <f>R123+R140+R146+R160+R179+R186</f>
        <v>0</v>
      </c>
      <c r="S122" s="80"/>
      <c r="T122" s="164">
        <f>T123+T140+T146+T160+T179+T186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8" t="s">
        <v>79</v>
      </c>
      <c r="AU122" s="18" t="s">
        <v>161</v>
      </c>
      <c r="BK122" s="165">
        <f>BK123+BK140+BK146+BK160+BK179+BK186</f>
        <v>0</v>
      </c>
    </row>
    <row r="123" spans="2:63" s="11" customFormat="1" ht="25.9" customHeight="1">
      <c r="B123" s="166"/>
      <c r="C123" s="167"/>
      <c r="D123" s="168" t="s">
        <v>79</v>
      </c>
      <c r="E123" s="169" t="s">
        <v>142</v>
      </c>
      <c r="F123" s="169" t="s">
        <v>4164</v>
      </c>
      <c r="G123" s="167"/>
      <c r="H123" s="167"/>
      <c r="I123" s="170"/>
      <c r="J123" s="171">
        <f>BK123</f>
        <v>0</v>
      </c>
      <c r="K123" s="167"/>
      <c r="L123" s="172"/>
      <c r="M123" s="173"/>
      <c r="N123" s="174"/>
      <c r="O123" s="174"/>
      <c r="P123" s="175">
        <f>SUM(P124:P139)</f>
        <v>0</v>
      </c>
      <c r="Q123" s="174"/>
      <c r="R123" s="175">
        <f>SUM(R124:R139)</f>
        <v>0</v>
      </c>
      <c r="S123" s="174"/>
      <c r="T123" s="176">
        <f>SUM(T124:T139)</f>
        <v>0</v>
      </c>
      <c r="AR123" s="177" t="s">
        <v>85</v>
      </c>
      <c r="AT123" s="178" t="s">
        <v>79</v>
      </c>
      <c r="AU123" s="178" t="s">
        <v>80</v>
      </c>
      <c r="AY123" s="177" t="s">
        <v>203</v>
      </c>
      <c r="BK123" s="179">
        <f>SUM(BK124:BK139)</f>
        <v>0</v>
      </c>
    </row>
    <row r="124" spans="1:65" s="2" customFormat="1" ht="16.5" customHeight="1">
      <c r="A124" s="35"/>
      <c r="B124" s="36"/>
      <c r="C124" s="180" t="s">
        <v>85</v>
      </c>
      <c r="D124" s="180" t="s">
        <v>204</v>
      </c>
      <c r="E124" s="181" t="s">
        <v>4165</v>
      </c>
      <c r="F124" s="182" t="s">
        <v>4166</v>
      </c>
      <c r="G124" s="183" t="s">
        <v>621</v>
      </c>
      <c r="H124" s="184">
        <v>360</v>
      </c>
      <c r="I124" s="185"/>
      <c r="J124" s="186">
        <f aca="true" t="shared" si="0" ref="J124:J139">ROUND(I124*H124,2)</f>
        <v>0</v>
      </c>
      <c r="K124" s="187"/>
      <c r="L124" s="40"/>
      <c r="M124" s="188" t="s">
        <v>1</v>
      </c>
      <c r="N124" s="189" t="s">
        <v>45</v>
      </c>
      <c r="O124" s="72"/>
      <c r="P124" s="190">
        <f aca="true" t="shared" si="1" ref="P124:P139">O124*H124</f>
        <v>0</v>
      </c>
      <c r="Q124" s="190">
        <v>0</v>
      </c>
      <c r="R124" s="190">
        <f aca="true" t="shared" si="2" ref="R124:R139">Q124*H124</f>
        <v>0</v>
      </c>
      <c r="S124" s="190">
        <v>0</v>
      </c>
      <c r="T124" s="191">
        <f aca="true" t="shared" si="3" ref="T124:T139"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2" t="s">
        <v>98</v>
      </c>
      <c r="AT124" s="192" t="s">
        <v>204</v>
      </c>
      <c r="AU124" s="192" t="s">
        <v>85</v>
      </c>
      <c r="AY124" s="18" t="s">
        <v>203</v>
      </c>
      <c r="BE124" s="193">
        <f aca="true" t="shared" si="4" ref="BE124:BE139">IF(N124="základní",J124,0)</f>
        <v>0</v>
      </c>
      <c r="BF124" s="193">
        <f aca="true" t="shared" si="5" ref="BF124:BF139">IF(N124="snížená",J124,0)</f>
        <v>0</v>
      </c>
      <c r="BG124" s="193">
        <f aca="true" t="shared" si="6" ref="BG124:BG139">IF(N124="zákl. přenesená",J124,0)</f>
        <v>0</v>
      </c>
      <c r="BH124" s="193">
        <f aca="true" t="shared" si="7" ref="BH124:BH139">IF(N124="sníž. přenesená",J124,0)</f>
        <v>0</v>
      </c>
      <c r="BI124" s="193">
        <f aca="true" t="shared" si="8" ref="BI124:BI139">IF(N124="nulová",J124,0)</f>
        <v>0</v>
      </c>
      <c r="BJ124" s="18" t="s">
        <v>85</v>
      </c>
      <c r="BK124" s="193">
        <f aca="true" t="shared" si="9" ref="BK124:BK139">ROUND(I124*H124,2)</f>
        <v>0</v>
      </c>
      <c r="BL124" s="18" t="s">
        <v>98</v>
      </c>
      <c r="BM124" s="192" t="s">
        <v>4167</v>
      </c>
    </row>
    <row r="125" spans="1:65" s="2" customFormat="1" ht="16.5" customHeight="1">
      <c r="A125" s="35"/>
      <c r="B125" s="36"/>
      <c r="C125" s="180" t="s">
        <v>89</v>
      </c>
      <c r="D125" s="180" t="s">
        <v>204</v>
      </c>
      <c r="E125" s="181" t="s">
        <v>4168</v>
      </c>
      <c r="F125" s="182" t="s">
        <v>4169</v>
      </c>
      <c r="G125" s="183" t="s">
        <v>621</v>
      </c>
      <c r="H125" s="184">
        <v>12</v>
      </c>
      <c r="I125" s="185"/>
      <c r="J125" s="186">
        <f t="shared" si="0"/>
        <v>0</v>
      </c>
      <c r="K125" s="187"/>
      <c r="L125" s="40"/>
      <c r="M125" s="188" t="s">
        <v>1</v>
      </c>
      <c r="N125" s="189" t="s">
        <v>45</v>
      </c>
      <c r="O125" s="72"/>
      <c r="P125" s="190">
        <f t="shared" si="1"/>
        <v>0</v>
      </c>
      <c r="Q125" s="190">
        <v>0</v>
      </c>
      <c r="R125" s="190">
        <f t="shared" si="2"/>
        <v>0</v>
      </c>
      <c r="S125" s="190">
        <v>0</v>
      </c>
      <c r="T125" s="191">
        <f t="shared" si="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2" t="s">
        <v>98</v>
      </c>
      <c r="AT125" s="192" t="s">
        <v>204</v>
      </c>
      <c r="AU125" s="192" t="s">
        <v>85</v>
      </c>
      <c r="AY125" s="18" t="s">
        <v>203</v>
      </c>
      <c r="BE125" s="193">
        <f t="shared" si="4"/>
        <v>0</v>
      </c>
      <c r="BF125" s="193">
        <f t="shared" si="5"/>
        <v>0</v>
      </c>
      <c r="BG125" s="193">
        <f t="shared" si="6"/>
        <v>0</v>
      </c>
      <c r="BH125" s="193">
        <f t="shared" si="7"/>
        <v>0</v>
      </c>
      <c r="BI125" s="193">
        <f t="shared" si="8"/>
        <v>0</v>
      </c>
      <c r="BJ125" s="18" t="s">
        <v>85</v>
      </c>
      <c r="BK125" s="193">
        <f t="shared" si="9"/>
        <v>0</v>
      </c>
      <c r="BL125" s="18" t="s">
        <v>98</v>
      </c>
      <c r="BM125" s="192" t="s">
        <v>4170</v>
      </c>
    </row>
    <row r="126" spans="1:65" s="2" customFormat="1" ht="16.5" customHeight="1">
      <c r="A126" s="35"/>
      <c r="B126" s="36"/>
      <c r="C126" s="180" t="s">
        <v>95</v>
      </c>
      <c r="D126" s="180" t="s">
        <v>204</v>
      </c>
      <c r="E126" s="181" t="s">
        <v>4171</v>
      </c>
      <c r="F126" s="182" t="s">
        <v>4172</v>
      </c>
      <c r="G126" s="183" t="s">
        <v>621</v>
      </c>
      <c r="H126" s="184">
        <v>82</v>
      </c>
      <c r="I126" s="185"/>
      <c r="J126" s="186">
        <f t="shared" si="0"/>
        <v>0</v>
      </c>
      <c r="K126" s="187"/>
      <c r="L126" s="40"/>
      <c r="M126" s="188" t="s">
        <v>1</v>
      </c>
      <c r="N126" s="189" t="s">
        <v>45</v>
      </c>
      <c r="O126" s="72"/>
      <c r="P126" s="190">
        <f t="shared" si="1"/>
        <v>0</v>
      </c>
      <c r="Q126" s="190">
        <v>0</v>
      </c>
      <c r="R126" s="190">
        <f t="shared" si="2"/>
        <v>0</v>
      </c>
      <c r="S126" s="190">
        <v>0</v>
      </c>
      <c r="T126" s="191">
        <f t="shared" si="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2" t="s">
        <v>98</v>
      </c>
      <c r="AT126" s="192" t="s">
        <v>204</v>
      </c>
      <c r="AU126" s="192" t="s">
        <v>85</v>
      </c>
      <c r="AY126" s="18" t="s">
        <v>203</v>
      </c>
      <c r="BE126" s="193">
        <f t="shared" si="4"/>
        <v>0</v>
      </c>
      <c r="BF126" s="193">
        <f t="shared" si="5"/>
        <v>0</v>
      </c>
      <c r="BG126" s="193">
        <f t="shared" si="6"/>
        <v>0</v>
      </c>
      <c r="BH126" s="193">
        <f t="shared" si="7"/>
        <v>0</v>
      </c>
      <c r="BI126" s="193">
        <f t="shared" si="8"/>
        <v>0</v>
      </c>
      <c r="BJ126" s="18" t="s">
        <v>85</v>
      </c>
      <c r="BK126" s="193">
        <f t="shared" si="9"/>
        <v>0</v>
      </c>
      <c r="BL126" s="18" t="s">
        <v>98</v>
      </c>
      <c r="BM126" s="192" t="s">
        <v>4173</v>
      </c>
    </row>
    <row r="127" spans="1:65" s="2" customFormat="1" ht="16.5" customHeight="1">
      <c r="A127" s="35"/>
      <c r="B127" s="36"/>
      <c r="C127" s="180" t="s">
        <v>98</v>
      </c>
      <c r="D127" s="180" t="s">
        <v>204</v>
      </c>
      <c r="E127" s="181" t="s">
        <v>4174</v>
      </c>
      <c r="F127" s="182" t="s">
        <v>4175</v>
      </c>
      <c r="G127" s="183" t="s">
        <v>621</v>
      </c>
      <c r="H127" s="184">
        <v>375</v>
      </c>
      <c r="I127" s="185"/>
      <c r="J127" s="186">
        <f t="shared" si="0"/>
        <v>0</v>
      </c>
      <c r="K127" s="187"/>
      <c r="L127" s="40"/>
      <c r="M127" s="188" t="s">
        <v>1</v>
      </c>
      <c r="N127" s="189" t="s">
        <v>45</v>
      </c>
      <c r="O127" s="72"/>
      <c r="P127" s="190">
        <f t="shared" si="1"/>
        <v>0</v>
      </c>
      <c r="Q127" s="190">
        <v>0</v>
      </c>
      <c r="R127" s="190">
        <f t="shared" si="2"/>
        <v>0</v>
      </c>
      <c r="S127" s="190">
        <v>0</v>
      </c>
      <c r="T127" s="191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2" t="s">
        <v>98</v>
      </c>
      <c r="AT127" s="192" t="s">
        <v>204</v>
      </c>
      <c r="AU127" s="192" t="s">
        <v>85</v>
      </c>
      <c r="AY127" s="18" t="s">
        <v>203</v>
      </c>
      <c r="BE127" s="193">
        <f t="shared" si="4"/>
        <v>0</v>
      </c>
      <c r="BF127" s="193">
        <f t="shared" si="5"/>
        <v>0</v>
      </c>
      <c r="BG127" s="193">
        <f t="shared" si="6"/>
        <v>0</v>
      </c>
      <c r="BH127" s="193">
        <f t="shared" si="7"/>
        <v>0</v>
      </c>
      <c r="BI127" s="193">
        <f t="shared" si="8"/>
        <v>0</v>
      </c>
      <c r="BJ127" s="18" t="s">
        <v>85</v>
      </c>
      <c r="BK127" s="193">
        <f t="shared" si="9"/>
        <v>0</v>
      </c>
      <c r="BL127" s="18" t="s">
        <v>98</v>
      </c>
      <c r="BM127" s="192" t="s">
        <v>4176</v>
      </c>
    </row>
    <row r="128" spans="1:65" s="2" customFormat="1" ht="16.5" customHeight="1">
      <c r="A128" s="35"/>
      <c r="B128" s="36"/>
      <c r="C128" s="180" t="s">
        <v>101</v>
      </c>
      <c r="D128" s="180" t="s">
        <v>204</v>
      </c>
      <c r="E128" s="181" t="s">
        <v>4177</v>
      </c>
      <c r="F128" s="182" t="s">
        <v>4178</v>
      </c>
      <c r="G128" s="183" t="s">
        <v>621</v>
      </c>
      <c r="H128" s="184">
        <v>6</v>
      </c>
      <c r="I128" s="185"/>
      <c r="J128" s="186">
        <f t="shared" si="0"/>
        <v>0</v>
      </c>
      <c r="K128" s="187"/>
      <c r="L128" s="40"/>
      <c r="M128" s="188" t="s">
        <v>1</v>
      </c>
      <c r="N128" s="189" t="s">
        <v>45</v>
      </c>
      <c r="O128" s="72"/>
      <c r="P128" s="190">
        <f t="shared" si="1"/>
        <v>0</v>
      </c>
      <c r="Q128" s="190">
        <v>0</v>
      </c>
      <c r="R128" s="190">
        <f t="shared" si="2"/>
        <v>0</v>
      </c>
      <c r="S128" s="190">
        <v>0</v>
      </c>
      <c r="T128" s="191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2" t="s">
        <v>98</v>
      </c>
      <c r="AT128" s="192" t="s">
        <v>204</v>
      </c>
      <c r="AU128" s="192" t="s">
        <v>85</v>
      </c>
      <c r="AY128" s="18" t="s">
        <v>203</v>
      </c>
      <c r="BE128" s="193">
        <f t="shared" si="4"/>
        <v>0</v>
      </c>
      <c r="BF128" s="193">
        <f t="shared" si="5"/>
        <v>0</v>
      </c>
      <c r="BG128" s="193">
        <f t="shared" si="6"/>
        <v>0</v>
      </c>
      <c r="BH128" s="193">
        <f t="shared" si="7"/>
        <v>0</v>
      </c>
      <c r="BI128" s="193">
        <f t="shared" si="8"/>
        <v>0</v>
      </c>
      <c r="BJ128" s="18" t="s">
        <v>85</v>
      </c>
      <c r="BK128" s="193">
        <f t="shared" si="9"/>
        <v>0</v>
      </c>
      <c r="BL128" s="18" t="s">
        <v>98</v>
      </c>
      <c r="BM128" s="192" t="s">
        <v>4179</v>
      </c>
    </row>
    <row r="129" spans="1:65" s="2" customFormat="1" ht="16.5" customHeight="1">
      <c r="A129" s="35"/>
      <c r="B129" s="36"/>
      <c r="C129" s="180" t="s">
        <v>104</v>
      </c>
      <c r="D129" s="180" t="s">
        <v>204</v>
      </c>
      <c r="E129" s="181" t="s">
        <v>4180</v>
      </c>
      <c r="F129" s="182" t="s">
        <v>4181</v>
      </c>
      <c r="G129" s="183" t="s">
        <v>621</v>
      </c>
      <c r="H129" s="184">
        <v>8</v>
      </c>
      <c r="I129" s="185"/>
      <c r="J129" s="186">
        <f t="shared" si="0"/>
        <v>0</v>
      </c>
      <c r="K129" s="187"/>
      <c r="L129" s="40"/>
      <c r="M129" s="188" t="s">
        <v>1</v>
      </c>
      <c r="N129" s="189" t="s">
        <v>45</v>
      </c>
      <c r="O129" s="72"/>
      <c r="P129" s="190">
        <f t="shared" si="1"/>
        <v>0</v>
      </c>
      <c r="Q129" s="190">
        <v>0</v>
      </c>
      <c r="R129" s="190">
        <f t="shared" si="2"/>
        <v>0</v>
      </c>
      <c r="S129" s="190">
        <v>0</v>
      </c>
      <c r="T129" s="191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2" t="s">
        <v>98</v>
      </c>
      <c r="AT129" s="192" t="s">
        <v>204</v>
      </c>
      <c r="AU129" s="192" t="s">
        <v>85</v>
      </c>
      <c r="AY129" s="18" t="s">
        <v>203</v>
      </c>
      <c r="BE129" s="193">
        <f t="shared" si="4"/>
        <v>0</v>
      </c>
      <c r="BF129" s="193">
        <f t="shared" si="5"/>
        <v>0</v>
      </c>
      <c r="BG129" s="193">
        <f t="shared" si="6"/>
        <v>0</v>
      </c>
      <c r="BH129" s="193">
        <f t="shared" si="7"/>
        <v>0</v>
      </c>
      <c r="BI129" s="193">
        <f t="shared" si="8"/>
        <v>0</v>
      </c>
      <c r="BJ129" s="18" t="s">
        <v>85</v>
      </c>
      <c r="BK129" s="193">
        <f t="shared" si="9"/>
        <v>0</v>
      </c>
      <c r="BL129" s="18" t="s">
        <v>98</v>
      </c>
      <c r="BM129" s="192" t="s">
        <v>4182</v>
      </c>
    </row>
    <row r="130" spans="1:65" s="2" customFormat="1" ht="16.5" customHeight="1">
      <c r="A130" s="35"/>
      <c r="B130" s="36"/>
      <c r="C130" s="180" t="s">
        <v>110</v>
      </c>
      <c r="D130" s="180" t="s">
        <v>204</v>
      </c>
      <c r="E130" s="181" t="s">
        <v>4183</v>
      </c>
      <c r="F130" s="182" t="s">
        <v>4184</v>
      </c>
      <c r="G130" s="183" t="s">
        <v>621</v>
      </c>
      <c r="H130" s="184">
        <v>835</v>
      </c>
      <c r="I130" s="185"/>
      <c r="J130" s="186">
        <f t="shared" si="0"/>
        <v>0</v>
      </c>
      <c r="K130" s="187"/>
      <c r="L130" s="40"/>
      <c r="M130" s="188" t="s">
        <v>1</v>
      </c>
      <c r="N130" s="189" t="s">
        <v>45</v>
      </c>
      <c r="O130" s="72"/>
      <c r="P130" s="190">
        <f t="shared" si="1"/>
        <v>0</v>
      </c>
      <c r="Q130" s="190">
        <v>0</v>
      </c>
      <c r="R130" s="190">
        <f t="shared" si="2"/>
        <v>0</v>
      </c>
      <c r="S130" s="190">
        <v>0</v>
      </c>
      <c r="T130" s="191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2" t="s">
        <v>98</v>
      </c>
      <c r="AT130" s="192" t="s">
        <v>204</v>
      </c>
      <c r="AU130" s="192" t="s">
        <v>85</v>
      </c>
      <c r="AY130" s="18" t="s">
        <v>203</v>
      </c>
      <c r="BE130" s="193">
        <f t="shared" si="4"/>
        <v>0</v>
      </c>
      <c r="BF130" s="193">
        <f t="shared" si="5"/>
        <v>0</v>
      </c>
      <c r="BG130" s="193">
        <f t="shared" si="6"/>
        <v>0</v>
      </c>
      <c r="BH130" s="193">
        <f t="shared" si="7"/>
        <v>0</v>
      </c>
      <c r="BI130" s="193">
        <f t="shared" si="8"/>
        <v>0</v>
      </c>
      <c r="BJ130" s="18" t="s">
        <v>85</v>
      </c>
      <c r="BK130" s="193">
        <f t="shared" si="9"/>
        <v>0</v>
      </c>
      <c r="BL130" s="18" t="s">
        <v>98</v>
      </c>
      <c r="BM130" s="192" t="s">
        <v>4185</v>
      </c>
    </row>
    <row r="131" spans="1:65" s="2" customFormat="1" ht="24.2" customHeight="1">
      <c r="A131" s="35"/>
      <c r="B131" s="36"/>
      <c r="C131" s="180" t="s">
        <v>122</v>
      </c>
      <c r="D131" s="180" t="s">
        <v>204</v>
      </c>
      <c r="E131" s="181" t="s">
        <v>4186</v>
      </c>
      <c r="F131" s="182" t="s">
        <v>4187</v>
      </c>
      <c r="G131" s="183" t="s">
        <v>621</v>
      </c>
      <c r="H131" s="184">
        <v>8</v>
      </c>
      <c r="I131" s="185"/>
      <c r="J131" s="186">
        <f t="shared" si="0"/>
        <v>0</v>
      </c>
      <c r="K131" s="187"/>
      <c r="L131" s="40"/>
      <c r="M131" s="188" t="s">
        <v>1</v>
      </c>
      <c r="N131" s="189" t="s">
        <v>45</v>
      </c>
      <c r="O131" s="72"/>
      <c r="P131" s="190">
        <f t="shared" si="1"/>
        <v>0</v>
      </c>
      <c r="Q131" s="190">
        <v>0</v>
      </c>
      <c r="R131" s="190">
        <f t="shared" si="2"/>
        <v>0</v>
      </c>
      <c r="S131" s="190">
        <v>0</v>
      </c>
      <c r="T131" s="191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2" t="s">
        <v>98</v>
      </c>
      <c r="AT131" s="192" t="s">
        <v>204</v>
      </c>
      <c r="AU131" s="192" t="s">
        <v>85</v>
      </c>
      <c r="AY131" s="18" t="s">
        <v>203</v>
      </c>
      <c r="BE131" s="193">
        <f t="shared" si="4"/>
        <v>0</v>
      </c>
      <c r="BF131" s="193">
        <f t="shared" si="5"/>
        <v>0</v>
      </c>
      <c r="BG131" s="193">
        <f t="shared" si="6"/>
        <v>0</v>
      </c>
      <c r="BH131" s="193">
        <f t="shared" si="7"/>
        <v>0</v>
      </c>
      <c r="BI131" s="193">
        <f t="shared" si="8"/>
        <v>0</v>
      </c>
      <c r="BJ131" s="18" t="s">
        <v>85</v>
      </c>
      <c r="BK131" s="193">
        <f t="shared" si="9"/>
        <v>0</v>
      </c>
      <c r="BL131" s="18" t="s">
        <v>98</v>
      </c>
      <c r="BM131" s="192" t="s">
        <v>4188</v>
      </c>
    </row>
    <row r="132" spans="1:65" s="2" customFormat="1" ht="24.2" customHeight="1">
      <c r="A132" s="35"/>
      <c r="B132" s="36"/>
      <c r="C132" s="180" t="s">
        <v>125</v>
      </c>
      <c r="D132" s="180" t="s">
        <v>204</v>
      </c>
      <c r="E132" s="181" t="s">
        <v>4189</v>
      </c>
      <c r="F132" s="182" t="s">
        <v>4190</v>
      </c>
      <c r="G132" s="183" t="s">
        <v>621</v>
      </c>
      <c r="H132" s="184">
        <v>157</v>
      </c>
      <c r="I132" s="185"/>
      <c r="J132" s="186">
        <f t="shared" si="0"/>
        <v>0</v>
      </c>
      <c r="K132" s="187"/>
      <c r="L132" s="40"/>
      <c r="M132" s="188" t="s">
        <v>1</v>
      </c>
      <c r="N132" s="189" t="s">
        <v>45</v>
      </c>
      <c r="O132" s="72"/>
      <c r="P132" s="190">
        <f t="shared" si="1"/>
        <v>0</v>
      </c>
      <c r="Q132" s="190">
        <v>0</v>
      </c>
      <c r="R132" s="190">
        <f t="shared" si="2"/>
        <v>0</v>
      </c>
      <c r="S132" s="190">
        <v>0</v>
      </c>
      <c r="T132" s="191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2" t="s">
        <v>98</v>
      </c>
      <c r="AT132" s="192" t="s">
        <v>204</v>
      </c>
      <c r="AU132" s="192" t="s">
        <v>85</v>
      </c>
      <c r="AY132" s="18" t="s">
        <v>203</v>
      </c>
      <c r="BE132" s="193">
        <f t="shared" si="4"/>
        <v>0</v>
      </c>
      <c r="BF132" s="193">
        <f t="shared" si="5"/>
        <v>0</v>
      </c>
      <c r="BG132" s="193">
        <f t="shared" si="6"/>
        <v>0</v>
      </c>
      <c r="BH132" s="193">
        <f t="shared" si="7"/>
        <v>0</v>
      </c>
      <c r="BI132" s="193">
        <f t="shared" si="8"/>
        <v>0</v>
      </c>
      <c r="BJ132" s="18" t="s">
        <v>85</v>
      </c>
      <c r="BK132" s="193">
        <f t="shared" si="9"/>
        <v>0</v>
      </c>
      <c r="BL132" s="18" t="s">
        <v>98</v>
      </c>
      <c r="BM132" s="192" t="s">
        <v>4191</v>
      </c>
    </row>
    <row r="133" spans="1:65" s="2" customFormat="1" ht="24.2" customHeight="1">
      <c r="A133" s="35"/>
      <c r="B133" s="36"/>
      <c r="C133" s="180" t="s">
        <v>128</v>
      </c>
      <c r="D133" s="180" t="s">
        <v>204</v>
      </c>
      <c r="E133" s="181" t="s">
        <v>4192</v>
      </c>
      <c r="F133" s="182" t="s">
        <v>4193</v>
      </c>
      <c r="G133" s="183" t="s">
        <v>621</v>
      </c>
      <c r="H133" s="184">
        <v>392</v>
      </c>
      <c r="I133" s="185"/>
      <c r="J133" s="186">
        <f t="shared" si="0"/>
        <v>0</v>
      </c>
      <c r="K133" s="187"/>
      <c r="L133" s="40"/>
      <c r="M133" s="188" t="s">
        <v>1</v>
      </c>
      <c r="N133" s="189" t="s">
        <v>45</v>
      </c>
      <c r="O133" s="72"/>
      <c r="P133" s="190">
        <f t="shared" si="1"/>
        <v>0</v>
      </c>
      <c r="Q133" s="190">
        <v>0</v>
      </c>
      <c r="R133" s="190">
        <f t="shared" si="2"/>
        <v>0</v>
      </c>
      <c r="S133" s="190">
        <v>0</v>
      </c>
      <c r="T133" s="191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2" t="s">
        <v>98</v>
      </c>
      <c r="AT133" s="192" t="s">
        <v>204</v>
      </c>
      <c r="AU133" s="192" t="s">
        <v>85</v>
      </c>
      <c r="AY133" s="18" t="s">
        <v>203</v>
      </c>
      <c r="BE133" s="193">
        <f t="shared" si="4"/>
        <v>0</v>
      </c>
      <c r="BF133" s="193">
        <f t="shared" si="5"/>
        <v>0</v>
      </c>
      <c r="BG133" s="193">
        <f t="shared" si="6"/>
        <v>0</v>
      </c>
      <c r="BH133" s="193">
        <f t="shared" si="7"/>
        <v>0</v>
      </c>
      <c r="BI133" s="193">
        <f t="shared" si="8"/>
        <v>0</v>
      </c>
      <c r="BJ133" s="18" t="s">
        <v>85</v>
      </c>
      <c r="BK133" s="193">
        <f t="shared" si="9"/>
        <v>0</v>
      </c>
      <c r="BL133" s="18" t="s">
        <v>98</v>
      </c>
      <c r="BM133" s="192" t="s">
        <v>4194</v>
      </c>
    </row>
    <row r="134" spans="1:65" s="2" customFormat="1" ht="24.2" customHeight="1">
      <c r="A134" s="35"/>
      <c r="B134" s="36"/>
      <c r="C134" s="180" t="s">
        <v>264</v>
      </c>
      <c r="D134" s="180" t="s">
        <v>204</v>
      </c>
      <c r="E134" s="181" t="s">
        <v>4195</v>
      </c>
      <c r="F134" s="182" t="s">
        <v>4196</v>
      </c>
      <c r="G134" s="183" t="s">
        <v>621</v>
      </c>
      <c r="H134" s="184">
        <v>44</v>
      </c>
      <c r="I134" s="185"/>
      <c r="J134" s="186">
        <f t="shared" si="0"/>
        <v>0</v>
      </c>
      <c r="K134" s="187"/>
      <c r="L134" s="40"/>
      <c r="M134" s="188" t="s">
        <v>1</v>
      </c>
      <c r="N134" s="189" t="s">
        <v>45</v>
      </c>
      <c r="O134" s="72"/>
      <c r="P134" s="190">
        <f t="shared" si="1"/>
        <v>0</v>
      </c>
      <c r="Q134" s="190">
        <v>0</v>
      </c>
      <c r="R134" s="190">
        <f t="shared" si="2"/>
        <v>0</v>
      </c>
      <c r="S134" s="190">
        <v>0</v>
      </c>
      <c r="T134" s="191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2" t="s">
        <v>98</v>
      </c>
      <c r="AT134" s="192" t="s">
        <v>204</v>
      </c>
      <c r="AU134" s="192" t="s">
        <v>85</v>
      </c>
      <c r="AY134" s="18" t="s">
        <v>203</v>
      </c>
      <c r="BE134" s="193">
        <f t="shared" si="4"/>
        <v>0</v>
      </c>
      <c r="BF134" s="193">
        <f t="shared" si="5"/>
        <v>0</v>
      </c>
      <c r="BG134" s="193">
        <f t="shared" si="6"/>
        <v>0</v>
      </c>
      <c r="BH134" s="193">
        <f t="shared" si="7"/>
        <v>0</v>
      </c>
      <c r="BI134" s="193">
        <f t="shared" si="8"/>
        <v>0</v>
      </c>
      <c r="BJ134" s="18" t="s">
        <v>85</v>
      </c>
      <c r="BK134" s="193">
        <f t="shared" si="9"/>
        <v>0</v>
      </c>
      <c r="BL134" s="18" t="s">
        <v>98</v>
      </c>
      <c r="BM134" s="192" t="s">
        <v>4197</v>
      </c>
    </row>
    <row r="135" spans="1:65" s="2" customFormat="1" ht="24.2" customHeight="1">
      <c r="A135" s="35"/>
      <c r="B135" s="36"/>
      <c r="C135" s="180" t="s">
        <v>291</v>
      </c>
      <c r="D135" s="180" t="s">
        <v>204</v>
      </c>
      <c r="E135" s="181" t="s">
        <v>4198</v>
      </c>
      <c r="F135" s="182" t="s">
        <v>4199</v>
      </c>
      <c r="G135" s="183" t="s">
        <v>621</v>
      </c>
      <c r="H135" s="184">
        <v>45</v>
      </c>
      <c r="I135" s="185"/>
      <c r="J135" s="186">
        <f t="shared" si="0"/>
        <v>0</v>
      </c>
      <c r="K135" s="187"/>
      <c r="L135" s="40"/>
      <c r="M135" s="188" t="s">
        <v>1</v>
      </c>
      <c r="N135" s="189" t="s">
        <v>45</v>
      </c>
      <c r="O135" s="72"/>
      <c r="P135" s="190">
        <f t="shared" si="1"/>
        <v>0</v>
      </c>
      <c r="Q135" s="190">
        <v>0</v>
      </c>
      <c r="R135" s="190">
        <f t="shared" si="2"/>
        <v>0</v>
      </c>
      <c r="S135" s="190">
        <v>0</v>
      </c>
      <c r="T135" s="191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2" t="s">
        <v>98</v>
      </c>
      <c r="AT135" s="192" t="s">
        <v>204</v>
      </c>
      <c r="AU135" s="192" t="s">
        <v>85</v>
      </c>
      <c r="AY135" s="18" t="s">
        <v>203</v>
      </c>
      <c r="BE135" s="193">
        <f t="shared" si="4"/>
        <v>0</v>
      </c>
      <c r="BF135" s="193">
        <f t="shared" si="5"/>
        <v>0</v>
      </c>
      <c r="BG135" s="193">
        <f t="shared" si="6"/>
        <v>0</v>
      </c>
      <c r="BH135" s="193">
        <f t="shared" si="7"/>
        <v>0</v>
      </c>
      <c r="BI135" s="193">
        <f t="shared" si="8"/>
        <v>0</v>
      </c>
      <c r="BJ135" s="18" t="s">
        <v>85</v>
      </c>
      <c r="BK135" s="193">
        <f t="shared" si="9"/>
        <v>0</v>
      </c>
      <c r="BL135" s="18" t="s">
        <v>98</v>
      </c>
      <c r="BM135" s="192" t="s">
        <v>4200</v>
      </c>
    </row>
    <row r="136" spans="1:65" s="2" customFormat="1" ht="21.75" customHeight="1">
      <c r="A136" s="35"/>
      <c r="B136" s="36"/>
      <c r="C136" s="180" t="s">
        <v>299</v>
      </c>
      <c r="D136" s="180" t="s">
        <v>204</v>
      </c>
      <c r="E136" s="181" t="s">
        <v>4201</v>
      </c>
      <c r="F136" s="182" t="s">
        <v>4202</v>
      </c>
      <c r="G136" s="183" t="s">
        <v>621</v>
      </c>
      <c r="H136" s="184">
        <v>197</v>
      </c>
      <c r="I136" s="185"/>
      <c r="J136" s="186">
        <f t="shared" si="0"/>
        <v>0</v>
      </c>
      <c r="K136" s="187"/>
      <c r="L136" s="40"/>
      <c r="M136" s="188" t="s">
        <v>1</v>
      </c>
      <c r="N136" s="189" t="s">
        <v>45</v>
      </c>
      <c r="O136" s="72"/>
      <c r="P136" s="190">
        <f t="shared" si="1"/>
        <v>0</v>
      </c>
      <c r="Q136" s="190">
        <v>0</v>
      </c>
      <c r="R136" s="190">
        <f t="shared" si="2"/>
        <v>0</v>
      </c>
      <c r="S136" s="190">
        <v>0</v>
      </c>
      <c r="T136" s="191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2" t="s">
        <v>98</v>
      </c>
      <c r="AT136" s="192" t="s">
        <v>204</v>
      </c>
      <c r="AU136" s="192" t="s">
        <v>85</v>
      </c>
      <c r="AY136" s="18" t="s">
        <v>203</v>
      </c>
      <c r="BE136" s="193">
        <f t="shared" si="4"/>
        <v>0</v>
      </c>
      <c r="BF136" s="193">
        <f t="shared" si="5"/>
        <v>0</v>
      </c>
      <c r="BG136" s="193">
        <f t="shared" si="6"/>
        <v>0</v>
      </c>
      <c r="BH136" s="193">
        <f t="shared" si="7"/>
        <v>0</v>
      </c>
      <c r="BI136" s="193">
        <f t="shared" si="8"/>
        <v>0</v>
      </c>
      <c r="BJ136" s="18" t="s">
        <v>85</v>
      </c>
      <c r="BK136" s="193">
        <f t="shared" si="9"/>
        <v>0</v>
      </c>
      <c r="BL136" s="18" t="s">
        <v>98</v>
      </c>
      <c r="BM136" s="192" t="s">
        <v>4203</v>
      </c>
    </row>
    <row r="137" spans="1:65" s="2" customFormat="1" ht="24.2" customHeight="1">
      <c r="A137" s="35"/>
      <c r="B137" s="36"/>
      <c r="C137" s="180" t="s">
        <v>308</v>
      </c>
      <c r="D137" s="180" t="s">
        <v>204</v>
      </c>
      <c r="E137" s="181" t="s">
        <v>4204</v>
      </c>
      <c r="F137" s="182" t="s">
        <v>4205</v>
      </c>
      <c r="G137" s="183" t="s">
        <v>621</v>
      </c>
      <c r="H137" s="184">
        <v>220</v>
      </c>
      <c r="I137" s="185"/>
      <c r="J137" s="186">
        <f t="shared" si="0"/>
        <v>0</v>
      </c>
      <c r="K137" s="187"/>
      <c r="L137" s="40"/>
      <c r="M137" s="188" t="s">
        <v>1</v>
      </c>
      <c r="N137" s="189" t="s">
        <v>45</v>
      </c>
      <c r="O137" s="72"/>
      <c r="P137" s="190">
        <f t="shared" si="1"/>
        <v>0</v>
      </c>
      <c r="Q137" s="190">
        <v>0</v>
      </c>
      <c r="R137" s="190">
        <f t="shared" si="2"/>
        <v>0</v>
      </c>
      <c r="S137" s="190">
        <v>0</v>
      </c>
      <c r="T137" s="191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2" t="s">
        <v>98</v>
      </c>
      <c r="AT137" s="192" t="s">
        <v>204</v>
      </c>
      <c r="AU137" s="192" t="s">
        <v>85</v>
      </c>
      <c r="AY137" s="18" t="s">
        <v>203</v>
      </c>
      <c r="BE137" s="193">
        <f t="shared" si="4"/>
        <v>0</v>
      </c>
      <c r="BF137" s="193">
        <f t="shared" si="5"/>
        <v>0</v>
      </c>
      <c r="BG137" s="193">
        <f t="shared" si="6"/>
        <v>0</v>
      </c>
      <c r="BH137" s="193">
        <f t="shared" si="7"/>
        <v>0</v>
      </c>
      <c r="BI137" s="193">
        <f t="shared" si="8"/>
        <v>0</v>
      </c>
      <c r="BJ137" s="18" t="s">
        <v>85</v>
      </c>
      <c r="BK137" s="193">
        <f t="shared" si="9"/>
        <v>0</v>
      </c>
      <c r="BL137" s="18" t="s">
        <v>98</v>
      </c>
      <c r="BM137" s="192" t="s">
        <v>4206</v>
      </c>
    </row>
    <row r="138" spans="1:65" s="2" customFormat="1" ht="21.75" customHeight="1">
      <c r="A138" s="35"/>
      <c r="B138" s="36"/>
      <c r="C138" s="180" t="s">
        <v>8</v>
      </c>
      <c r="D138" s="180" t="s">
        <v>204</v>
      </c>
      <c r="E138" s="181" t="s">
        <v>4207</v>
      </c>
      <c r="F138" s="182" t="s">
        <v>4208</v>
      </c>
      <c r="G138" s="183" t="s">
        <v>621</v>
      </c>
      <c r="H138" s="184">
        <v>28</v>
      </c>
      <c r="I138" s="185"/>
      <c r="J138" s="186">
        <f t="shared" si="0"/>
        <v>0</v>
      </c>
      <c r="K138" s="187"/>
      <c r="L138" s="40"/>
      <c r="M138" s="188" t="s">
        <v>1</v>
      </c>
      <c r="N138" s="189" t="s">
        <v>45</v>
      </c>
      <c r="O138" s="72"/>
      <c r="P138" s="190">
        <f t="shared" si="1"/>
        <v>0</v>
      </c>
      <c r="Q138" s="190">
        <v>0</v>
      </c>
      <c r="R138" s="190">
        <f t="shared" si="2"/>
        <v>0</v>
      </c>
      <c r="S138" s="190">
        <v>0</v>
      </c>
      <c r="T138" s="191">
        <f t="shared" si="3"/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92" t="s">
        <v>98</v>
      </c>
      <c r="AT138" s="192" t="s">
        <v>204</v>
      </c>
      <c r="AU138" s="192" t="s">
        <v>85</v>
      </c>
      <c r="AY138" s="18" t="s">
        <v>203</v>
      </c>
      <c r="BE138" s="193">
        <f t="shared" si="4"/>
        <v>0</v>
      </c>
      <c r="BF138" s="193">
        <f t="shared" si="5"/>
        <v>0</v>
      </c>
      <c r="BG138" s="193">
        <f t="shared" si="6"/>
        <v>0</v>
      </c>
      <c r="BH138" s="193">
        <f t="shared" si="7"/>
        <v>0</v>
      </c>
      <c r="BI138" s="193">
        <f t="shared" si="8"/>
        <v>0</v>
      </c>
      <c r="BJ138" s="18" t="s">
        <v>85</v>
      </c>
      <c r="BK138" s="193">
        <f t="shared" si="9"/>
        <v>0</v>
      </c>
      <c r="BL138" s="18" t="s">
        <v>98</v>
      </c>
      <c r="BM138" s="192" t="s">
        <v>4209</v>
      </c>
    </row>
    <row r="139" spans="1:65" s="2" customFormat="1" ht="21.75" customHeight="1">
      <c r="A139" s="35"/>
      <c r="B139" s="36"/>
      <c r="C139" s="180" t="s">
        <v>317</v>
      </c>
      <c r="D139" s="180" t="s">
        <v>204</v>
      </c>
      <c r="E139" s="181" t="s">
        <v>4210</v>
      </c>
      <c r="F139" s="182" t="s">
        <v>4211</v>
      </c>
      <c r="G139" s="183" t="s">
        <v>621</v>
      </c>
      <c r="H139" s="184">
        <v>94</v>
      </c>
      <c r="I139" s="185"/>
      <c r="J139" s="186">
        <f t="shared" si="0"/>
        <v>0</v>
      </c>
      <c r="K139" s="187"/>
      <c r="L139" s="40"/>
      <c r="M139" s="188" t="s">
        <v>1</v>
      </c>
      <c r="N139" s="189" t="s">
        <v>45</v>
      </c>
      <c r="O139" s="72"/>
      <c r="P139" s="190">
        <f t="shared" si="1"/>
        <v>0</v>
      </c>
      <c r="Q139" s="190">
        <v>0</v>
      </c>
      <c r="R139" s="190">
        <f t="shared" si="2"/>
        <v>0</v>
      </c>
      <c r="S139" s="190">
        <v>0</v>
      </c>
      <c r="T139" s="191">
        <f t="shared" si="3"/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92" t="s">
        <v>98</v>
      </c>
      <c r="AT139" s="192" t="s">
        <v>204</v>
      </c>
      <c r="AU139" s="192" t="s">
        <v>85</v>
      </c>
      <c r="AY139" s="18" t="s">
        <v>203</v>
      </c>
      <c r="BE139" s="193">
        <f t="shared" si="4"/>
        <v>0</v>
      </c>
      <c r="BF139" s="193">
        <f t="shared" si="5"/>
        <v>0</v>
      </c>
      <c r="BG139" s="193">
        <f t="shared" si="6"/>
        <v>0</v>
      </c>
      <c r="BH139" s="193">
        <f t="shared" si="7"/>
        <v>0</v>
      </c>
      <c r="BI139" s="193">
        <f t="shared" si="8"/>
        <v>0</v>
      </c>
      <c r="BJ139" s="18" t="s">
        <v>85</v>
      </c>
      <c r="BK139" s="193">
        <f t="shared" si="9"/>
        <v>0</v>
      </c>
      <c r="BL139" s="18" t="s">
        <v>98</v>
      </c>
      <c r="BM139" s="192" t="s">
        <v>4212</v>
      </c>
    </row>
    <row r="140" spans="2:63" s="11" customFormat="1" ht="25.9" customHeight="1">
      <c r="B140" s="166"/>
      <c r="C140" s="167"/>
      <c r="D140" s="168" t="s">
        <v>79</v>
      </c>
      <c r="E140" s="169" t="s">
        <v>145</v>
      </c>
      <c r="F140" s="169" t="s">
        <v>4213</v>
      </c>
      <c r="G140" s="167"/>
      <c r="H140" s="167"/>
      <c r="I140" s="170"/>
      <c r="J140" s="171">
        <f>BK140</f>
        <v>0</v>
      </c>
      <c r="K140" s="167"/>
      <c r="L140" s="172"/>
      <c r="M140" s="173"/>
      <c r="N140" s="174"/>
      <c r="O140" s="174"/>
      <c r="P140" s="175">
        <f>SUM(P141:P145)</f>
        <v>0</v>
      </c>
      <c r="Q140" s="174"/>
      <c r="R140" s="175">
        <f>SUM(R141:R145)</f>
        <v>0</v>
      </c>
      <c r="S140" s="174"/>
      <c r="T140" s="176">
        <f>SUM(T141:T145)</f>
        <v>0</v>
      </c>
      <c r="AR140" s="177" t="s">
        <v>85</v>
      </c>
      <c r="AT140" s="178" t="s">
        <v>79</v>
      </c>
      <c r="AU140" s="178" t="s">
        <v>80</v>
      </c>
      <c r="AY140" s="177" t="s">
        <v>203</v>
      </c>
      <c r="BK140" s="179">
        <f>SUM(BK141:BK145)</f>
        <v>0</v>
      </c>
    </row>
    <row r="141" spans="1:65" s="2" customFormat="1" ht="24.2" customHeight="1">
      <c r="A141" s="35"/>
      <c r="B141" s="36"/>
      <c r="C141" s="180" t="s">
        <v>341</v>
      </c>
      <c r="D141" s="180" t="s">
        <v>204</v>
      </c>
      <c r="E141" s="181" t="s">
        <v>4214</v>
      </c>
      <c r="F141" s="182" t="s">
        <v>4215</v>
      </c>
      <c r="G141" s="183" t="s">
        <v>621</v>
      </c>
      <c r="H141" s="184">
        <v>1422</v>
      </c>
      <c r="I141" s="185"/>
      <c r="J141" s="186">
        <f>ROUND(I141*H141,2)</f>
        <v>0</v>
      </c>
      <c r="K141" s="187"/>
      <c r="L141" s="40"/>
      <c r="M141" s="188" t="s">
        <v>1</v>
      </c>
      <c r="N141" s="189" t="s">
        <v>45</v>
      </c>
      <c r="O141" s="72"/>
      <c r="P141" s="190">
        <f>O141*H141</f>
        <v>0</v>
      </c>
      <c r="Q141" s="190">
        <v>0</v>
      </c>
      <c r="R141" s="190">
        <f>Q141*H141</f>
        <v>0</v>
      </c>
      <c r="S141" s="190">
        <v>0</v>
      </c>
      <c r="T141" s="191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92" t="s">
        <v>98</v>
      </c>
      <c r="AT141" s="192" t="s">
        <v>204</v>
      </c>
      <c r="AU141" s="192" t="s">
        <v>85</v>
      </c>
      <c r="AY141" s="18" t="s">
        <v>203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18" t="s">
        <v>85</v>
      </c>
      <c r="BK141" s="193">
        <f>ROUND(I141*H141,2)</f>
        <v>0</v>
      </c>
      <c r="BL141" s="18" t="s">
        <v>98</v>
      </c>
      <c r="BM141" s="192" t="s">
        <v>4216</v>
      </c>
    </row>
    <row r="142" spans="1:65" s="2" customFormat="1" ht="21.75" customHeight="1">
      <c r="A142" s="35"/>
      <c r="B142" s="36"/>
      <c r="C142" s="180" t="s">
        <v>346</v>
      </c>
      <c r="D142" s="180" t="s">
        <v>204</v>
      </c>
      <c r="E142" s="181" t="s">
        <v>4217</v>
      </c>
      <c r="F142" s="182" t="s">
        <v>4218</v>
      </c>
      <c r="G142" s="183" t="s">
        <v>621</v>
      </c>
      <c r="H142" s="184">
        <v>50</v>
      </c>
      <c r="I142" s="185"/>
      <c r="J142" s="186">
        <f>ROUND(I142*H142,2)</f>
        <v>0</v>
      </c>
      <c r="K142" s="187"/>
      <c r="L142" s="40"/>
      <c r="M142" s="188" t="s">
        <v>1</v>
      </c>
      <c r="N142" s="189" t="s">
        <v>45</v>
      </c>
      <c r="O142" s="72"/>
      <c r="P142" s="190">
        <f>O142*H142</f>
        <v>0</v>
      </c>
      <c r="Q142" s="190">
        <v>0</v>
      </c>
      <c r="R142" s="190">
        <f>Q142*H142</f>
        <v>0</v>
      </c>
      <c r="S142" s="190">
        <v>0</v>
      </c>
      <c r="T142" s="191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192" t="s">
        <v>98</v>
      </c>
      <c r="AT142" s="192" t="s">
        <v>204</v>
      </c>
      <c r="AU142" s="192" t="s">
        <v>85</v>
      </c>
      <c r="AY142" s="18" t="s">
        <v>203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18" t="s">
        <v>85</v>
      </c>
      <c r="BK142" s="193">
        <f>ROUND(I142*H142,2)</f>
        <v>0</v>
      </c>
      <c r="BL142" s="18" t="s">
        <v>98</v>
      </c>
      <c r="BM142" s="192" t="s">
        <v>4219</v>
      </c>
    </row>
    <row r="143" spans="1:65" s="2" customFormat="1" ht="24.2" customHeight="1">
      <c r="A143" s="35"/>
      <c r="B143" s="36"/>
      <c r="C143" s="180" t="s">
        <v>356</v>
      </c>
      <c r="D143" s="180" t="s">
        <v>204</v>
      </c>
      <c r="E143" s="181" t="s">
        <v>4220</v>
      </c>
      <c r="F143" s="182" t="s">
        <v>4221</v>
      </c>
      <c r="G143" s="183" t="s">
        <v>621</v>
      </c>
      <c r="H143" s="184">
        <v>39</v>
      </c>
      <c r="I143" s="185"/>
      <c r="J143" s="186">
        <f>ROUND(I143*H143,2)</f>
        <v>0</v>
      </c>
      <c r="K143" s="187"/>
      <c r="L143" s="40"/>
      <c r="M143" s="188" t="s">
        <v>1</v>
      </c>
      <c r="N143" s="189" t="s">
        <v>45</v>
      </c>
      <c r="O143" s="72"/>
      <c r="P143" s="190">
        <f>O143*H143</f>
        <v>0</v>
      </c>
      <c r="Q143" s="190">
        <v>0</v>
      </c>
      <c r="R143" s="190">
        <f>Q143*H143</f>
        <v>0</v>
      </c>
      <c r="S143" s="190">
        <v>0</v>
      </c>
      <c r="T143" s="191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92" t="s">
        <v>98</v>
      </c>
      <c r="AT143" s="192" t="s">
        <v>204</v>
      </c>
      <c r="AU143" s="192" t="s">
        <v>85</v>
      </c>
      <c r="AY143" s="18" t="s">
        <v>203</v>
      </c>
      <c r="BE143" s="193">
        <f>IF(N143="základní",J143,0)</f>
        <v>0</v>
      </c>
      <c r="BF143" s="193">
        <f>IF(N143="snížená",J143,0)</f>
        <v>0</v>
      </c>
      <c r="BG143" s="193">
        <f>IF(N143="zákl. přenesená",J143,0)</f>
        <v>0</v>
      </c>
      <c r="BH143" s="193">
        <f>IF(N143="sníž. přenesená",J143,0)</f>
        <v>0</v>
      </c>
      <c r="BI143" s="193">
        <f>IF(N143="nulová",J143,0)</f>
        <v>0</v>
      </c>
      <c r="BJ143" s="18" t="s">
        <v>85</v>
      </c>
      <c r="BK143" s="193">
        <f>ROUND(I143*H143,2)</f>
        <v>0</v>
      </c>
      <c r="BL143" s="18" t="s">
        <v>98</v>
      </c>
      <c r="BM143" s="192" t="s">
        <v>4222</v>
      </c>
    </row>
    <row r="144" spans="1:65" s="2" customFormat="1" ht="16.5" customHeight="1">
      <c r="A144" s="35"/>
      <c r="B144" s="36"/>
      <c r="C144" s="180" t="s">
        <v>92</v>
      </c>
      <c r="D144" s="180" t="s">
        <v>204</v>
      </c>
      <c r="E144" s="181" t="s">
        <v>4223</v>
      </c>
      <c r="F144" s="182" t="s">
        <v>4224</v>
      </c>
      <c r="G144" s="183" t="s">
        <v>621</v>
      </c>
      <c r="H144" s="184">
        <v>13</v>
      </c>
      <c r="I144" s="185"/>
      <c r="J144" s="186">
        <f>ROUND(I144*H144,2)</f>
        <v>0</v>
      </c>
      <c r="K144" s="187"/>
      <c r="L144" s="40"/>
      <c r="M144" s="188" t="s">
        <v>1</v>
      </c>
      <c r="N144" s="189" t="s">
        <v>45</v>
      </c>
      <c r="O144" s="72"/>
      <c r="P144" s="190">
        <f>O144*H144</f>
        <v>0</v>
      </c>
      <c r="Q144" s="190">
        <v>0</v>
      </c>
      <c r="R144" s="190">
        <f>Q144*H144</f>
        <v>0</v>
      </c>
      <c r="S144" s="190">
        <v>0</v>
      </c>
      <c r="T144" s="191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92" t="s">
        <v>98</v>
      </c>
      <c r="AT144" s="192" t="s">
        <v>204</v>
      </c>
      <c r="AU144" s="192" t="s">
        <v>85</v>
      </c>
      <c r="AY144" s="18" t="s">
        <v>203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8" t="s">
        <v>85</v>
      </c>
      <c r="BK144" s="193">
        <f>ROUND(I144*H144,2)</f>
        <v>0</v>
      </c>
      <c r="BL144" s="18" t="s">
        <v>98</v>
      </c>
      <c r="BM144" s="192" t="s">
        <v>4225</v>
      </c>
    </row>
    <row r="145" spans="1:65" s="2" customFormat="1" ht="16.5" customHeight="1">
      <c r="A145" s="35"/>
      <c r="B145" s="36"/>
      <c r="C145" s="180" t="s">
        <v>7</v>
      </c>
      <c r="D145" s="180" t="s">
        <v>204</v>
      </c>
      <c r="E145" s="181" t="s">
        <v>4183</v>
      </c>
      <c r="F145" s="182" t="s">
        <v>4184</v>
      </c>
      <c r="G145" s="183" t="s">
        <v>621</v>
      </c>
      <c r="H145" s="184">
        <v>1524</v>
      </c>
      <c r="I145" s="185"/>
      <c r="J145" s="186">
        <f>ROUND(I145*H145,2)</f>
        <v>0</v>
      </c>
      <c r="K145" s="187"/>
      <c r="L145" s="40"/>
      <c r="M145" s="188" t="s">
        <v>1</v>
      </c>
      <c r="N145" s="189" t="s">
        <v>45</v>
      </c>
      <c r="O145" s="72"/>
      <c r="P145" s="190">
        <f>O145*H145</f>
        <v>0</v>
      </c>
      <c r="Q145" s="190">
        <v>0</v>
      </c>
      <c r="R145" s="190">
        <f>Q145*H145</f>
        <v>0</v>
      </c>
      <c r="S145" s="190">
        <v>0</v>
      </c>
      <c r="T145" s="191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92" t="s">
        <v>98</v>
      </c>
      <c r="AT145" s="192" t="s">
        <v>204</v>
      </c>
      <c r="AU145" s="192" t="s">
        <v>85</v>
      </c>
      <c r="AY145" s="18" t="s">
        <v>203</v>
      </c>
      <c r="BE145" s="193">
        <f>IF(N145="základní",J145,0)</f>
        <v>0</v>
      </c>
      <c r="BF145" s="193">
        <f>IF(N145="snížená",J145,0)</f>
        <v>0</v>
      </c>
      <c r="BG145" s="193">
        <f>IF(N145="zákl. přenesená",J145,0)</f>
        <v>0</v>
      </c>
      <c r="BH145" s="193">
        <f>IF(N145="sníž. přenesená",J145,0)</f>
        <v>0</v>
      </c>
      <c r="BI145" s="193">
        <f>IF(N145="nulová",J145,0)</f>
        <v>0</v>
      </c>
      <c r="BJ145" s="18" t="s">
        <v>85</v>
      </c>
      <c r="BK145" s="193">
        <f>ROUND(I145*H145,2)</f>
        <v>0</v>
      </c>
      <c r="BL145" s="18" t="s">
        <v>98</v>
      </c>
      <c r="BM145" s="192" t="s">
        <v>4226</v>
      </c>
    </row>
    <row r="146" spans="2:63" s="11" customFormat="1" ht="25.9" customHeight="1">
      <c r="B146" s="166"/>
      <c r="C146" s="167"/>
      <c r="D146" s="168" t="s">
        <v>79</v>
      </c>
      <c r="E146" s="169" t="s">
        <v>148</v>
      </c>
      <c r="F146" s="169" t="s">
        <v>4227</v>
      </c>
      <c r="G146" s="167"/>
      <c r="H146" s="167"/>
      <c r="I146" s="170"/>
      <c r="J146" s="171">
        <f>BK146</f>
        <v>0</v>
      </c>
      <c r="K146" s="167"/>
      <c r="L146" s="172"/>
      <c r="M146" s="173"/>
      <c r="N146" s="174"/>
      <c r="O146" s="174"/>
      <c r="P146" s="175">
        <f>SUM(P147:P159)</f>
        <v>0</v>
      </c>
      <c r="Q146" s="174"/>
      <c r="R146" s="175">
        <f>SUM(R147:R159)</f>
        <v>0</v>
      </c>
      <c r="S146" s="174"/>
      <c r="T146" s="176">
        <f>SUM(T147:T159)</f>
        <v>0</v>
      </c>
      <c r="AR146" s="177" t="s">
        <v>85</v>
      </c>
      <c r="AT146" s="178" t="s">
        <v>79</v>
      </c>
      <c r="AU146" s="178" t="s">
        <v>80</v>
      </c>
      <c r="AY146" s="177" t="s">
        <v>203</v>
      </c>
      <c r="BK146" s="179">
        <f>SUM(BK147:BK159)</f>
        <v>0</v>
      </c>
    </row>
    <row r="147" spans="1:65" s="2" customFormat="1" ht="24.2" customHeight="1">
      <c r="A147" s="35"/>
      <c r="B147" s="36"/>
      <c r="C147" s="180" t="s">
        <v>397</v>
      </c>
      <c r="D147" s="180" t="s">
        <v>204</v>
      </c>
      <c r="E147" s="181" t="s">
        <v>4228</v>
      </c>
      <c r="F147" s="182" t="s">
        <v>4229</v>
      </c>
      <c r="G147" s="183" t="s">
        <v>4230</v>
      </c>
      <c r="H147" s="184">
        <v>1</v>
      </c>
      <c r="I147" s="185"/>
      <c r="J147" s="186">
        <f aca="true" t="shared" si="10" ref="J147:J159">ROUND(I147*H147,2)</f>
        <v>0</v>
      </c>
      <c r="K147" s="187"/>
      <c r="L147" s="40"/>
      <c r="M147" s="188" t="s">
        <v>1</v>
      </c>
      <c r="N147" s="189" t="s">
        <v>45</v>
      </c>
      <c r="O147" s="72"/>
      <c r="P147" s="190">
        <f aca="true" t="shared" si="11" ref="P147:P159">O147*H147</f>
        <v>0</v>
      </c>
      <c r="Q147" s="190">
        <v>0</v>
      </c>
      <c r="R147" s="190">
        <f aca="true" t="shared" si="12" ref="R147:R159">Q147*H147</f>
        <v>0</v>
      </c>
      <c r="S147" s="190">
        <v>0</v>
      </c>
      <c r="T147" s="191">
        <f aca="true" t="shared" si="13" ref="T147:T159"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92" t="s">
        <v>98</v>
      </c>
      <c r="AT147" s="192" t="s">
        <v>204</v>
      </c>
      <c r="AU147" s="192" t="s">
        <v>85</v>
      </c>
      <c r="AY147" s="18" t="s">
        <v>203</v>
      </c>
      <c r="BE147" s="193">
        <f aca="true" t="shared" si="14" ref="BE147:BE159">IF(N147="základní",J147,0)</f>
        <v>0</v>
      </c>
      <c r="BF147" s="193">
        <f aca="true" t="shared" si="15" ref="BF147:BF159">IF(N147="snížená",J147,0)</f>
        <v>0</v>
      </c>
      <c r="BG147" s="193">
        <f aca="true" t="shared" si="16" ref="BG147:BG159">IF(N147="zákl. přenesená",J147,0)</f>
        <v>0</v>
      </c>
      <c r="BH147" s="193">
        <f aca="true" t="shared" si="17" ref="BH147:BH159">IF(N147="sníž. přenesená",J147,0)</f>
        <v>0</v>
      </c>
      <c r="BI147" s="193">
        <f aca="true" t="shared" si="18" ref="BI147:BI159">IF(N147="nulová",J147,0)</f>
        <v>0</v>
      </c>
      <c r="BJ147" s="18" t="s">
        <v>85</v>
      </c>
      <c r="BK147" s="193">
        <f aca="true" t="shared" si="19" ref="BK147:BK159">ROUND(I147*H147,2)</f>
        <v>0</v>
      </c>
      <c r="BL147" s="18" t="s">
        <v>98</v>
      </c>
      <c r="BM147" s="192" t="s">
        <v>4231</v>
      </c>
    </row>
    <row r="148" spans="1:65" s="2" customFormat="1" ht="16.5" customHeight="1">
      <c r="A148" s="35"/>
      <c r="B148" s="36"/>
      <c r="C148" s="180" t="s">
        <v>403</v>
      </c>
      <c r="D148" s="180" t="s">
        <v>204</v>
      </c>
      <c r="E148" s="181" t="s">
        <v>4232</v>
      </c>
      <c r="F148" s="182" t="s">
        <v>4233</v>
      </c>
      <c r="G148" s="183" t="s">
        <v>621</v>
      </c>
      <c r="H148" s="184">
        <v>2</v>
      </c>
      <c r="I148" s="185"/>
      <c r="J148" s="186">
        <f t="shared" si="10"/>
        <v>0</v>
      </c>
      <c r="K148" s="187"/>
      <c r="L148" s="40"/>
      <c r="M148" s="188" t="s">
        <v>1</v>
      </c>
      <c r="N148" s="189" t="s">
        <v>45</v>
      </c>
      <c r="O148" s="72"/>
      <c r="P148" s="190">
        <f t="shared" si="11"/>
        <v>0</v>
      </c>
      <c r="Q148" s="190">
        <v>0</v>
      </c>
      <c r="R148" s="190">
        <f t="shared" si="12"/>
        <v>0</v>
      </c>
      <c r="S148" s="190">
        <v>0</v>
      </c>
      <c r="T148" s="191">
        <f t="shared" si="13"/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92" t="s">
        <v>98</v>
      </c>
      <c r="AT148" s="192" t="s">
        <v>204</v>
      </c>
      <c r="AU148" s="192" t="s">
        <v>85</v>
      </c>
      <c r="AY148" s="18" t="s">
        <v>203</v>
      </c>
      <c r="BE148" s="193">
        <f t="shared" si="14"/>
        <v>0</v>
      </c>
      <c r="BF148" s="193">
        <f t="shared" si="15"/>
        <v>0</v>
      </c>
      <c r="BG148" s="193">
        <f t="shared" si="16"/>
        <v>0</v>
      </c>
      <c r="BH148" s="193">
        <f t="shared" si="17"/>
        <v>0</v>
      </c>
      <c r="BI148" s="193">
        <f t="shared" si="18"/>
        <v>0</v>
      </c>
      <c r="BJ148" s="18" t="s">
        <v>85</v>
      </c>
      <c r="BK148" s="193">
        <f t="shared" si="19"/>
        <v>0</v>
      </c>
      <c r="BL148" s="18" t="s">
        <v>98</v>
      </c>
      <c r="BM148" s="192" t="s">
        <v>4234</v>
      </c>
    </row>
    <row r="149" spans="1:65" s="2" customFormat="1" ht="24.2" customHeight="1">
      <c r="A149" s="35"/>
      <c r="B149" s="36"/>
      <c r="C149" s="180" t="s">
        <v>409</v>
      </c>
      <c r="D149" s="180" t="s">
        <v>204</v>
      </c>
      <c r="E149" s="181" t="s">
        <v>4235</v>
      </c>
      <c r="F149" s="182" t="s">
        <v>4236</v>
      </c>
      <c r="G149" s="183" t="s">
        <v>621</v>
      </c>
      <c r="H149" s="184">
        <v>1</v>
      </c>
      <c r="I149" s="185"/>
      <c r="J149" s="186">
        <f t="shared" si="10"/>
        <v>0</v>
      </c>
      <c r="K149" s="187"/>
      <c r="L149" s="40"/>
      <c r="M149" s="188" t="s">
        <v>1</v>
      </c>
      <c r="N149" s="189" t="s">
        <v>45</v>
      </c>
      <c r="O149" s="72"/>
      <c r="P149" s="190">
        <f t="shared" si="11"/>
        <v>0</v>
      </c>
      <c r="Q149" s="190">
        <v>0</v>
      </c>
      <c r="R149" s="190">
        <f t="shared" si="12"/>
        <v>0</v>
      </c>
      <c r="S149" s="190">
        <v>0</v>
      </c>
      <c r="T149" s="191">
        <f t="shared" si="13"/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92" t="s">
        <v>98</v>
      </c>
      <c r="AT149" s="192" t="s">
        <v>204</v>
      </c>
      <c r="AU149" s="192" t="s">
        <v>85</v>
      </c>
      <c r="AY149" s="18" t="s">
        <v>203</v>
      </c>
      <c r="BE149" s="193">
        <f t="shared" si="14"/>
        <v>0</v>
      </c>
      <c r="BF149" s="193">
        <f t="shared" si="15"/>
        <v>0</v>
      </c>
      <c r="BG149" s="193">
        <f t="shared" si="16"/>
        <v>0</v>
      </c>
      <c r="BH149" s="193">
        <f t="shared" si="17"/>
        <v>0</v>
      </c>
      <c r="BI149" s="193">
        <f t="shared" si="18"/>
        <v>0</v>
      </c>
      <c r="BJ149" s="18" t="s">
        <v>85</v>
      </c>
      <c r="BK149" s="193">
        <f t="shared" si="19"/>
        <v>0</v>
      </c>
      <c r="BL149" s="18" t="s">
        <v>98</v>
      </c>
      <c r="BM149" s="192" t="s">
        <v>4237</v>
      </c>
    </row>
    <row r="150" spans="1:65" s="2" customFormat="1" ht="24.2" customHeight="1">
      <c r="A150" s="35"/>
      <c r="B150" s="36"/>
      <c r="C150" s="180" t="s">
        <v>415</v>
      </c>
      <c r="D150" s="180" t="s">
        <v>204</v>
      </c>
      <c r="E150" s="181" t="s">
        <v>4238</v>
      </c>
      <c r="F150" s="182" t="s">
        <v>4239</v>
      </c>
      <c r="G150" s="183" t="s">
        <v>621</v>
      </c>
      <c r="H150" s="184">
        <v>2</v>
      </c>
      <c r="I150" s="185"/>
      <c r="J150" s="186">
        <f t="shared" si="10"/>
        <v>0</v>
      </c>
      <c r="K150" s="187"/>
      <c r="L150" s="40"/>
      <c r="M150" s="188" t="s">
        <v>1</v>
      </c>
      <c r="N150" s="189" t="s">
        <v>45</v>
      </c>
      <c r="O150" s="72"/>
      <c r="P150" s="190">
        <f t="shared" si="11"/>
        <v>0</v>
      </c>
      <c r="Q150" s="190">
        <v>0</v>
      </c>
      <c r="R150" s="190">
        <f t="shared" si="12"/>
        <v>0</v>
      </c>
      <c r="S150" s="190">
        <v>0</v>
      </c>
      <c r="T150" s="191">
        <f t="shared" si="13"/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92" t="s">
        <v>98</v>
      </c>
      <c r="AT150" s="192" t="s">
        <v>204</v>
      </c>
      <c r="AU150" s="192" t="s">
        <v>85</v>
      </c>
      <c r="AY150" s="18" t="s">
        <v>203</v>
      </c>
      <c r="BE150" s="193">
        <f t="shared" si="14"/>
        <v>0</v>
      </c>
      <c r="BF150" s="193">
        <f t="shared" si="15"/>
        <v>0</v>
      </c>
      <c r="BG150" s="193">
        <f t="shared" si="16"/>
        <v>0</v>
      </c>
      <c r="BH150" s="193">
        <f t="shared" si="17"/>
        <v>0</v>
      </c>
      <c r="BI150" s="193">
        <f t="shared" si="18"/>
        <v>0</v>
      </c>
      <c r="BJ150" s="18" t="s">
        <v>85</v>
      </c>
      <c r="BK150" s="193">
        <f t="shared" si="19"/>
        <v>0</v>
      </c>
      <c r="BL150" s="18" t="s">
        <v>98</v>
      </c>
      <c r="BM150" s="192" t="s">
        <v>4240</v>
      </c>
    </row>
    <row r="151" spans="1:65" s="2" customFormat="1" ht="24.2" customHeight="1">
      <c r="A151" s="35"/>
      <c r="B151" s="36"/>
      <c r="C151" s="180" t="s">
        <v>423</v>
      </c>
      <c r="D151" s="180" t="s">
        <v>204</v>
      </c>
      <c r="E151" s="181" t="s">
        <v>4241</v>
      </c>
      <c r="F151" s="182" t="s">
        <v>4242</v>
      </c>
      <c r="G151" s="183" t="s">
        <v>621</v>
      </c>
      <c r="H151" s="184">
        <v>5</v>
      </c>
      <c r="I151" s="185"/>
      <c r="J151" s="186">
        <f t="shared" si="10"/>
        <v>0</v>
      </c>
      <c r="K151" s="187"/>
      <c r="L151" s="40"/>
      <c r="M151" s="188" t="s">
        <v>1</v>
      </c>
      <c r="N151" s="189" t="s">
        <v>45</v>
      </c>
      <c r="O151" s="72"/>
      <c r="P151" s="190">
        <f t="shared" si="11"/>
        <v>0</v>
      </c>
      <c r="Q151" s="190">
        <v>0</v>
      </c>
      <c r="R151" s="190">
        <f t="shared" si="12"/>
        <v>0</v>
      </c>
      <c r="S151" s="190">
        <v>0</v>
      </c>
      <c r="T151" s="191">
        <f t="shared" si="13"/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92" t="s">
        <v>98</v>
      </c>
      <c r="AT151" s="192" t="s">
        <v>204</v>
      </c>
      <c r="AU151" s="192" t="s">
        <v>85</v>
      </c>
      <c r="AY151" s="18" t="s">
        <v>203</v>
      </c>
      <c r="BE151" s="193">
        <f t="shared" si="14"/>
        <v>0</v>
      </c>
      <c r="BF151" s="193">
        <f t="shared" si="15"/>
        <v>0</v>
      </c>
      <c r="BG151" s="193">
        <f t="shared" si="16"/>
        <v>0</v>
      </c>
      <c r="BH151" s="193">
        <f t="shared" si="17"/>
        <v>0</v>
      </c>
      <c r="BI151" s="193">
        <f t="shared" si="18"/>
        <v>0</v>
      </c>
      <c r="BJ151" s="18" t="s">
        <v>85</v>
      </c>
      <c r="BK151" s="193">
        <f t="shared" si="19"/>
        <v>0</v>
      </c>
      <c r="BL151" s="18" t="s">
        <v>98</v>
      </c>
      <c r="BM151" s="192" t="s">
        <v>4243</v>
      </c>
    </row>
    <row r="152" spans="1:65" s="2" customFormat="1" ht="24.2" customHeight="1">
      <c r="A152" s="35"/>
      <c r="B152" s="36"/>
      <c r="C152" s="180" t="s">
        <v>428</v>
      </c>
      <c r="D152" s="180" t="s">
        <v>204</v>
      </c>
      <c r="E152" s="181" t="s">
        <v>4244</v>
      </c>
      <c r="F152" s="182" t="s">
        <v>4245</v>
      </c>
      <c r="G152" s="183" t="s">
        <v>621</v>
      </c>
      <c r="H152" s="184">
        <v>1</v>
      </c>
      <c r="I152" s="185"/>
      <c r="J152" s="186">
        <f t="shared" si="10"/>
        <v>0</v>
      </c>
      <c r="K152" s="187"/>
      <c r="L152" s="40"/>
      <c r="M152" s="188" t="s">
        <v>1</v>
      </c>
      <c r="N152" s="189" t="s">
        <v>45</v>
      </c>
      <c r="O152" s="72"/>
      <c r="P152" s="190">
        <f t="shared" si="11"/>
        <v>0</v>
      </c>
      <c r="Q152" s="190">
        <v>0</v>
      </c>
      <c r="R152" s="190">
        <f t="shared" si="12"/>
        <v>0</v>
      </c>
      <c r="S152" s="190">
        <v>0</v>
      </c>
      <c r="T152" s="191">
        <f t="shared" si="13"/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92" t="s">
        <v>98</v>
      </c>
      <c r="AT152" s="192" t="s">
        <v>204</v>
      </c>
      <c r="AU152" s="192" t="s">
        <v>85</v>
      </c>
      <c r="AY152" s="18" t="s">
        <v>203</v>
      </c>
      <c r="BE152" s="193">
        <f t="shared" si="14"/>
        <v>0</v>
      </c>
      <c r="BF152" s="193">
        <f t="shared" si="15"/>
        <v>0</v>
      </c>
      <c r="BG152" s="193">
        <f t="shared" si="16"/>
        <v>0</v>
      </c>
      <c r="BH152" s="193">
        <f t="shared" si="17"/>
        <v>0</v>
      </c>
      <c r="BI152" s="193">
        <f t="shared" si="18"/>
        <v>0</v>
      </c>
      <c r="BJ152" s="18" t="s">
        <v>85</v>
      </c>
      <c r="BK152" s="193">
        <f t="shared" si="19"/>
        <v>0</v>
      </c>
      <c r="BL152" s="18" t="s">
        <v>98</v>
      </c>
      <c r="BM152" s="192" t="s">
        <v>4246</v>
      </c>
    </row>
    <row r="153" spans="1:65" s="2" customFormat="1" ht="33" customHeight="1">
      <c r="A153" s="35"/>
      <c r="B153" s="36"/>
      <c r="C153" s="180" t="s">
        <v>440</v>
      </c>
      <c r="D153" s="180" t="s">
        <v>204</v>
      </c>
      <c r="E153" s="181" t="s">
        <v>4247</v>
      </c>
      <c r="F153" s="182" t="s">
        <v>4248</v>
      </c>
      <c r="G153" s="183" t="s">
        <v>621</v>
      </c>
      <c r="H153" s="184">
        <v>5</v>
      </c>
      <c r="I153" s="185"/>
      <c r="J153" s="186">
        <f t="shared" si="10"/>
        <v>0</v>
      </c>
      <c r="K153" s="187"/>
      <c r="L153" s="40"/>
      <c r="M153" s="188" t="s">
        <v>1</v>
      </c>
      <c r="N153" s="189" t="s">
        <v>45</v>
      </c>
      <c r="O153" s="72"/>
      <c r="P153" s="190">
        <f t="shared" si="11"/>
        <v>0</v>
      </c>
      <c r="Q153" s="190">
        <v>0</v>
      </c>
      <c r="R153" s="190">
        <f t="shared" si="12"/>
        <v>0</v>
      </c>
      <c r="S153" s="190">
        <v>0</v>
      </c>
      <c r="T153" s="191">
        <f t="shared" si="13"/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192" t="s">
        <v>98</v>
      </c>
      <c r="AT153" s="192" t="s">
        <v>204</v>
      </c>
      <c r="AU153" s="192" t="s">
        <v>85</v>
      </c>
      <c r="AY153" s="18" t="s">
        <v>203</v>
      </c>
      <c r="BE153" s="193">
        <f t="shared" si="14"/>
        <v>0</v>
      </c>
      <c r="BF153" s="193">
        <f t="shared" si="15"/>
        <v>0</v>
      </c>
      <c r="BG153" s="193">
        <f t="shared" si="16"/>
        <v>0</v>
      </c>
      <c r="BH153" s="193">
        <f t="shared" si="17"/>
        <v>0</v>
      </c>
      <c r="BI153" s="193">
        <f t="shared" si="18"/>
        <v>0</v>
      </c>
      <c r="BJ153" s="18" t="s">
        <v>85</v>
      </c>
      <c r="BK153" s="193">
        <f t="shared" si="19"/>
        <v>0</v>
      </c>
      <c r="BL153" s="18" t="s">
        <v>98</v>
      </c>
      <c r="BM153" s="192" t="s">
        <v>4249</v>
      </c>
    </row>
    <row r="154" spans="1:65" s="2" customFormat="1" ht="24.2" customHeight="1">
      <c r="A154" s="35"/>
      <c r="B154" s="36"/>
      <c r="C154" s="180" t="s">
        <v>448</v>
      </c>
      <c r="D154" s="180" t="s">
        <v>204</v>
      </c>
      <c r="E154" s="181" t="s">
        <v>4250</v>
      </c>
      <c r="F154" s="182" t="s">
        <v>4251</v>
      </c>
      <c r="G154" s="183" t="s">
        <v>621</v>
      </c>
      <c r="H154" s="184">
        <v>1</v>
      </c>
      <c r="I154" s="185"/>
      <c r="J154" s="186">
        <f t="shared" si="10"/>
        <v>0</v>
      </c>
      <c r="K154" s="187"/>
      <c r="L154" s="40"/>
      <c r="M154" s="188" t="s">
        <v>1</v>
      </c>
      <c r="N154" s="189" t="s">
        <v>45</v>
      </c>
      <c r="O154" s="72"/>
      <c r="P154" s="190">
        <f t="shared" si="11"/>
        <v>0</v>
      </c>
      <c r="Q154" s="190">
        <v>0</v>
      </c>
      <c r="R154" s="190">
        <f t="shared" si="12"/>
        <v>0</v>
      </c>
      <c r="S154" s="190">
        <v>0</v>
      </c>
      <c r="T154" s="191">
        <f t="shared" si="13"/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92" t="s">
        <v>98</v>
      </c>
      <c r="AT154" s="192" t="s">
        <v>204</v>
      </c>
      <c r="AU154" s="192" t="s">
        <v>85</v>
      </c>
      <c r="AY154" s="18" t="s">
        <v>203</v>
      </c>
      <c r="BE154" s="193">
        <f t="shared" si="14"/>
        <v>0</v>
      </c>
      <c r="BF154" s="193">
        <f t="shared" si="15"/>
        <v>0</v>
      </c>
      <c r="BG154" s="193">
        <f t="shared" si="16"/>
        <v>0</v>
      </c>
      <c r="BH154" s="193">
        <f t="shared" si="17"/>
        <v>0</v>
      </c>
      <c r="BI154" s="193">
        <f t="shared" si="18"/>
        <v>0</v>
      </c>
      <c r="BJ154" s="18" t="s">
        <v>85</v>
      </c>
      <c r="BK154" s="193">
        <f t="shared" si="19"/>
        <v>0</v>
      </c>
      <c r="BL154" s="18" t="s">
        <v>98</v>
      </c>
      <c r="BM154" s="192" t="s">
        <v>4252</v>
      </c>
    </row>
    <row r="155" spans="1:65" s="2" customFormat="1" ht="24.2" customHeight="1">
      <c r="A155" s="35"/>
      <c r="B155" s="36"/>
      <c r="C155" s="180" t="s">
        <v>455</v>
      </c>
      <c r="D155" s="180" t="s">
        <v>204</v>
      </c>
      <c r="E155" s="181" t="s">
        <v>4253</v>
      </c>
      <c r="F155" s="182" t="s">
        <v>4254</v>
      </c>
      <c r="G155" s="183" t="s">
        <v>621</v>
      </c>
      <c r="H155" s="184">
        <v>1</v>
      </c>
      <c r="I155" s="185"/>
      <c r="J155" s="186">
        <f t="shared" si="10"/>
        <v>0</v>
      </c>
      <c r="K155" s="187"/>
      <c r="L155" s="40"/>
      <c r="M155" s="188" t="s">
        <v>1</v>
      </c>
      <c r="N155" s="189" t="s">
        <v>45</v>
      </c>
      <c r="O155" s="72"/>
      <c r="P155" s="190">
        <f t="shared" si="11"/>
        <v>0</v>
      </c>
      <c r="Q155" s="190">
        <v>0</v>
      </c>
      <c r="R155" s="190">
        <f t="shared" si="12"/>
        <v>0</v>
      </c>
      <c r="S155" s="190">
        <v>0</v>
      </c>
      <c r="T155" s="191">
        <f t="shared" si="13"/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192" t="s">
        <v>98</v>
      </c>
      <c r="AT155" s="192" t="s">
        <v>204</v>
      </c>
      <c r="AU155" s="192" t="s">
        <v>85</v>
      </c>
      <c r="AY155" s="18" t="s">
        <v>203</v>
      </c>
      <c r="BE155" s="193">
        <f t="shared" si="14"/>
        <v>0</v>
      </c>
      <c r="BF155" s="193">
        <f t="shared" si="15"/>
        <v>0</v>
      </c>
      <c r="BG155" s="193">
        <f t="shared" si="16"/>
        <v>0</v>
      </c>
      <c r="BH155" s="193">
        <f t="shared" si="17"/>
        <v>0</v>
      </c>
      <c r="BI155" s="193">
        <f t="shared" si="18"/>
        <v>0</v>
      </c>
      <c r="BJ155" s="18" t="s">
        <v>85</v>
      </c>
      <c r="BK155" s="193">
        <f t="shared" si="19"/>
        <v>0</v>
      </c>
      <c r="BL155" s="18" t="s">
        <v>98</v>
      </c>
      <c r="BM155" s="192" t="s">
        <v>4255</v>
      </c>
    </row>
    <row r="156" spans="1:65" s="2" customFormat="1" ht="21.75" customHeight="1">
      <c r="A156" s="35"/>
      <c r="B156" s="36"/>
      <c r="C156" s="180" t="s">
        <v>460</v>
      </c>
      <c r="D156" s="180" t="s">
        <v>204</v>
      </c>
      <c r="E156" s="181" t="s">
        <v>4256</v>
      </c>
      <c r="F156" s="182" t="s">
        <v>4257</v>
      </c>
      <c r="G156" s="183" t="s">
        <v>621</v>
      </c>
      <c r="H156" s="184">
        <v>112</v>
      </c>
      <c r="I156" s="185"/>
      <c r="J156" s="186">
        <f t="shared" si="10"/>
        <v>0</v>
      </c>
      <c r="K156" s="187"/>
      <c r="L156" s="40"/>
      <c r="M156" s="188" t="s">
        <v>1</v>
      </c>
      <c r="N156" s="189" t="s">
        <v>45</v>
      </c>
      <c r="O156" s="72"/>
      <c r="P156" s="190">
        <f t="shared" si="11"/>
        <v>0</v>
      </c>
      <c r="Q156" s="190">
        <v>0</v>
      </c>
      <c r="R156" s="190">
        <f t="shared" si="12"/>
        <v>0</v>
      </c>
      <c r="S156" s="190">
        <v>0</v>
      </c>
      <c r="T156" s="191">
        <f t="shared" si="13"/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92" t="s">
        <v>98</v>
      </c>
      <c r="AT156" s="192" t="s">
        <v>204</v>
      </c>
      <c r="AU156" s="192" t="s">
        <v>85</v>
      </c>
      <c r="AY156" s="18" t="s">
        <v>203</v>
      </c>
      <c r="BE156" s="193">
        <f t="shared" si="14"/>
        <v>0</v>
      </c>
      <c r="BF156" s="193">
        <f t="shared" si="15"/>
        <v>0</v>
      </c>
      <c r="BG156" s="193">
        <f t="shared" si="16"/>
        <v>0</v>
      </c>
      <c r="BH156" s="193">
        <f t="shared" si="17"/>
        <v>0</v>
      </c>
      <c r="BI156" s="193">
        <f t="shared" si="18"/>
        <v>0</v>
      </c>
      <c r="BJ156" s="18" t="s">
        <v>85</v>
      </c>
      <c r="BK156" s="193">
        <f t="shared" si="19"/>
        <v>0</v>
      </c>
      <c r="BL156" s="18" t="s">
        <v>98</v>
      </c>
      <c r="BM156" s="192" t="s">
        <v>4258</v>
      </c>
    </row>
    <row r="157" spans="1:65" s="2" customFormat="1" ht="21.75" customHeight="1">
      <c r="A157" s="35"/>
      <c r="B157" s="36"/>
      <c r="C157" s="180" t="s">
        <v>465</v>
      </c>
      <c r="D157" s="180" t="s">
        <v>204</v>
      </c>
      <c r="E157" s="181" t="s">
        <v>4259</v>
      </c>
      <c r="F157" s="182" t="s">
        <v>4260</v>
      </c>
      <c r="G157" s="183" t="s">
        <v>621</v>
      </c>
      <c r="H157" s="184">
        <v>72</v>
      </c>
      <c r="I157" s="185"/>
      <c r="J157" s="186">
        <f t="shared" si="10"/>
        <v>0</v>
      </c>
      <c r="K157" s="187"/>
      <c r="L157" s="40"/>
      <c r="M157" s="188" t="s">
        <v>1</v>
      </c>
      <c r="N157" s="189" t="s">
        <v>45</v>
      </c>
      <c r="O157" s="72"/>
      <c r="P157" s="190">
        <f t="shared" si="11"/>
        <v>0</v>
      </c>
      <c r="Q157" s="190">
        <v>0</v>
      </c>
      <c r="R157" s="190">
        <f t="shared" si="12"/>
        <v>0</v>
      </c>
      <c r="S157" s="190">
        <v>0</v>
      </c>
      <c r="T157" s="191">
        <f t="shared" si="13"/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92" t="s">
        <v>98</v>
      </c>
      <c r="AT157" s="192" t="s">
        <v>204</v>
      </c>
      <c r="AU157" s="192" t="s">
        <v>85</v>
      </c>
      <c r="AY157" s="18" t="s">
        <v>203</v>
      </c>
      <c r="BE157" s="193">
        <f t="shared" si="14"/>
        <v>0</v>
      </c>
      <c r="BF157" s="193">
        <f t="shared" si="15"/>
        <v>0</v>
      </c>
      <c r="BG157" s="193">
        <f t="shared" si="16"/>
        <v>0</v>
      </c>
      <c r="BH157" s="193">
        <f t="shared" si="17"/>
        <v>0</v>
      </c>
      <c r="BI157" s="193">
        <f t="shared" si="18"/>
        <v>0</v>
      </c>
      <c r="BJ157" s="18" t="s">
        <v>85</v>
      </c>
      <c r="BK157" s="193">
        <f t="shared" si="19"/>
        <v>0</v>
      </c>
      <c r="BL157" s="18" t="s">
        <v>98</v>
      </c>
      <c r="BM157" s="192" t="s">
        <v>4261</v>
      </c>
    </row>
    <row r="158" spans="1:65" s="2" customFormat="1" ht="24.2" customHeight="1">
      <c r="A158" s="35"/>
      <c r="B158" s="36"/>
      <c r="C158" s="180" t="s">
        <v>474</v>
      </c>
      <c r="D158" s="180" t="s">
        <v>204</v>
      </c>
      <c r="E158" s="181" t="s">
        <v>4262</v>
      </c>
      <c r="F158" s="182" t="s">
        <v>4263</v>
      </c>
      <c r="G158" s="183" t="s">
        <v>621</v>
      </c>
      <c r="H158" s="184">
        <v>1</v>
      </c>
      <c r="I158" s="185"/>
      <c r="J158" s="186">
        <f t="shared" si="10"/>
        <v>0</v>
      </c>
      <c r="K158" s="187"/>
      <c r="L158" s="40"/>
      <c r="M158" s="188" t="s">
        <v>1</v>
      </c>
      <c r="N158" s="189" t="s">
        <v>45</v>
      </c>
      <c r="O158" s="72"/>
      <c r="P158" s="190">
        <f t="shared" si="11"/>
        <v>0</v>
      </c>
      <c r="Q158" s="190">
        <v>0</v>
      </c>
      <c r="R158" s="190">
        <f t="shared" si="12"/>
        <v>0</v>
      </c>
      <c r="S158" s="190">
        <v>0</v>
      </c>
      <c r="T158" s="191">
        <f t="shared" si="13"/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92" t="s">
        <v>98</v>
      </c>
      <c r="AT158" s="192" t="s">
        <v>204</v>
      </c>
      <c r="AU158" s="192" t="s">
        <v>85</v>
      </c>
      <c r="AY158" s="18" t="s">
        <v>203</v>
      </c>
      <c r="BE158" s="193">
        <f t="shared" si="14"/>
        <v>0</v>
      </c>
      <c r="BF158" s="193">
        <f t="shared" si="15"/>
        <v>0</v>
      </c>
      <c r="BG158" s="193">
        <f t="shared" si="16"/>
        <v>0</v>
      </c>
      <c r="BH158" s="193">
        <f t="shared" si="17"/>
        <v>0</v>
      </c>
      <c r="BI158" s="193">
        <f t="shared" si="18"/>
        <v>0</v>
      </c>
      <c r="BJ158" s="18" t="s">
        <v>85</v>
      </c>
      <c r="BK158" s="193">
        <f t="shared" si="19"/>
        <v>0</v>
      </c>
      <c r="BL158" s="18" t="s">
        <v>98</v>
      </c>
      <c r="BM158" s="192" t="s">
        <v>4264</v>
      </c>
    </row>
    <row r="159" spans="1:65" s="2" customFormat="1" ht="16.5" customHeight="1">
      <c r="A159" s="35"/>
      <c r="B159" s="36"/>
      <c r="C159" s="180" t="s">
        <v>479</v>
      </c>
      <c r="D159" s="180" t="s">
        <v>204</v>
      </c>
      <c r="E159" s="181" t="s">
        <v>4265</v>
      </c>
      <c r="F159" s="182" t="s">
        <v>4266</v>
      </c>
      <c r="G159" s="183" t="s">
        <v>621</v>
      </c>
      <c r="H159" s="184">
        <v>1</v>
      </c>
      <c r="I159" s="185"/>
      <c r="J159" s="186">
        <f t="shared" si="10"/>
        <v>0</v>
      </c>
      <c r="K159" s="187"/>
      <c r="L159" s="40"/>
      <c r="M159" s="188" t="s">
        <v>1</v>
      </c>
      <c r="N159" s="189" t="s">
        <v>45</v>
      </c>
      <c r="O159" s="72"/>
      <c r="P159" s="190">
        <f t="shared" si="11"/>
        <v>0</v>
      </c>
      <c r="Q159" s="190">
        <v>0</v>
      </c>
      <c r="R159" s="190">
        <f t="shared" si="12"/>
        <v>0</v>
      </c>
      <c r="S159" s="190">
        <v>0</v>
      </c>
      <c r="T159" s="191">
        <f t="shared" si="13"/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92" t="s">
        <v>98</v>
      </c>
      <c r="AT159" s="192" t="s">
        <v>204</v>
      </c>
      <c r="AU159" s="192" t="s">
        <v>85</v>
      </c>
      <c r="AY159" s="18" t="s">
        <v>203</v>
      </c>
      <c r="BE159" s="193">
        <f t="shared" si="14"/>
        <v>0</v>
      </c>
      <c r="BF159" s="193">
        <f t="shared" si="15"/>
        <v>0</v>
      </c>
      <c r="BG159" s="193">
        <f t="shared" si="16"/>
        <v>0</v>
      </c>
      <c r="BH159" s="193">
        <f t="shared" si="17"/>
        <v>0</v>
      </c>
      <c r="BI159" s="193">
        <f t="shared" si="18"/>
        <v>0</v>
      </c>
      <c r="BJ159" s="18" t="s">
        <v>85</v>
      </c>
      <c r="BK159" s="193">
        <f t="shared" si="19"/>
        <v>0</v>
      </c>
      <c r="BL159" s="18" t="s">
        <v>98</v>
      </c>
      <c r="BM159" s="192" t="s">
        <v>4267</v>
      </c>
    </row>
    <row r="160" spans="2:63" s="11" customFormat="1" ht="25.9" customHeight="1">
      <c r="B160" s="166"/>
      <c r="C160" s="167"/>
      <c r="D160" s="168" t="s">
        <v>79</v>
      </c>
      <c r="E160" s="169" t="s">
        <v>151</v>
      </c>
      <c r="F160" s="169" t="s">
        <v>4268</v>
      </c>
      <c r="G160" s="167"/>
      <c r="H160" s="167"/>
      <c r="I160" s="170"/>
      <c r="J160" s="171">
        <f>BK160</f>
        <v>0</v>
      </c>
      <c r="K160" s="167"/>
      <c r="L160" s="172"/>
      <c r="M160" s="173"/>
      <c r="N160" s="174"/>
      <c r="O160" s="174"/>
      <c r="P160" s="175">
        <f>SUM(P161:P178)</f>
        <v>0</v>
      </c>
      <c r="Q160" s="174"/>
      <c r="R160" s="175">
        <f>SUM(R161:R178)</f>
        <v>0</v>
      </c>
      <c r="S160" s="174"/>
      <c r="T160" s="176">
        <f>SUM(T161:T178)</f>
        <v>0</v>
      </c>
      <c r="AR160" s="177" t="s">
        <v>85</v>
      </c>
      <c r="AT160" s="178" t="s">
        <v>79</v>
      </c>
      <c r="AU160" s="178" t="s">
        <v>80</v>
      </c>
      <c r="AY160" s="177" t="s">
        <v>203</v>
      </c>
      <c r="BK160" s="179">
        <f>SUM(BK161:BK178)</f>
        <v>0</v>
      </c>
    </row>
    <row r="161" spans="1:65" s="2" customFormat="1" ht="16.5" customHeight="1">
      <c r="A161" s="35"/>
      <c r="B161" s="36"/>
      <c r="C161" s="180" t="s">
        <v>485</v>
      </c>
      <c r="D161" s="180" t="s">
        <v>204</v>
      </c>
      <c r="E161" s="181" t="s">
        <v>4269</v>
      </c>
      <c r="F161" s="182" t="s">
        <v>4270</v>
      </c>
      <c r="G161" s="183" t="s">
        <v>253</v>
      </c>
      <c r="H161" s="184">
        <v>4932</v>
      </c>
      <c r="I161" s="185"/>
      <c r="J161" s="186">
        <f aca="true" t="shared" si="20" ref="J161:J178">ROUND(I161*H161,2)</f>
        <v>0</v>
      </c>
      <c r="K161" s="187"/>
      <c r="L161" s="40"/>
      <c r="M161" s="188" t="s">
        <v>1</v>
      </c>
      <c r="N161" s="189" t="s">
        <v>45</v>
      </c>
      <c r="O161" s="72"/>
      <c r="P161" s="190">
        <f aca="true" t="shared" si="21" ref="P161:P178">O161*H161</f>
        <v>0</v>
      </c>
      <c r="Q161" s="190">
        <v>0</v>
      </c>
      <c r="R161" s="190">
        <f aca="true" t="shared" si="22" ref="R161:R178">Q161*H161</f>
        <v>0</v>
      </c>
      <c r="S161" s="190">
        <v>0</v>
      </c>
      <c r="T161" s="191">
        <f aca="true" t="shared" si="23" ref="T161:T178"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192" t="s">
        <v>98</v>
      </c>
      <c r="AT161" s="192" t="s">
        <v>204</v>
      </c>
      <c r="AU161" s="192" t="s">
        <v>85</v>
      </c>
      <c r="AY161" s="18" t="s">
        <v>203</v>
      </c>
      <c r="BE161" s="193">
        <f aca="true" t="shared" si="24" ref="BE161:BE178">IF(N161="základní",J161,0)</f>
        <v>0</v>
      </c>
      <c r="BF161" s="193">
        <f aca="true" t="shared" si="25" ref="BF161:BF178">IF(N161="snížená",J161,0)</f>
        <v>0</v>
      </c>
      <c r="BG161" s="193">
        <f aca="true" t="shared" si="26" ref="BG161:BG178">IF(N161="zákl. přenesená",J161,0)</f>
        <v>0</v>
      </c>
      <c r="BH161" s="193">
        <f aca="true" t="shared" si="27" ref="BH161:BH178">IF(N161="sníž. přenesená",J161,0)</f>
        <v>0</v>
      </c>
      <c r="BI161" s="193">
        <f aca="true" t="shared" si="28" ref="BI161:BI178">IF(N161="nulová",J161,0)</f>
        <v>0</v>
      </c>
      <c r="BJ161" s="18" t="s">
        <v>85</v>
      </c>
      <c r="BK161" s="193">
        <f aca="true" t="shared" si="29" ref="BK161:BK178">ROUND(I161*H161,2)</f>
        <v>0</v>
      </c>
      <c r="BL161" s="18" t="s">
        <v>98</v>
      </c>
      <c r="BM161" s="192" t="s">
        <v>4271</v>
      </c>
    </row>
    <row r="162" spans="1:65" s="2" customFormat="1" ht="16.5" customHeight="1">
      <c r="A162" s="35"/>
      <c r="B162" s="36"/>
      <c r="C162" s="180" t="s">
        <v>490</v>
      </c>
      <c r="D162" s="180" t="s">
        <v>204</v>
      </c>
      <c r="E162" s="181" t="s">
        <v>4272</v>
      </c>
      <c r="F162" s="182" t="s">
        <v>4273</v>
      </c>
      <c r="G162" s="183" t="s">
        <v>253</v>
      </c>
      <c r="H162" s="184">
        <v>4100</v>
      </c>
      <c r="I162" s="185"/>
      <c r="J162" s="186">
        <f t="shared" si="20"/>
        <v>0</v>
      </c>
      <c r="K162" s="187"/>
      <c r="L162" s="40"/>
      <c r="M162" s="188" t="s">
        <v>1</v>
      </c>
      <c r="N162" s="189" t="s">
        <v>45</v>
      </c>
      <c r="O162" s="72"/>
      <c r="P162" s="190">
        <f t="shared" si="21"/>
        <v>0</v>
      </c>
      <c r="Q162" s="190">
        <v>0</v>
      </c>
      <c r="R162" s="190">
        <f t="shared" si="22"/>
        <v>0</v>
      </c>
      <c r="S162" s="190">
        <v>0</v>
      </c>
      <c r="T162" s="191">
        <f t="shared" si="23"/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92" t="s">
        <v>98</v>
      </c>
      <c r="AT162" s="192" t="s">
        <v>204</v>
      </c>
      <c r="AU162" s="192" t="s">
        <v>85</v>
      </c>
      <c r="AY162" s="18" t="s">
        <v>203</v>
      </c>
      <c r="BE162" s="193">
        <f t="shared" si="24"/>
        <v>0</v>
      </c>
      <c r="BF162" s="193">
        <f t="shared" si="25"/>
        <v>0</v>
      </c>
      <c r="BG162" s="193">
        <f t="shared" si="26"/>
        <v>0</v>
      </c>
      <c r="BH162" s="193">
        <f t="shared" si="27"/>
        <v>0</v>
      </c>
      <c r="BI162" s="193">
        <f t="shared" si="28"/>
        <v>0</v>
      </c>
      <c r="BJ162" s="18" t="s">
        <v>85</v>
      </c>
      <c r="BK162" s="193">
        <f t="shared" si="29"/>
        <v>0</v>
      </c>
      <c r="BL162" s="18" t="s">
        <v>98</v>
      </c>
      <c r="BM162" s="192" t="s">
        <v>4274</v>
      </c>
    </row>
    <row r="163" spans="1:65" s="2" customFormat="1" ht="16.5" customHeight="1">
      <c r="A163" s="35"/>
      <c r="B163" s="36"/>
      <c r="C163" s="180" t="s">
        <v>502</v>
      </c>
      <c r="D163" s="180" t="s">
        <v>204</v>
      </c>
      <c r="E163" s="181" t="s">
        <v>4275</v>
      </c>
      <c r="F163" s="182" t="s">
        <v>4276</v>
      </c>
      <c r="G163" s="183" t="s">
        <v>253</v>
      </c>
      <c r="H163" s="184">
        <v>1320</v>
      </c>
      <c r="I163" s="185"/>
      <c r="J163" s="186">
        <f t="shared" si="20"/>
        <v>0</v>
      </c>
      <c r="K163" s="187"/>
      <c r="L163" s="40"/>
      <c r="M163" s="188" t="s">
        <v>1</v>
      </c>
      <c r="N163" s="189" t="s">
        <v>45</v>
      </c>
      <c r="O163" s="72"/>
      <c r="P163" s="190">
        <f t="shared" si="21"/>
        <v>0</v>
      </c>
      <c r="Q163" s="190">
        <v>0</v>
      </c>
      <c r="R163" s="190">
        <f t="shared" si="22"/>
        <v>0</v>
      </c>
      <c r="S163" s="190">
        <v>0</v>
      </c>
      <c r="T163" s="191">
        <f t="shared" si="23"/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192" t="s">
        <v>98</v>
      </c>
      <c r="AT163" s="192" t="s">
        <v>204</v>
      </c>
      <c r="AU163" s="192" t="s">
        <v>85</v>
      </c>
      <c r="AY163" s="18" t="s">
        <v>203</v>
      </c>
      <c r="BE163" s="193">
        <f t="shared" si="24"/>
        <v>0</v>
      </c>
      <c r="BF163" s="193">
        <f t="shared" si="25"/>
        <v>0</v>
      </c>
      <c r="BG163" s="193">
        <f t="shared" si="26"/>
        <v>0</v>
      </c>
      <c r="BH163" s="193">
        <f t="shared" si="27"/>
        <v>0</v>
      </c>
      <c r="BI163" s="193">
        <f t="shared" si="28"/>
        <v>0</v>
      </c>
      <c r="BJ163" s="18" t="s">
        <v>85</v>
      </c>
      <c r="BK163" s="193">
        <f t="shared" si="29"/>
        <v>0</v>
      </c>
      <c r="BL163" s="18" t="s">
        <v>98</v>
      </c>
      <c r="BM163" s="192" t="s">
        <v>4277</v>
      </c>
    </row>
    <row r="164" spans="1:65" s="2" customFormat="1" ht="16.5" customHeight="1">
      <c r="A164" s="35"/>
      <c r="B164" s="36"/>
      <c r="C164" s="180" t="s">
        <v>508</v>
      </c>
      <c r="D164" s="180" t="s">
        <v>204</v>
      </c>
      <c r="E164" s="181" t="s">
        <v>4278</v>
      </c>
      <c r="F164" s="182" t="s">
        <v>4279</v>
      </c>
      <c r="G164" s="183" t="s">
        <v>253</v>
      </c>
      <c r="H164" s="184">
        <v>180</v>
      </c>
      <c r="I164" s="185"/>
      <c r="J164" s="186">
        <f t="shared" si="20"/>
        <v>0</v>
      </c>
      <c r="K164" s="187"/>
      <c r="L164" s="40"/>
      <c r="M164" s="188" t="s">
        <v>1</v>
      </c>
      <c r="N164" s="189" t="s">
        <v>45</v>
      </c>
      <c r="O164" s="72"/>
      <c r="P164" s="190">
        <f t="shared" si="21"/>
        <v>0</v>
      </c>
      <c r="Q164" s="190">
        <v>0</v>
      </c>
      <c r="R164" s="190">
        <f t="shared" si="22"/>
        <v>0</v>
      </c>
      <c r="S164" s="190">
        <v>0</v>
      </c>
      <c r="T164" s="191">
        <f t="shared" si="23"/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92" t="s">
        <v>98</v>
      </c>
      <c r="AT164" s="192" t="s">
        <v>204</v>
      </c>
      <c r="AU164" s="192" t="s">
        <v>85</v>
      </c>
      <c r="AY164" s="18" t="s">
        <v>203</v>
      </c>
      <c r="BE164" s="193">
        <f t="shared" si="24"/>
        <v>0</v>
      </c>
      <c r="BF164" s="193">
        <f t="shared" si="25"/>
        <v>0</v>
      </c>
      <c r="BG164" s="193">
        <f t="shared" si="26"/>
        <v>0</v>
      </c>
      <c r="BH164" s="193">
        <f t="shared" si="27"/>
        <v>0</v>
      </c>
      <c r="BI164" s="193">
        <f t="shared" si="28"/>
        <v>0</v>
      </c>
      <c r="BJ164" s="18" t="s">
        <v>85</v>
      </c>
      <c r="BK164" s="193">
        <f t="shared" si="29"/>
        <v>0</v>
      </c>
      <c r="BL164" s="18" t="s">
        <v>98</v>
      </c>
      <c r="BM164" s="192" t="s">
        <v>4280</v>
      </c>
    </row>
    <row r="165" spans="1:65" s="2" customFormat="1" ht="16.5" customHeight="1">
      <c r="A165" s="35"/>
      <c r="B165" s="36"/>
      <c r="C165" s="180" t="s">
        <v>515</v>
      </c>
      <c r="D165" s="180" t="s">
        <v>204</v>
      </c>
      <c r="E165" s="181" t="s">
        <v>4281</v>
      </c>
      <c r="F165" s="182" t="s">
        <v>4282</v>
      </c>
      <c r="G165" s="183" t="s">
        <v>253</v>
      </c>
      <c r="H165" s="184">
        <v>50</v>
      </c>
      <c r="I165" s="185"/>
      <c r="J165" s="186">
        <f t="shared" si="20"/>
        <v>0</v>
      </c>
      <c r="K165" s="187"/>
      <c r="L165" s="40"/>
      <c r="M165" s="188" t="s">
        <v>1</v>
      </c>
      <c r="N165" s="189" t="s">
        <v>45</v>
      </c>
      <c r="O165" s="72"/>
      <c r="P165" s="190">
        <f t="shared" si="21"/>
        <v>0</v>
      </c>
      <c r="Q165" s="190">
        <v>0</v>
      </c>
      <c r="R165" s="190">
        <f t="shared" si="22"/>
        <v>0</v>
      </c>
      <c r="S165" s="190">
        <v>0</v>
      </c>
      <c r="T165" s="191">
        <f t="shared" si="23"/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192" t="s">
        <v>98</v>
      </c>
      <c r="AT165" s="192" t="s">
        <v>204</v>
      </c>
      <c r="AU165" s="192" t="s">
        <v>85</v>
      </c>
      <c r="AY165" s="18" t="s">
        <v>203</v>
      </c>
      <c r="BE165" s="193">
        <f t="shared" si="24"/>
        <v>0</v>
      </c>
      <c r="BF165" s="193">
        <f t="shared" si="25"/>
        <v>0</v>
      </c>
      <c r="BG165" s="193">
        <f t="shared" si="26"/>
        <v>0</v>
      </c>
      <c r="BH165" s="193">
        <f t="shared" si="27"/>
        <v>0</v>
      </c>
      <c r="BI165" s="193">
        <f t="shared" si="28"/>
        <v>0</v>
      </c>
      <c r="BJ165" s="18" t="s">
        <v>85</v>
      </c>
      <c r="BK165" s="193">
        <f t="shared" si="29"/>
        <v>0</v>
      </c>
      <c r="BL165" s="18" t="s">
        <v>98</v>
      </c>
      <c r="BM165" s="192" t="s">
        <v>4283</v>
      </c>
    </row>
    <row r="166" spans="1:65" s="2" customFormat="1" ht="16.5" customHeight="1">
      <c r="A166" s="35"/>
      <c r="B166" s="36"/>
      <c r="C166" s="180" t="s">
        <v>523</v>
      </c>
      <c r="D166" s="180" t="s">
        <v>204</v>
      </c>
      <c r="E166" s="181" t="s">
        <v>4284</v>
      </c>
      <c r="F166" s="182" t="s">
        <v>4285</v>
      </c>
      <c r="G166" s="183" t="s">
        <v>253</v>
      </c>
      <c r="H166" s="184">
        <v>11668</v>
      </c>
      <c r="I166" s="185"/>
      <c r="J166" s="186">
        <f t="shared" si="20"/>
        <v>0</v>
      </c>
      <c r="K166" s="187"/>
      <c r="L166" s="40"/>
      <c r="M166" s="188" t="s">
        <v>1</v>
      </c>
      <c r="N166" s="189" t="s">
        <v>45</v>
      </c>
      <c r="O166" s="72"/>
      <c r="P166" s="190">
        <f t="shared" si="21"/>
        <v>0</v>
      </c>
      <c r="Q166" s="190">
        <v>0</v>
      </c>
      <c r="R166" s="190">
        <f t="shared" si="22"/>
        <v>0</v>
      </c>
      <c r="S166" s="190">
        <v>0</v>
      </c>
      <c r="T166" s="191">
        <f t="shared" si="23"/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92" t="s">
        <v>98</v>
      </c>
      <c r="AT166" s="192" t="s">
        <v>204</v>
      </c>
      <c r="AU166" s="192" t="s">
        <v>85</v>
      </c>
      <c r="AY166" s="18" t="s">
        <v>203</v>
      </c>
      <c r="BE166" s="193">
        <f t="shared" si="24"/>
        <v>0</v>
      </c>
      <c r="BF166" s="193">
        <f t="shared" si="25"/>
        <v>0</v>
      </c>
      <c r="BG166" s="193">
        <f t="shared" si="26"/>
        <v>0</v>
      </c>
      <c r="BH166" s="193">
        <f t="shared" si="27"/>
        <v>0</v>
      </c>
      <c r="BI166" s="193">
        <f t="shared" si="28"/>
        <v>0</v>
      </c>
      <c r="BJ166" s="18" t="s">
        <v>85</v>
      </c>
      <c r="BK166" s="193">
        <f t="shared" si="29"/>
        <v>0</v>
      </c>
      <c r="BL166" s="18" t="s">
        <v>98</v>
      </c>
      <c r="BM166" s="192" t="s">
        <v>4286</v>
      </c>
    </row>
    <row r="167" spans="1:65" s="2" customFormat="1" ht="16.5" customHeight="1">
      <c r="A167" s="35"/>
      <c r="B167" s="36"/>
      <c r="C167" s="180" t="s">
        <v>531</v>
      </c>
      <c r="D167" s="180" t="s">
        <v>204</v>
      </c>
      <c r="E167" s="181" t="s">
        <v>4287</v>
      </c>
      <c r="F167" s="182" t="s">
        <v>4288</v>
      </c>
      <c r="G167" s="183" t="s">
        <v>253</v>
      </c>
      <c r="H167" s="184">
        <v>665</v>
      </c>
      <c r="I167" s="185"/>
      <c r="J167" s="186">
        <f t="shared" si="20"/>
        <v>0</v>
      </c>
      <c r="K167" s="187"/>
      <c r="L167" s="40"/>
      <c r="M167" s="188" t="s">
        <v>1</v>
      </c>
      <c r="N167" s="189" t="s">
        <v>45</v>
      </c>
      <c r="O167" s="72"/>
      <c r="P167" s="190">
        <f t="shared" si="21"/>
        <v>0</v>
      </c>
      <c r="Q167" s="190">
        <v>0</v>
      </c>
      <c r="R167" s="190">
        <f t="shared" si="22"/>
        <v>0</v>
      </c>
      <c r="S167" s="190">
        <v>0</v>
      </c>
      <c r="T167" s="191">
        <f t="shared" si="23"/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92" t="s">
        <v>98</v>
      </c>
      <c r="AT167" s="192" t="s">
        <v>204</v>
      </c>
      <c r="AU167" s="192" t="s">
        <v>85</v>
      </c>
      <c r="AY167" s="18" t="s">
        <v>203</v>
      </c>
      <c r="BE167" s="193">
        <f t="shared" si="24"/>
        <v>0</v>
      </c>
      <c r="BF167" s="193">
        <f t="shared" si="25"/>
        <v>0</v>
      </c>
      <c r="BG167" s="193">
        <f t="shared" si="26"/>
        <v>0</v>
      </c>
      <c r="BH167" s="193">
        <f t="shared" si="27"/>
        <v>0</v>
      </c>
      <c r="BI167" s="193">
        <f t="shared" si="28"/>
        <v>0</v>
      </c>
      <c r="BJ167" s="18" t="s">
        <v>85</v>
      </c>
      <c r="BK167" s="193">
        <f t="shared" si="29"/>
        <v>0</v>
      </c>
      <c r="BL167" s="18" t="s">
        <v>98</v>
      </c>
      <c r="BM167" s="192" t="s">
        <v>4289</v>
      </c>
    </row>
    <row r="168" spans="1:65" s="2" customFormat="1" ht="16.5" customHeight="1">
      <c r="A168" s="35"/>
      <c r="B168" s="36"/>
      <c r="C168" s="180" t="s">
        <v>536</v>
      </c>
      <c r="D168" s="180" t="s">
        <v>204</v>
      </c>
      <c r="E168" s="181" t="s">
        <v>4290</v>
      </c>
      <c r="F168" s="182" t="s">
        <v>4291</v>
      </c>
      <c r="G168" s="183" t="s">
        <v>253</v>
      </c>
      <c r="H168" s="184">
        <v>3438</v>
      </c>
      <c r="I168" s="185"/>
      <c r="J168" s="186">
        <f t="shared" si="20"/>
        <v>0</v>
      </c>
      <c r="K168" s="187"/>
      <c r="L168" s="40"/>
      <c r="M168" s="188" t="s">
        <v>1</v>
      </c>
      <c r="N168" s="189" t="s">
        <v>45</v>
      </c>
      <c r="O168" s="72"/>
      <c r="P168" s="190">
        <f t="shared" si="21"/>
        <v>0</v>
      </c>
      <c r="Q168" s="190">
        <v>0</v>
      </c>
      <c r="R168" s="190">
        <f t="shared" si="22"/>
        <v>0</v>
      </c>
      <c r="S168" s="190">
        <v>0</v>
      </c>
      <c r="T168" s="191">
        <f t="shared" si="23"/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192" t="s">
        <v>98</v>
      </c>
      <c r="AT168" s="192" t="s">
        <v>204</v>
      </c>
      <c r="AU168" s="192" t="s">
        <v>85</v>
      </c>
      <c r="AY168" s="18" t="s">
        <v>203</v>
      </c>
      <c r="BE168" s="193">
        <f t="shared" si="24"/>
        <v>0</v>
      </c>
      <c r="BF168" s="193">
        <f t="shared" si="25"/>
        <v>0</v>
      </c>
      <c r="BG168" s="193">
        <f t="shared" si="26"/>
        <v>0</v>
      </c>
      <c r="BH168" s="193">
        <f t="shared" si="27"/>
        <v>0</v>
      </c>
      <c r="BI168" s="193">
        <f t="shared" si="28"/>
        <v>0</v>
      </c>
      <c r="BJ168" s="18" t="s">
        <v>85</v>
      </c>
      <c r="BK168" s="193">
        <f t="shared" si="29"/>
        <v>0</v>
      </c>
      <c r="BL168" s="18" t="s">
        <v>98</v>
      </c>
      <c r="BM168" s="192" t="s">
        <v>4292</v>
      </c>
    </row>
    <row r="169" spans="1:65" s="2" customFormat="1" ht="16.5" customHeight="1">
      <c r="A169" s="35"/>
      <c r="B169" s="36"/>
      <c r="C169" s="180" t="s">
        <v>541</v>
      </c>
      <c r="D169" s="180" t="s">
        <v>204</v>
      </c>
      <c r="E169" s="181" t="s">
        <v>4293</v>
      </c>
      <c r="F169" s="182" t="s">
        <v>4294</v>
      </c>
      <c r="G169" s="183" t="s">
        <v>253</v>
      </c>
      <c r="H169" s="184">
        <v>185</v>
      </c>
      <c r="I169" s="185"/>
      <c r="J169" s="186">
        <f t="shared" si="20"/>
        <v>0</v>
      </c>
      <c r="K169" s="187"/>
      <c r="L169" s="40"/>
      <c r="M169" s="188" t="s">
        <v>1</v>
      </c>
      <c r="N169" s="189" t="s">
        <v>45</v>
      </c>
      <c r="O169" s="72"/>
      <c r="P169" s="190">
        <f t="shared" si="21"/>
        <v>0</v>
      </c>
      <c r="Q169" s="190">
        <v>0</v>
      </c>
      <c r="R169" s="190">
        <f t="shared" si="22"/>
        <v>0</v>
      </c>
      <c r="S169" s="190">
        <v>0</v>
      </c>
      <c r="T169" s="191">
        <f t="shared" si="23"/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92" t="s">
        <v>98</v>
      </c>
      <c r="AT169" s="192" t="s">
        <v>204</v>
      </c>
      <c r="AU169" s="192" t="s">
        <v>85</v>
      </c>
      <c r="AY169" s="18" t="s">
        <v>203</v>
      </c>
      <c r="BE169" s="193">
        <f t="shared" si="24"/>
        <v>0</v>
      </c>
      <c r="BF169" s="193">
        <f t="shared" si="25"/>
        <v>0</v>
      </c>
      <c r="BG169" s="193">
        <f t="shared" si="26"/>
        <v>0</v>
      </c>
      <c r="BH169" s="193">
        <f t="shared" si="27"/>
        <v>0</v>
      </c>
      <c r="BI169" s="193">
        <f t="shared" si="28"/>
        <v>0</v>
      </c>
      <c r="BJ169" s="18" t="s">
        <v>85</v>
      </c>
      <c r="BK169" s="193">
        <f t="shared" si="29"/>
        <v>0</v>
      </c>
      <c r="BL169" s="18" t="s">
        <v>98</v>
      </c>
      <c r="BM169" s="192" t="s">
        <v>4295</v>
      </c>
    </row>
    <row r="170" spans="1:65" s="2" customFormat="1" ht="16.5" customHeight="1">
      <c r="A170" s="35"/>
      <c r="B170" s="36"/>
      <c r="C170" s="180" t="s">
        <v>546</v>
      </c>
      <c r="D170" s="180" t="s">
        <v>204</v>
      </c>
      <c r="E170" s="181" t="s">
        <v>4296</v>
      </c>
      <c r="F170" s="182" t="s">
        <v>4297</v>
      </c>
      <c r="G170" s="183" t="s">
        <v>253</v>
      </c>
      <c r="H170" s="184">
        <v>16</v>
      </c>
      <c r="I170" s="185"/>
      <c r="J170" s="186">
        <f t="shared" si="20"/>
        <v>0</v>
      </c>
      <c r="K170" s="187"/>
      <c r="L170" s="40"/>
      <c r="M170" s="188" t="s">
        <v>1</v>
      </c>
      <c r="N170" s="189" t="s">
        <v>45</v>
      </c>
      <c r="O170" s="72"/>
      <c r="P170" s="190">
        <f t="shared" si="21"/>
        <v>0</v>
      </c>
      <c r="Q170" s="190">
        <v>0</v>
      </c>
      <c r="R170" s="190">
        <f t="shared" si="22"/>
        <v>0</v>
      </c>
      <c r="S170" s="190">
        <v>0</v>
      </c>
      <c r="T170" s="191">
        <f t="shared" si="23"/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92" t="s">
        <v>98</v>
      </c>
      <c r="AT170" s="192" t="s">
        <v>204</v>
      </c>
      <c r="AU170" s="192" t="s">
        <v>85</v>
      </c>
      <c r="AY170" s="18" t="s">
        <v>203</v>
      </c>
      <c r="BE170" s="193">
        <f t="shared" si="24"/>
        <v>0</v>
      </c>
      <c r="BF170" s="193">
        <f t="shared" si="25"/>
        <v>0</v>
      </c>
      <c r="BG170" s="193">
        <f t="shared" si="26"/>
        <v>0</v>
      </c>
      <c r="BH170" s="193">
        <f t="shared" si="27"/>
        <v>0</v>
      </c>
      <c r="BI170" s="193">
        <f t="shared" si="28"/>
        <v>0</v>
      </c>
      <c r="BJ170" s="18" t="s">
        <v>85</v>
      </c>
      <c r="BK170" s="193">
        <f t="shared" si="29"/>
        <v>0</v>
      </c>
      <c r="BL170" s="18" t="s">
        <v>98</v>
      </c>
      <c r="BM170" s="192" t="s">
        <v>4298</v>
      </c>
    </row>
    <row r="171" spans="1:65" s="2" customFormat="1" ht="16.5" customHeight="1">
      <c r="A171" s="35"/>
      <c r="B171" s="36"/>
      <c r="C171" s="180" t="s">
        <v>550</v>
      </c>
      <c r="D171" s="180" t="s">
        <v>204</v>
      </c>
      <c r="E171" s="181" t="s">
        <v>4299</v>
      </c>
      <c r="F171" s="182" t="s">
        <v>4300</v>
      </c>
      <c r="G171" s="183" t="s">
        <v>253</v>
      </c>
      <c r="H171" s="184">
        <v>16</v>
      </c>
      <c r="I171" s="185"/>
      <c r="J171" s="186">
        <f t="shared" si="20"/>
        <v>0</v>
      </c>
      <c r="K171" s="187"/>
      <c r="L171" s="40"/>
      <c r="M171" s="188" t="s">
        <v>1</v>
      </c>
      <c r="N171" s="189" t="s">
        <v>45</v>
      </c>
      <c r="O171" s="72"/>
      <c r="P171" s="190">
        <f t="shared" si="21"/>
        <v>0</v>
      </c>
      <c r="Q171" s="190">
        <v>0</v>
      </c>
      <c r="R171" s="190">
        <f t="shared" si="22"/>
        <v>0</v>
      </c>
      <c r="S171" s="190">
        <v>0</v>
      </c>
      <c r="T171" s="191">
        <f t="shared" si="23"/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192" t="s">
        <v>98</v>
      </c>
      <c r="AT171" s="192" t="s">
        <v>204</v>
      </c>
      <c r="AU171" s="192" t="s">
        <v>85</v>
      </c>
      <c r="AY171" s="18" t="s">
        <v>203</v>
      </c>
      <c r="BE171" s="193">
        <f t="shared" si="24"/>
        <v>0</v>
      </c>
      <c r="BF171" s="193">
        <f t="shared" si="25"/>
        <v>0</v>
      </c>
      <c r="BG171" s="193">
        <f t="shared" si="26"/>
        <v>0</v>
      </c>
      <c r="BH171" s="193">
        <f t="shared" si="27"/>
        <v>0</v>
      </c>
      <c r="BI171" s="193">
        <f t="shared" si="28"/>
        <v>0</v>
      </c>
      <c r="BJ171" s="18" t="s">
        <v>85</v>
      </c>
      <c r="BK171" s="193">
        <f t="shared" si="29"/>
        <v>0</v>
      </c>
      <c r="BL171" s="18" t="s">
        <v>98</v>
      </c>
      <c r="BM171" s="192" t="s">
        <v>4301</v>
      </c>
    </row>
    <row r="172" spans="1:65" s="2" customFormat="1" ht="16.5" customHeight="1">
      <c r="A172" s="35"/>
      <c r="B172" s="36"/>
      <c r="C172" s="180" t="s">
        <v>555</v>
      </c>
      <c r="D172" s="180" t="s">
        <v>204</v>
      </c>
      <c r="E172" s="181" t="s">
        <v>4302</v>
      </c>
      <c r="F172" s="182" t="s">
        <v>4303</v>
      </c>
      <c r="G172" s="183" t="s">
        <v>253</v>
      </c>
      <c r="H172" s="184">
        <v>140</v>
      </c>
      <c r="I172" s="185"/>
      <c r="J172" s="186">
        <f t="shared" si="20"/>
        <v>0</v>
      </c>
      <c r="K172" s="187"/>
      <c r="L172" s="40"/>
      <c r="M172" s="188" t="s">
        <v>1</v>
      </c>
      <c r="N172" s="189" t="s">
        <v>45</v>
      </c>
      <c r="O172" s="72"/>
      <c r="P172" s="190">
        <f t="shared" si="21"/>
        <v>0</v>
      </c>
      <c r="Q172" s="190">
        <v>0</v>
      </c>
      <c r="R172" s="190">
        <f t="shared" si="22"/>
        <v>0</v>
      </c>
      <c r="S172" s="190">
        <v>0</v>
      </c>
      <c r="T172" s="191">
        <f t="shared" si="23"/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92" t="s">
        <v>98</v>
      </c>
      <c r="AT172" s="192" t="s">
        <v>204</v>
      </c>
      <c r="AU172" s="192" t="s">
        <v>85</v>
      </c>
      <c r="AY172" s="18" t="s">
        <v>203</v>
      </c>
      <c r="BE172" s="193">
        <f t="shared" si="24"/>
        <v>0</v>
      </c>
      <c r="BF172" s="193">
        <f t="shared" si="25"/>
        <v>0</v>
      </c>
      <c r="BG172" s="193">
        <f t="shared" si="26"/>
        <v>0</v>
      </c>
      <c r="BH172" s="193">
        <f t="shared" si="27"/>
        <v>0</v>
      </c>
      <c r="BI172" s="193">
        <f t="shared" si="28"/>
        <v>0</v>
      </c>
      <c r="BJ172" s="18" t="s">
        <v>85</v>
      </c>
      <c r="BK172" s="193">
        <f t="shared" si="29"/>
        <v>0</v>
      </c>
      <c r="BL172" s="18" t="s">
        <v>98</v>
      </c>
      <c r="BM172" s="192" t="s">
        <v>4304</v>
      </c>
    </row>
    <row r="173" spans="1:65" s="2" customFormat="1" ht="16.5" customHeight="1">
      <c r="A173" s="35"/>
      <c r="B173" s="36"/>
      <c r="C173" s="180" t="s">
        <v>561</v>
      </c>
      <c r="D173" s="180" t="s">
        <v>204</v>
      </c>
      <c r="E173" s="181" t="s">
        <v>4305</v>
      </c>
      <c r="F173" s="182" t="s">
        <v>4306</v>
      </c>
      <c r="G173" s="183" t="s">
        <v>253</v>
      </c>
      <c r="H173" s="184">
        <v>25</v>
      </c>
      <c r="I173" s="185"/>
      <c r="J173" s="186">
        <f t="shared" si="20"/>
        <v>0</v>
      </c>
      <c r="K173" s="187"/>
      <c r="L173" s="40"/>
      <c r="M173" s="188" t="s">
        <v>1</v>
      </c>
      <c r="N173" s="189" t="s">
        <v>45</v>
      </c>
      <c r="O173" s="72"/>
      <c r="P173" s="190">
        <f t="shared" si="21"/>
        <v>0</v>
      </c>
      <c r="Q173" s="190">
        <v>0</v>
      </c>
      <c r="R173" s="190">
        <f t="shared" si="22"/>
        <v>0</v>
      </c>
      <c r="S173" s="190">
        <v>0</v>
      </c>
      <c r="T173" s="191">
        <f t="shared" si="23"/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192" t="s">
        <v>98</v>
      </c>
      <c r="AT173" s="192" t="s">
        <v>204</v>
      </c>
      <c r="AU173" s="192" t="s">
        <v>85</v>
      </c>
      <c r="AY173" s="18" t="s">
        <v>203</v>
      </c>
      <c r="BE173" s="193">
        <f t="shared" si="24"/>
        <v>0</v>
      </c>
      <c r="BF173" s="193">
        <f t="shared" si="25"/>
        <v>0</v>
      </c>
      <c r="BG173" s="193">
        <f t="shared" si="26"/>
        <v>0</v>
      </c>
      <c r="BH173" s="193">
        <f t="shared" si="27"/>
        <v>0</v>
      </c>
      <c r="BI173" s="193">
        <f t="shared" si="28"/>
        <v>0</v>
      </c>
      <c r="BJ173" s="18" t="s">
        <v>85</v>
      </c>
      <c r="BK173" s="193">
        <f t="shared" si="29"/>
        <v>0</v>
      </c>
      <c r="BL173" s="18" t="s">
        <v>98</v>
      </c>
      <c r="BM173" s="192" t="s">
        <v>4307</v>
      </c>
    </row>
    <row r="174" spans="1:65" s="2" customFormat="1" ht="16.5" customHeight="1">
      <c r="A174" s="35"/>
      <c r="B174" s="36"/>
      <c r="C174" s="180" t="s">
        <v>566</v>
      </c>
      <c r="D174" s="180" t="s">
        <v>204</v>
      </c>
      <c r="E174" s="181" t="s">
        <v>4308</v>
      </c>
      <c r="F174" s="182" t="s">
        <v>4309</v>
      </c>
      <c r="G174" s="183" t="s">
        <v>621</v>
      </c>
      <c r="H174" s="184">
        <v>12</v>
      </c>
      <c r="I174" s="185"/>
      <c r="J174" s="186">
        <f t="shared" si="20"/>
        <v>0</v>
      </c>
      <c r="K174" s="187"/>
      <c r="L174" s="40"/>
      <c r="M174" s="188" t="s">
        <v>1</v>
      </c>
      <c r="N174" s="189" t="s">
        <v>45</v>
      </c>
      <c r="O174" s="72"/>
      <c r="P174" s="190">
        <f t="shared" si="21"/>
        <v>0</v>
      </c>
      <c r="Q174" s="190">
        <v>0</v>
      </c>
      <c r="R174" s="190">
        <f t="shared" si="22"/>
        <v>0</v>
      </c>
      <c r="S174" s="190">
        <v>0</v>
      </c>
      <c r="T174" s="191">
        <f t="shared" si="23"/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92" t="s">
        <v>98</v>
      </c>
      <c r="AT174" s="192" t="s">
        <v>204</v>
      </c>
      <c r="AU174" s="192" t="s">
        <v>85</v>
      </c>
      <c r="AY174" s="18" t="s">
        <v>203</v>
      </c>
      <c r="BE174" s="193">
        <f t="shared" si="24"/>
        <v>0</v>
      </c>
      <c r="BF174" s="193">
        <f t="shared" si="25"/>
        <v>0</v>
      </c>
      <c r="BG174" s="193">
        <f t="shared" si="26"/>
        <v>0</v>
      </c>
      <c r="BH174" s="193">
        <f t="shared" si="27"/>
        <v>0</v>
      </c>
      <c r="BI174" s="193">
        <f t="shared" si="28"/>
        <v>0</v>
      </c>
      <c r="BJ174" s="18" t="s">
        <v>85</v>
      </c>
      <c r="BK174" s="193">
        <f t="shared" si="29"/>
        <v>0</v>
      </c>
      <c r="BL174" s="18" t="s">
        <v>98</v>
      </c>
      <c r="BM174" s="192" t="s">
        <v>4310</v>
      </c>
    </row>
    <row r="175" spans="1:65" s="2" customFormat="1" ht="16.5" customHeight="1">
      <c r="A175" s="35"/>
      <c r="B175" s="36"/>
      <c r="C175" s="180" t="s">
        <v>571</v>
      </c>
      <c r="D175" s="180" t="s">
        <v>204</v>
      </c>
      <c r="E175" s="181" t="s">
        <v>4311</v>
      </c>
      <c r="F175" s="182" t="s">
        <v>4312</v>
      </c>
      <c r="G175" s="183" t="s">
        <v>621</v>
      </c>
      <c r="H175" s="184">
        <v>4</v>
      </c>
      <c r="I175" s="185"/>
      <c r="J175" s="186">
        <f t="shared" si="20"/>
        <v>0</v>
      </c>
      <c r="K175" s="187"/>
      <c r="L175" s="40"/>
      <c r="M175" s="188" t="s">
        <v>1</v>
      </c>
      <c r="N175" s="189" t="s">
        <v>45</v>
      </c>
      <c r="O175" s="72"/>
      <c r="P175" s="190">
        <f t="shared" si="21"/>
        <v>0</v>
      </c>
      <c r="Q175" s="190">
        <v>0</v>
      </c>
      <c r="R175" s="190">
        <f t="shared" si="22"/>
        <v>0</v>
      </c>
      <c r="S175" s="190">
        <v>0</v>
      </c>
      <c r="T175" s="191">
        <f t="shared" si="23"/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92" t="s">
        <v>98</v>
      </c>
      <c r="AT175" s="192" t="s">
        <v>204</v>
      </c>
      <c r="AU175" s="192" t="s">
        <v>85</v>
      </c>
      <c r="AY175" s="18" t="s">
        <v>203</v>
      </c>
      <c r="BE175" s="193">
        <f t="shared" si="24"/>
        <v>0</v>
      </c>
      <c r="BF175" s="193">
        <f t="shared" si="25"/>
        <v>0</v>
      </c>
      <c r="BG175" s="193">
        <f t="shared" si="26"/>
        <v>0</v>
      </c>
      <c r="BH175" s="193">
        <f t="shared" si="27"/>
        <v>0</v>
      </c>
      <c r="BI175" s="193">
        <f t="shared" si="28"/>
        <v>0</v>
      </c>
      <c r="BJ175" s="18" t="s">
        <v>85</v>
      </c>
      <c r="BK175" s="193">
        <f t="shared" si="29"/>
        <v>0</v>
      </c>
      <c r="BL175" s="18" t="s">
        <v>98</v>
      </c>
      <c r="BM175" s="192" t="s">
        <v>4313</v>
      </c>
    </row>
    <row r="176" spans="1:65" s="2" customFormat="1" ht="16.5" customHeight="1">
      <c r="A176" s="35"/>
      <c r="B176" s="36"/>
      <c r="C176" s="180" t="s">
        <v>576</v>
      </c>
      <c r="D176" s="180" t="s">
        <v>204</v>
      </c>
      <c r="E176" s="181" t="s">
        <v>4314</v>
      </c>
      <c r="F176" s="182" t="s">
        <v>4315</v>
      </c>
      <c r="G176" s="183" t="s">
        <v>253</v>
      </c>
      <c r="H176" s="184">
        <v>1900</v>
      </c>
      <c r="I176" s="185"/>
      <c r="J176" s="186">
        <f t="shared" si="20"/>
        <v>0</v>
      </c>
      <c r="K176" s="187"/>
      <c r="L176" s="40"/>
      <c r="M176" s="188" t="s">
        <v>1</v>
      </c>
      <c r="N176" s="189" t="s">
        <v>45</v>
      </c>
      <c r="O176" s="72"/>
      <c r="P176" s="190">
        <f t="shared" si="21"/>
        <v>0</v>
      </c>
      <c r="Q176" s="190">
        <v>0</v>
      </c>
      <c r="R176" s="190">
        <f t="shared" si="22"/>
        <v>0</v>
      </c>
      <c r="S176" s="190">
        <v>0</v>
      </c>
      <c r="T176" s="191">
        <f t="shared" si="23"/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92" t="s">
        <v>98</v>
      </c>
      <c r="AT176" s="192" t="s">
        <v>204</v>
      </c>
      <c r="AU176" s="192" t="s">
        <v>85</v>
      </c>
      <c r="AY176" s="18" t="s">
        <v>203</v>
      </c>
      <c r="BE176" s="193">
        <f t="shared" si="24"/>
        <v>0</v>
      </c>
      <c r="BF176" s="193">
        <f t="shared" si="25"/>
        <v>0</v>
      </c>
      <c r="BG176" s="193">
        <f t="shared" si="26"/>
        <v>0</v>
      </c>
      <c r="BH176" s="193">
        <f t="shared" si="27"/>
        <v>0</v>
      </c>
      <c r="BI176" s="193">
        <f t="shared" si="28"/>
        <v>0</v>
      </c>
      <c r="BJ176" s="18" t="s">
        <v>85</v>
      </c>
      <c r="BK176" s="193">
        <f t="shared" si="29"/>
        <v>0</v>
      </c>
      <c r="BL176" s="18" t="s">
        <v>98</v>
      </c>
      <c r="BM176" s="192" t="s">
        <v>4316</v>
      </c>
    </row>
    <row r="177" spans="1:65" s="2" customFormat="1" ht="16.5" customHeight="1">
      <c r="A177" s="35"/>
      <c r="B177" s="36"/>
      <c r="C177" s="180" t="s">
        <v>581</v>
      </c>
      <c r="D177" s="180" t="s">
        <v>204</v>
      </c>
      <c r="E177" s="181" t="s">
        <v>4317</v>
      </c>
      <c r="F177" s="182" t="s">
        <v>4318</v>
      </c>
      <c r="G177" s="183" t="s">
        <v>253</v>
      </c>
      <c r="H177" s="184">
        <v>1200</v>
      </c>
      <c r="I177" s="185"/>
      <c r="J177" s="186">
        <f t="shared" si="20"/>
        <v>0</v>
      </c>
      <c r="K177" s="187"/>
      <c r="L177" s="40"/>
      <c r="M177" s="188" t="s">
        <v>1</v>
      </c>
      <c r="N177" s="189" t="s">
        <v>45</v>
      </c>
      <c r="O177" s="72"/>
      <c r="P177" s="190">
        <f t="shared" si="21"/>
        <v>0</v>
      </c>
      <c r="Q177" s="190">
        <v>0</v>
      </c>
      <c r="R177" s="190">
        <f t="shared" si="22"/>
        <v>0</v>
      </c>
      <c r="S177" s="190">
        <v>0</v>
      </c>
      <c r="T177" s="191">
        <f t="shared" si="23"/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92" t="s">
        <v>98</v>
      </c>
      <c r="AT177" s="192" t="s">
        <v>204</v>
      </c>
      <c r="AU177" s="192" t="s">
        <v>85</v>
      </c>
      <c r="AY177" s="18" t="s">
        <v>203</v>
      </c>
      <c r="BE177" s="193">
        <f t="shared" si="24"/>
        <v>0</v>
      </c>
      <c r="BF177" s="193">
        <f t="shared" si="25"/>
        <v>0</v>
      </c>
      <c r="BG177" s="193">
        <f t="shared" si="26"/>
        <v>0</v>
      </c>
      <c r="BH177" s="193">
        <f t="shared" si="27"/>
        <v>0</v>
      </c>
      <c r="BI177" s="193">
        <f t="shared" si="28"/>
        <v>0</v>
      </c>
      <c r="BJ177" s="18" t="s">
        <v>85</v>
      </c>
      <c r="BK177" s="193">
        <f t="shared" si="29"/>
        <v>0</v>
      </c>
      <c r="BL177" s="18" t="s">
        <v>98</v>
      </c>
      <c r="BM177" s="192" t="s">
        <v>4319</v>
      </c>
    </row>
    <row r="178" spans="1:65" s="2" customFormat="1" ht="16.5" customHeight="1">
      <c r="A178" s="35"/>
      <c r="B178" s="36"/>
      <c r="C178" s="180" t="s">
        <v>586</v>
      </c>
      <c r="D178" s="180" t="s">
        <v>204</v>
      </c>
      <c r="E178" s="181" t="s">
        <v>4320</v>
      </c>
      <c r="F178" s="182" t="s">
        <v>4321</v>
      </c>
      <c r="G178" s="183" t="s">
        <v>253</v>
      </c>
      <c r="H178" s="184">
        <v>100</v>
      </c>
      <c r="I178" s="185"/>
      <c r="J178" s="186">
        <f t="shared" si="20"/>
        <v>0</v>
      </c>
      <c r="K178" s="187"/>
      <c r="L178" s="40"/>
      <c r="M178" s="188" t="s">
        <v>1</v>
      </c>
      <c r="N178" s="189" t="s">
        <v>45</v>
      </c>
      <c r="O178" s="72"/>
      <c r="P178" s="190">
        <f t="shared" si="21"/>
        <v>0</v>
      </c>
      <c r="Q178" s="190">
        <v>0</v>
      </c>
      <c r="R178" s="190">
        <f t="shared" si="22"/>
        <v>0</v>
      </c>
      <c r="S178" s="190">
        <v>0</v>
      </c>
      <c r="T178" s="191">
        <f t="shared" si="23"/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192" t="s">
        <v>98</v>
      </c>
      <c r="AT178" s="192" t="s">
        <v>204</v>
      </c>
      <c r="AU178" s="192" t="s">
        <v>85</v>
      </c>
      <c r="AY178" s="18" t="s">
        <v>203</v>
      </c>
      <c r="BE178" s="193">
        <f t="shared" si="24"/>
        <v>0</v>
      </c>
      <c r="BF178" s="193">
        <f t="shared" si="25"/>
        <v>0</v>
      </c>
      <c r="BG178" s="193">
        <f t="shared" si="26"/>
        <v>0</v>
      </c>
      <c r="BH178" s="193">
        <f t="shared" si="27"/>
        <v>0</v>
      </c>
      <c r="BI178" s="193">
        <f t="shared" si="28"/>
        <v>0</v>
      </c>
      <c r="BJ178" s="18" t="s">
        <v>85</v>
      </c>
      <c r="BK178" s="193">
        <f t="shared" si="29"/>
        <v>0</v>
      </c>
      <c r="BL178" s="18" t="s">
        <v>98</v>
      </c>
      <c r="BM178" s="192" t="s">
        <v>4322</v>
      </c>
    </row>
    <row r="179" spans="2:63" s="11" customFormat="1" ht="25.9" customHeight="1">
      <c r="B179" s="166"/>
      <c r="C179" s="167"/>
      <c r="D179" s="168" t="s">
        <v>79</v>
      </c>
      <c r="E179" s="169" t="s">
        <v>4323</v>
      </c>
      <c r="F179" s="169" t="s">
        <v>4324</v>
      </c>
      <c r="G179" s="167"/>
      <c r="H179" s="167"/>
      <c r="I179" s="170"/>
      <c r="J179" s="171">
        <f>BK179</f>
        <v>0</v>
      </c>
      <c r="K179" s="167"/>
      <c r="L179" s="172"/>
      <c r="M179" s="173"/>
      <c r="N179" s="174"/>
      <c r="O179" s="174"/>
      <c r="P179" s="175">
        <f>SUM(P180:P185)</f>
        <v>0</v>
      </c>
      <c r="Q179" s="174"/>
      <c r="R179" s="175">
        <f>SUM(R180:R185)</f>
        <v>0</v>
      </c>
      <c r="S179" s="174"/>
      <c r="T179" s="176">
        <f>SUM(T180:T185)</f>
        <v>0</v>
      </c>
      <c r="AR179" s="177" t="s">
        <v>85</v>
      </c>
      <c r="AT179" s="178" t="s">
        <v>79</v>
      </c>
      <c r="AU179" s="178" t="s">
        <v>80</v>
      </c>
      <c r="AY179" s="177" t="s">
        <v>203</v>
      </c>
      <c r="BK179" s="179">
        <f>SUM(BK180:BK185)</f>
        <v>0</v>
      </c>
    </row>
    <row r="180" spans="1:65" s="2" customFormat="1" ht="16.5" customHeight="1">
      <c r="A180" s="35"/>
      <c r="B180" s="36"/>
      <c r="C180" s="180" t="s">
        <v>591</v>
      </c>
      <c r="D180" s="180" t="s">
        <v>204</v>
      </c>
      <c r="E180" s="181" t="s">
        <v>4325</v>
      </c>
      <c r="F180" s="182" t="s">
        <v>4326</v>
      </c>
      <c r="G180" s="183" t="s">
        <v>253</v>
      </c>
      <c r="H180" s="184">
        <v>5800</v>
      </c>
      <c r="I180" s="185"/>
      <c r="J180" s="186">
        <f aca="true" t="shared" si="30" ref="J180:J185">ROUND(I180*H180,2)</f>
        <v>0</v>
      </c>
      <c r="K180" s="187"/>
      <c r="L180" s="40"/>
      <c r="M180" s="188" t="s">
        <v>1</v>
      </c>
      <c r="N180" s="189" t="s">
        <v>45</v>
      </c>
      <c r="O180" s="72"/>
      <c r="P180" s="190">
        <f aca="true" t="shared" si="31" ref="P180:P185">O180*H180</f>
        <v>0</v>
      </c>
      <c r="Q180" s="190">
        <v>0</v>
      </c>
      <c r="R180" s="190">
        <f aca="true" t="shared" si="32" ref="R180:R185">Q180*H180</f>
        <v>0</v>
      </c>
      <c r="S180" s="190">
        <v>0</v>
      </c>
      <c r="T180" s="191">
        <f aca="true" t="shared" si="33" ref="T180:T185"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192" t="s">
        <v>98</v>
      </c>
      <c r="AT180" s="192" t="s">
        <v>204</v>
      </c>
      <c r="AU180" s="192" t="s">
        <v>85</v>
      </c>
      <c r="AY180" s="18" t="s">
        <v>203</v>
      </c>
      <c r="BE180" s="193">
        <f aca="true" t="shared" si="34" ref="BE180:BE185">IF(N180="základní",J180,0)</f>
        <v>0</v>
      </c>
      <c r="BF180" s="193">
        <f aca="true" t="shared" si="35" ref="BF180:BF185">IF(N180="snížená",J180,0)</f>
        <v>0</v>
      </c>
      <c r="BG180" s="193">
        <f aca="true" t="shared" si="36" ref="BG180:BG185">IF(N180="zákl. přenesená",J180,0)</f>
        <v>0</v>
      </c>
      <c r="BH180" s="193">
        <f aca="true" t="shared" si="37" ref="BH180:BH185">IF(N180="sníž. přenesená",J180,0)</f>
        <v>0</v>
      </c>
      <c r="BI180" s="193">
        <f aca="true" t="shared" si="38" ref="BI180:BI185">IF(N180="nulová",J180,0)</f>
        <v>0</v>
      </c>
      <c r="BJ180" s="18" t="s">
        <v>85</v>
      </c>
      <c r="BK180" s="193">
        <f aca="true" t="shared" si="39" ref="BK180:BK185">ROUND(I180*H180,2)</f>
        <v>0</v>
      </c>
      <c r="BL180" s="18" t="s">
        <v>98</v>
      </c>
      <c r="BM180" s="192" t="s">
        <v>4327</v>
      </c>
    </row>
    <row r="181" spans="1:65" s="2" customFormat="1" ht="24.2" customHeight="1">
      <c r="A181" s="35"/>
      <c r="B181" s="36"/>
      <c r="C181" s="180" t="s">
        <v>603</v>
      </c>
      <c r="D181" s="180" t="s">
        <v>204</v>
      </c>
      <c r="E181" s="181" t="s">
        <v>4328</v>
      </c>
      <c r="F181" s="182" t="s">
        <v>4329</v>
      </c>
      <c r="G181" s="183" t="s">
        <v>253</v>
      </c>
      <c r="H181" s="184">
        <v>585</v>
      </c>
      <c r="I181" s="185"/>
      <c r="J181" s="186">
        <f t="shared" si="30"/>
        <v>0</v>
      </c>
      <c r="K181" s="187"/>
      <c r="L181" s="40"/>
      <c r="M181" s="188" t="s">
        <v>1</v>
      </c>
      <c r="N181" s="189" t="s">
        <v>45</v>
      </c>
      <c r="O181" s="72"/>
      <c r="P181" s="190">
        <f t="shared" si="31"/>
        <v>0</v>
      </c>
      <c r="Q181" s="190">
        <v>0</v>
      </c>
      <c r="R181" s="190">
        <f t="shared" si="32"/>
        <v>0</v>
      </c>
      <c r="S181" s="190">
        <v>0</v>
      </c>
      <c r="T181" s="191">
        <f t="shared" si="33"/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92" t="s">
        <v>98</v>
      </c>
      <c r="AT181" s="192" t="s">
        <v>204</v>
      </c>
      <c r="AU181" s="192" t="s">
        <v>85</v>
      </c>
      <c r="AY181" s="18" t="s">
        <v>203</v>
      </c>
      <c r="BE181" s="193">
        <f t="shared" si="34"/>
        <v>0</v>
      </c>
      <c r="BF181" s="193">
        <f t="shared" si="35"/>
        <v>0</v>
      </c>
      <c r="BG181" s="193">
        <f t="shared" si="36"/>
        <v>0</v>
      </c>
      <c r="BH181" s="193">
        <f t="shared" si="37"/>
        <v>0</v>
      </c>
      <c r="BI181" s="193">
        <f t="shared" si="38"/>
        <v>0</v>
      </c>
      <c r="BJ181" s="18" t="s">
        <v>85</v>
      </c>
      <c r="BK181" s="193">
        <f t="shared" si="39"/>
        <v>0</v>
      </c>
      <c r="BL181" s="18" t="s">
        <v>98</v>
      </c>
      <c r="BM181" s="192" t="s">
        <v>4330</v>
      </c>
    </row>
    <row r="182" spans="1:65" s="2" customFormat="1" ht="21.75" customHeight="1">
      <c r="A182" s="35"/>
      <c r="B182" s="36"/>
      <c r="C182" s="180" t="s">
        <v>608</v>
      </c>
      <c r="D182" s="180" t="s">
        <v>204</v>
      </c>
      <c r="E182" s="181" t="s">
        <v>4331</v>
      </c>
      <c r="F182" s="182" t="s">
        <v>4332</v>
      </c>
      <c r="G182" s="183" t="s">
        <v>621</v>
      </c>
      <c r="H182" s="184">
        <v>470</v>
      </c>
      <c r="I182" s="185"/>
      <c r="J182" s="186">
        <f t="shared" si="30"/>
        <v>0</v>
      </c>
      <c r="K182" s="187"/>
      <c r="L182" s="40"/>
      <c r="M182" s="188" t="s">
        <v>1</v>
      </c>
      <c r="N182" s="189" t="s">
        <v>45</v>
      </c>
      <c r="O182" s="72"/>
      <c r="P182" s="190">
        <f t="shared" si="31"/>
        <v>0</v>
      </c>
      <c r="Q182" s="190">
        <v>0</v>
      </c>
      <c r="R182" s="190">
        <f t="shared" si="32"/>
        <v>0</v>
      </c>
      <c r="S182" s="190">
        <v>0</v>
      </c>
      <c r="T182" s="191">
        <f t="shared" si="33"/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92" t="s">
        <v>98</v>
      </c>
      <c r="AT182" s="192" t="s">
        <v>204</v>
      </c>
      <c r="AU182" s="192" t="s">
        <v>85</v>
      </c>
      <c r="AY182" s="18" t="s">
        <v>203</v>
      </c>
      <c r="BE182" s="193">
        <f t="shared" si="34"/>
        <v>0</v>
      </c>
      <c r="BF182" s="193">
        <f t="shared" si="35"/>
        <v>0</v>
      </c>
      <c r="BG182" s="193">
        <f t="shared" si="36"/>
        <v>0</v>
      </c>
      <c r="BH182" s="193">
        <f t="shared" si="37"/>
        <v>0</v>
      </c>
      <c r="BI182" s="193">
        <f t="shared" si="38"/>
        <v>0</v>
      </c>
      <c r="BJ182" s="18" t="s">
        <v>85</v>
      </c>
      <c r="BK182" s="193">
        <f t="shared" si="39"/>
        <v>0</v>
      </c>
      <c r="BL182" s="18" t="s">
        <v>98</v>
      </c>
      <c r="BM182" s="192" t="s">
        <v>4333</v>
      </c>
    </row>
    <row r="183" spans="1:65" s="2" customFormat="1" ht="16.5" customHeight="1">
      <c r="A183" s="35"/>
      <c r="B183" s="36"/>
      <c r="C183" s="180" t="s">
        <v>613</v>
      </c>
      <c r="D183" s="180" t="s">
        <v>204</v>
      </c>
      <c r="E183" s="181" t="s">
        <v>4334</v>
      </c>
      <c r="F183" s="182" t="s">
        <v>4335</v>
      </c>
      <c r="G183" s="183" t="s">
        <v>621</v>
      </c>
      <c r="H183" s="184">
        <v>860</v>
      </c>
      <c r="I183" s="185"/>
      <c r="J183" s="186">
        <f t="shared" si="30"/>
        <v>0</v>
      </c>
      <c r="K183" s="187"/>
      <c r="L183" s="40"/>
      <c r="M183" s="188" t="s">
        <v>1</v>
      </c>
      <c r="N183" s="189" t="s">
        <v>45</v>
      </c>
      <c r="O183" s="72"/>
      <c r="P183" s="190">
        <f t="shared" si="31"/>
        <v>0</v>
      </c>
      <c r="Q183" s="190">
        <v>0</v>
      </c>
      <c r="R183" s="190">
        <f t="shared" si="32"/>
        <v>0</v>
      </c>
      <c r="S183" s="190">
        <v>0</v>
      </c>
      <c r="T183" s="191">
        <f t="shared" si="33"/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192" t="s">
        <v>98</v>
      </c>
      <c r="AT183" s="192" t="s">
        <v>204</v>
      </c>
      <c r="AU183" s="192" t="s">
        <v>85</v>
      </c>
      <c r="AY183" s="18" t="s">
        <v>203</v>
      </c>
      <c r="BE183" s="193">
        <f t="shared" si="34"/>
        <v>0</v>
      </c>
      <c r="BF183" s="193">
        <f t="shared" si="35"/>
        <v>0</v>
      </c>
      <c r="BG183" s="193">
        <f t="shared" si="36"/>
        <v>0</v>
      </c>
      <c r="BH183" s="193">
        <f t="shared" si="37"/>
        <v>0</v>
      </c>
      <c r="BI183" s="193">
        <f t="shared" si="38"/>
        <v>0</v>
      </c>
      <c r="BJ183" s="18" t="s">
        <v>85</v>
      </c>
      <c r="BK183" s="193">
        <f t="shared" si="39"/>
        <v>0</v>
      </c>
      <c r="BL183" s="18" t="s">
        <v>98</v>
      </c>
      <c r="BM183" s="192" t="s">
        <v>4336</v>
      </c>
    </row>
    <row r="184" spans="1:65" s="2" customFormat="1" ht="16.5" customHeight="1">
      <c r="A184" s="35"/>
      <c r="B184" s="36"/>
      <c r="C184" s="180" t="s">
        <v>618</v>
      </c>
      <c r="D184" s="180" t="s">
        <v>204</v>
      </c>
      <c r="E184" s="181" t="s">
        <v>4337</v>
      </c>
      <c r="F184" s="182" t="s">
        <v>4338</v>
      </c>
      <c r="G184" s="183" t="s">
        <v>621</v>
      </c>
      <c r="H184" s="184">
        <v>240</v>
      </c>
      <c r="I184" s="185"/>
      <c r="J184" s="186">
        <f t="shared" si="30"/>
        <v>0</v>
      </c>
      <c r="K184" s="187"/>
      <c r="L184" s="40"/>
      <c r="M184" s="188" t="s">
        <v>1</v>
      </c>
      <c r="N184" s="189" t="s">
        <v>45</v>
      </c>
      <c r="O184" s="72"/>
      <c r="P184" s="190">
        <f t="shared" si="31"/>
        <v>0</v>
      </c>
      <c r="Q184" s="190">
        <v>0</v>
      </c>
      <c r="R184" s="190">
        <f t="shared" si="32"/>
        <v>0</v>
      </c>
      <c r="S184" s="190">
        <v>0</v>
      </c>
      <c r="T184" s="191">
        <f t="shared" si="33"/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92" t="s">
        <v>98</v>
      </c>
      <c r="AT184" s="192" t="s">
        <v>204</v>
      </c>
      <c r="AU184" s="192" t="s">
        <v>85</v>
      </c>
      <c r="AY184" s="18" t="s">
        <v>203</v>
      </c>
      <c r="BE184" s="193">
        <f t="shared" si="34"/>
        <v>0</v>
      </c>
      <c r="BF184" s="193">
        <f t="shared" si="35"/>
        <v>0</v>
      </c>
      <c r="BG184" s="193">
        <f t="shared" si="36"/>
        <v>0</v>
      </c>
      <c r="BH184" s="193">
        <f t="shared" si="37"/>
        <v>0</v>
      </c>
      <c r="BI184" s="193">
        <f t="shared" si="38"/>
        <v>0</v>
      </c>
      <c r="BJ184" s="18" t="s">
        <v>85</v>
      </c>
      <c r="BK184" s="193">
        <f t="shared" si="39"/>
        <v>0</v>
      </c>
      <c r="BL184" s="18" t="s">
        <v>98</v>
      </c>
      <c r="BM184" s="192" t="s">
        <v>4339</v>
      </c>
    </row>
    <row r="185" spans="1:65" s="2" customFormat="1" ht="24.2" customHeight="1">
      <c r="A185" s="35"/>
      <c r="B185" s="36"/>
      <c r="C185" s="180" t="s">
        <v>624</v>
      </c>
      <c r="D185" s="180" t="s">
        <v>204</v>
      </c>
      <c r="E185" s="181" t="s">
        <v>4340</v>
      </c>
      <c r="F185" s="182" t="s">
        <v>4341</v>
      </c>
      <c r="G185" s="183" t="s">
        <v>4230</v>
      </c>
      <c r="H185" s="184">
        <v>1</v>
      </c>
      <c r="I185" s="185"/>
      <c r="J185" s="186">
        <f t="shared" si="30"/>
        <v>0</v>
      </c>
      <c r="K185" s="187"/>
      <c r="L185" s="40"/>
      <c r="M185" s="188" t="s">
        <v>1</v>
      </c>
      <c r="N185" s="189" t="s">
        <v>45</v>
      </c>
      <c r="O185" s="72"/>
      <c r="P185" s="190">
        <f t="shared" si="31"/>
        <v>0</v>
      </c>
      <c r="Q185" s="190">
        <v>0</v>
      </c>
      <c r="R185" s="190">
        <f t="shared" si="32"/>
        <v>0</v>
      </c>
      <c r="S185" s="190">
        <v>0</v>
      </c>
      <c r="T185" s="191">
        <f t="shared" si="33"/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92" t="s">
        <v>98</v>
      </c>
      <c r="AT185" s="192" t="s">
        <v>204</v>
      </c>
      <c r="AU185" s="192" t="s">
        <v>85</v>
      </c>
      <c r="AY185" s="18" t="s">
        <v>203</v>
      </c>
      <c r="BE185" s="193">
        <f t="shared" si="34"/>
        <v>0</v>
      </c>
      <c r="BF185" s="193">
        <f t="shared" si="35"/>
        <v>0</v>
      </c>
      <c r="BG185" s="193">
        <f t="shared" si="36"/>
        <v>0</v>
      </c>
      <c r="BH185" s="193">
        <f t="shared" si="37"/>
        <v>0</v>
      </c>
      <c r="BI185" s="193">
        <f t="shared" si="38"/>
        <v>0</v>
      </c>
      <c r="BJ185" s="18" t="s">
        <v>85</v>
      </c>
      <c r="BK185" s="193">
        <f t="shared" si="39"/>
        <v>0</v>
      </c>
      <c r="BL185" s="18" t="s">
        <v>98</v>
      </c>
      <c r="BM185" s="192" t="s">
        <v>4342</v>
      </c>
    </row>
    <row r="186" spans="2:63" s="11" customFormat="1" ht="25.9" customHeight="1">
      <c r="B186" s="166"/>
      <c r="C186" s="167"/>
      <c r="D186" s="168" t="s">
        <v>79</v>
      </c>
      <c r="E186" s="169" t="s">
        <v>4343</v>
      </c>
      <c r="F186" s="169" t="s">
        <v>4344</v>
      </c>
      <c r="G186" s="167"/>
      <c r="H186" s="167"/>
      <c r="I186" s="170"/>
      <c r="J186" s="171">
        <f>BK186</f>
        <v>0</v>
      </c>
      <c r="K186" s="167"/>
      <c r="L186" s="172"/>
      <c r="M186" s="173"/>
      <c r="N186" s="174"/>
      <c r="O186" s="174"/>
      <c r="P186" s="175">
        <f>SUM(P187:P189)</f>
        <v>0</v>
      </c>
      <c r="Q186" s="174"/>
      <c r="R186" s="175">
        <f>SUM(R187:R189)</f>
        <v>0</v>
      </c>
      <c r="S186" s="174"/>
      <c r="T186" s="176">
        <f>SUM(T187:T189)</f>
        <v>0</v>
      </c>
      <c r="AR186" s="177" t="s">
        <v>85</v>
      </c>
      <c r="AT186" s="178" t="s">
        <v>79</v>
      </c>
      <c r="AU186" s="178" t="s">
        <v>80</v>
      </c>
      <c r="AY186" s="177" t="s">
        <v>203</v>
      </c>
      <c r="BK186" s="179">
        <f>SUM(BK187:BK189)</f>
        <v>0</v>
      </c>
    </row>
    <row r="187" spans="1:65" s="2" customFormat="1" ht="16.5" customHeight="1">
      <c r="A187" s="35"/>
      <c r="B187" s="36"/>
      <c r="C187" s="180" t="s">
        <v>629</v>
      </c>
      <c r="D187" s="180" t="s">
        <v>204</v>
      </c>
      <c r="E187" s="181" t="s">
        <v>4345</v>
      </c>
      <c r="F187" s="182" t="s">
        <v>4346</v>
      </c>
      <c r="G187" s="183" t="s">
        <v>621</v>
      </c>
      <c r="H187" s="184">
        <v>1</v>
      </c>
      <c r="I187" s="185"/>
      <c r="J187" s="186">
        <f>ROUND(I187*H187,2)</f>
        <v>0</v>
      </c>
      <c r="K187" s="187"/>
      <c r="L187" s="40"/>
      <c r="M187" s="188" t="s">
        <v>1</v>
      </c>
      <c r="N187" s="189" t="s">
        <v>45</v>
      </c>
      <c r="O187" s="72"/>
      <c r="P187" s="190">
        <f>O187*H187</f>
        <v>0</v>
      </c>
      <c r="Q187" s="190">
        <v>0</v>
      </c>
      <c r="R187" s="190">
        <f>Q187*H187</f>
        <v>0</v>
      </c>
      <c r="S187" s="190">
        <v>0</v>
      </c>
      <c r="T187" s="191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192" t="s">
        <v>98</v>
      </c>
      <c r="AT187" s="192" t="s">
        <v>204</v>
      </c>
      <c r="AU187" s="192" t="s">
        <v>85</v>
      </c>
      <c r="AY187" s="18" t="s">
        <v>203</v>
      </c>
      <c r="BE187" s="193">
        <f>IF(N187="základní",J187,0)</f>
        <v>0</v>
      </c>
      <c r="BF187" s="193">
        <f>IF(N187="snížená",J187,0)</f>
        <v>0</v>
      </c>
      <c r="BG187" s="193">
        <f>IF(N187="zákl. přenesená",J187,0)</f>
        <v>0</v>
      </c>
      <c r="BH187" s="193">
        <f>IF(N187="sníž. přenesená",J187,0)</f>
        <v>0</v>
      </c>
      <c r="BI187" s="193">
        <f>IF(N187="nulová",J187,0)</f>
        <v>0</v>
      </c>
      <c r="BJ187" s="18" t="s">
        <v>85</v>
      </c>
      <c r="BK187" s="193">
        <f>ROUND(I187*H187,2)</f>
        <v>0</v>
      </c>
      <c r="BL187" s="18" t="s">
        <v>98</v>
      </c>
      <c r="BM187" s="192" t="s">
        <v>4347</v>
      </c>
    </row>
    <row r="188" spans="1:65" s="2" customFormat="1" ht="16.5" customHeight="1">
      <c r="A188" s="35"/>
      <c r="B188" s="36"/>
      <c r="C188" s="180" t="s">
        <v>634</v>
      </c>
      <c r="D188" s="180" t="s">
        <v>204</v>
      </c>
      <c r="E188" s="181" t="s">
        <v>4348</v>
      </c>
      <c r="F188" s="182" t="s">
        <v>4349</v>
      </c>
      <c r="G188" s="183" t="s">
        <v>621</v>
      </c>
      <c r="H188" s="184">
        <v>1</v>
      </c>
      <c r="I188" s="185"/>
      <c r="J188" s="186">
        <f>ROUND(I188*H188,2)</f>
        <v>0</v>
      </c>
      <c r="K188" s="187"/>
      <c r="L188" s="40"/>
      <c r="M188" s="188" t="s">
        <v>1</v>
      </c>
      <c r="N188" s="189" t="s">
        <v>45</v>
      </c>
      <c r="O188" s="72"/>
      <c r="P188" s="190">
        <f>O188*H188</f>
        <v>0</v>
      </c>
      <c r="Q188" s="190">
        <v>0</v>
      </c>
      <c r="R188" s="190">
        <f>Q188*H188</f>
        <v>0</v>
      </c>
      <c r="S188" s="190">
        <v>0</v>
      </c>
      <c r="T188" s="191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92" t="s">
        <v>98</v>
      </c>
      <c r="AT188" s="192" t="s">
        <v>204</v>
      </c>
      <c r="AU188" s="192" t="s">
        <v>85</v>
      </c>
      <c r="AY188" s="18" t="s">
        <v>203</v>
      </c>
      <c r="BE188" s="193">
        <f>IF(N188="základní",J188,0)</f>
        <v>0</v>
      </c>
      <c r="BF188" s="193">
        <f>IF(N188="snížená",J188,0)</f>
        <v>0</v>
      </c>
      <c r="BG188" s="193">
        <f>IF(N188="zákl. přenesená",J188,0)</f>
        <v>0</v>
      </c>
      <c r="BH188" s="193">
        <f>IF(N188="sníž. přenesená",J188,0)</f>
        <v>0</v>
      </c>
      <c r="BI188" s="193">
        <f>IF(N188="nulová",J188,0)</f>
        <v>0</v>
      </c>
      <c r="BJ188" s="18" t="s">
        <v>85</v>
      </c>
      <c r="BK188" s="193">
        <f>ROUND(I188*H188,2)</f>
        <v>0</v>
      </c>
      <c r="BL188" s="18" t="s">
        <v>98</v>
      </c>
      <c r="BM188" s="192" t="s">
        <v>4350</v>
      </c>
    </row>
    <row r="189" spans="1:65" s="2" customFormat="1" ht="16.5" customHeight="1">
      <c r="A189" s="35"/>
      <c r="B189" s="36"/>
      <c r="C189" s="180" t="s">
        <v>107</v>
      </c>
      <c r="D189" s="180" t="s">
        <v>204</v>
      </c>
      <c r="E189" s="181" t="s">
        <v>4351</v>
      </c>
      <c r="F189" s="182" t="s">
        <v>4352</v>
      </c>
      <c r="G189" s="183" t="s">
        <v>621</v>
      </c>
      <c r="H189" s="184">
        <v>1</v>
      </c>
      <c r="I189" s="185"/>
      <c r="J189" s="186">
        <f>ROUND(I189*H189,2)</f>
        <v>0</v>
      </c>
      <c r="K189" s="187"/>
      <c r="L189" s="40"/>
      <c r="M189" s="261" t="s">
        <v>1</v>
      </c>
      <c r="N189" s="262" t="s">
        <v>45</v>
      </c>
      <c r="O189" s="263"/>
      <c r="P189" s="264">
        <f>O189*H189</f>
        <v>0</v>
      </c>
      <c r="Q189" s="264">
        <v>0</v>
      </c>
      <c r="R189" s="264">
        <f>Q189*H189</f>
        <v>0</v>
      </c>
      <c r="S189" s="264">
        <v>0</v>
      </c>
      <c r="T189" s="265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192" t="s">
        <v>98</v>
      </c>
      <c r="AT189" s="192" t="s">
        <v>204</v>
      </c>
      <c r="AU189" s="192" t="s">
        <v>85</v>
      </c>
      <c r="AY189" s="18" t="s">
        <v>203</v>
      </c>
      <c r="BE189" s="193">
        <f>IF(N189="základní",J189,0)</f>
        <v>0</v>
      </c>
      <c r="BF189" s="193">
        <f>IF(N189="snížená",J189,0)</f>
        <v>0</v>
      </c>
      <c r="BG189" s="193">
        <f>IF(N189="zákl. přenesená",J189,0)</f>
        <v>0</v>
      </c>
      <c r="BH189" s="193">
        <f>IF(N189="sníž. přenesená",J189,0)</f>
        <v>0</v>
      </c>
      <c r="BI189" s="193">
        <f>IF(N189="nulová",J189,0)</f>
        <v>0</v>
      </c>
      <c r="BJ189" s="18" t="s">
        <v>85</v>
      </c>
      <c r="BK189" s="193">
        <f>ROUND(I189*H189,2)</f>
        <v>0</v>
      </c>
      <c r="BL189" s="18" t="s">
        <v>98</v>
      </c>
      <c r="BM189" s="192" t="s">
        <v>4353</v>
      </c>
    </row>
    <row r="190" spans="1:31" s="2" customFormat="1" ht="6.95" customHeight="1">
      <c r="A190" s="35"/>
      <c r="B190" s="55"/>
      <c r="C190" s="56"/>
      <c r="D190" s="56"/>
      <c r="E190" s="56"/>
      <c r="F190" s="56"/>
      <c r="G190" s="56"/>
      <c r="H190" s="56"/>
      <c r="I190" s="56"/>
      <c r="J190" s="56"/>
      <c r="K190" s="56"/>
      <c r="L190" s="40"/>
      <c r="M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</row>
  </sheetData>
  <sheetProtection algorithmName="SHA-512" hashValue="QuSxDXstveBpp2ayKL0JLhLvdOke5mhRm/6cR9c1jbnjp+7BWYqsRLsQm4lm+wGtBxtBHHhegVkqPWeeQ6xuUw==" saltValue="lEDdoOPR9MWM6xODkH86/ujb1WdzAaEl1GSQne8MPfPKw9WRiFDEL8VEru38ylYsKgNFBZxYauYKtKFoaVnAiQ==" spinCount="100000" sheet="1" objects="1" scenarios="1" formatColumns="0" formatRows="0" autoFilter="0"/>
  <autoFilter ref="C121:K189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1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AT2" s="18" t="s">
        <v>109</v>
      </c>
    </row>
    <row r="3" spans="2:46" s="1" customFormat="1" ht="6.95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21"/>
      <c r="AT3" s="18" t="s">
        <v>89</v>
      </c>
    </row>
    <row r="4" spans="2:46" s="1" customFormat="1" ht="24.95" customHeight="1">
      <c r="B4" s="21"/>
      <c r="D4" s="111" t="s">
        <v>154</v>
      </c>
      <c r="L4" s="21"/>
      <c r="M4" s="112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13" t="s">
        <v>16</v>
      </c>
      <c r="L6" s="21"/>
    </row>
    <row r="7" spans="2:12" s="1" customFormat="1" ht="16.5" customHeight="1">
      <c r="B7" s="21"/>
      <c r="E7" s="310" t="str">
        <f>'Rekapitulace stavby'!K6</f>
        <v>Revitalizace objektu kolejí Baarova 36, Plzeň (1)</v>
      </c>
      <c r="F7" s="311"/>
      <c r="G7" s="311"/>
      <c r="H7" s="311"/>
      <c r="L7" s="21"/>
    </row>
    <row r="8" spans="1:31" s="2" customFormat="1" ht="12" customHeight="1">
      <c r="A8" s="35"/>
      <c r="B8" s="40"/>
      <c r="C8" s="35"/>
      <c r="D8" s="113" t="s">
        <v>155</v>
      </c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312" t="s">
        <v>4354</v>
      </c>
      <c r="F9" s="313"/>
      <c r="G9" s="313"/>
      <c r="H9" s="313"/>
      <c r="I9" s="35"/>
      <c r="J9" s="35"/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13" t="s">
        <v>18</v>
      </c>
      <c r="E11" s="35"/>
      <c r="F11" s="114" t="s">
        <v>1</v>
      </c>
      <c r="G11" s="35"/>
      <c r="H11" s="35"/>
      <c r="I11" s="113" t="s">
        <v>19</v>
      </c>
      <c r="J11" s="114" t="s">
        <v>1</v>
      </c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13" t="s">
        <v>20</v>
      </c>
      <c r="E12" s="35"/>
      <c r="F12" s="114" t="s">
        <v>21</v>
      </c>
      <c r="G12" s="35"/>
      <c r="H12" s="35"/>
      <c r="I12" s="113" t="s">
        <v>22</v>
      </c>
      <c r="J12" s="115" t="str">
        <f>'Rekapitulace stavby'!AN8</f>
        <v>21. 8. 2023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0.9" customHeight="1">
      <c r="A13" s="35"/>
      <c r="B13" s="40"/>
      <c r="C13" s="35"/>
      <c r="D13" s="35"/>
      <c r="E13" s="35"/>
      <c r="F13" s="35"/>
      <c r="G13" s="35"/>
      <c r="H13" s="35"/>
      <c r="I13" s="35"/>
      <c r="J13" s="35"/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13" t="s">
        <v>24</v>
      </c>
      <c r="E14" s="35"/>
      <c r="F14" s="35"/>
      <c r="G14" s="35"/>
      <c r="H14" s="35"/>
      <c r="I14" s="113" t="s">
        <v>25</v>
      </c>
      <c r="J14" s="114" t="s">
        <v>26</v>
      </c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14" t="s">
        <v>27</v>
      </c>
      <c r="F15" s="35"/>
      <c r="G15" s="35"/>
      <c r="H15" s="35"/>
      <c r="I15" s="113" t="s">
        <v>28</v>
      </c>
      <c r="J15" s="114" t="s">
        <v>29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13" t="s">
        <v>30</v>
      </c>
      <c r="E17" s="35"/>
      <c r="F17" s="35"/>
      <c r="G17" s="35"/>
      <c r="H17" s="35"/>
      <c r="I17" s="113" t="s">
        <v>25</v>
      </c>
      <c r="J17" s="31" t="str">
        <f>'Rekapitulace stavby'!AN13</f>
        <v>Vyplň údaj</v>
      </c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314" t="str">
        <f>'Rekapitulace stavby'!E14</f>
        <v>Vyplň údaj</v>
      </c>
      <c r="F18" s="315"/>
      <c r="G18" s="315"/>
      <c r="H18" s="315"/>
      <c r="I18" s="113" t="s">
        <v>28</v>
      </c>
      <c r="J18" s="31" t="str">
        <f>'Rekapitulace stavby'!AN14</f>
        <v>Vyplň údaj</v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13" t="s">
        <v>32</v>
      </c>
      <c r="E20" s="35"/>
      <c r="F20" s="35"/>
      <c r="G20" s="35"/>
      <c r="H20" s="35"/>
      <c r="I20" s="113" t="s">
        <v>25</v>
      </c>
      <c r="J20" s="114" t="s">
        <v>33</v>
      </c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14" t="s">
        <v>34</v>
      </c>
      <c r="F21" s="35"/>
      <c r="G21" s="35"/>
      <c r="H21" s="35"/>
      <c r="I21" s="113" t="s">
        <v>28</v>
      </c>
      <c r="J21" s="114" t="s">
        <v>35</v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13" t="s">
        <v>37</v>
      </c>
      <c r="E23" s="35"/>
      <c r="F23" s="35"/>
      <c r="G23" s="35"/>
      <c r="H23" s="35"/>
      <c r="I23" s="113" t="s">
        <v>25</v>
      </c>
      <c r="J23" s="114" t="s">
        <v>1</v>
      </c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14" t="s">
        <v>38</v>
      </c>
      <c r="F24" s="35"/>
      <c r="G24" s="35"/>
      <c r="H24" s="35"/>
      <c r="I24" s="113" t="s">
        <v>28</v>
      </c>
      <c r="J24" s="114" t="s">
        <v>1</v>
      </c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52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13" t="s">
        <v>39</v>
      </c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6"/>
      <c r="B27" s="117"/>
      <c r="C27" s="116"/>
      <c r="D27" s="116"/>
      <c r="E27" s="316" t="s">
        <v>1</v>
      </c>
      <c r="F27" s="316"/>
      <c r="G27" s="316"/>
      <c r="H27" s="316"/>
      <c r="I27" s="116"/>
      <c r="J27" s="116"/>
      <c r="K27" s="116"/>
      <c r="L27" s="118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9"/>
      <c r="E29" s="119"/>
      <c r="F29" s="119"/>
      <c r="G29" s="119"/>
      <c r="H29" s="119"/>
      <c r="I29" s="119"/>
      <c r="J29" s="119"/>
      <c r="K29" s="119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20" t="s">
        <v>40</v>
      </c>
      <c r="E30" s="35"/>
      <c r="F30" s="35"/>
      <c r="G30" s="35"/>
      <c r="H30" s="35"/>
      <c r="I30" s="35"/>
      <c r="J30" s="121">
        <f>ROUND(J117,2)</f>
        <v>0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9"/>
      <c r="E31" s="119"/>
      <c r="F31" s="119"/>
      <c r="G31" s="119"/>
      <c r="H31" s="119"/>
      <c r="I31" s="119"/>
      <c r="J31" s="119"/>
      <c r="K31" s="119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22" t="s">
        <v>42</v>
      </c>
      <c r="G32" s="35"/>
      <c r="H32" s="35"/>
      <c r="I32" s="122" t="s">
        <v>41</v>
      </c>
      <c r="J32" s="122" t="s">
        <v>43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23" t="s">
        <v>44</v>
      </c>
      <c r="E33" s="113" t="s">
        <v>45</v>
      </c>
      <c r="F33" s="124">
        <f>ROUND((SUM(BE117:BE137)),2)</f>
        <v>0</v>
      </c>
      <c r="G33" s="35"/>
      <c r="H33" s="35"/>
      <c r="I33" s="125">
        <v>0.21</v>
      </c>
      <c r="J33" s="124">
        <f>ROUND(((SUM(BE117:BE137))*I33),2)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13" t="s">
        <v>46</v>
      </c>
      <c r="F34" s="124">
        <f>ROUND((SUM(BF117:BF137)),2)</f>
        <v>0</v>
      </c>
      <c r="G34" s="35"/>
      <c r="H34" s="35"/>
      <c r="I34" s="125">
        <v>0.15</v>
      </c>
      <c r="J34" s="124">
        <f>ROUND(((SUM(BF117:BF137))*I34),2)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13" t="s">
        <v>47</v>
      </c>
      <c r="F35" s="124">
        <f>ROUND((SUM(BG117:BG137)),2)</f>
        <v>0</v>
      </c>
      <c r="G35" s="35"/>
      <c r="H35" s="35"/>
      <c r="I35" s="125">
        <v>0.21</v>
      </c>
      <c r="J35" s="124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13" t="s">
        <v>48</v>
      </c>
      <c r="F36" s="124">
        <f>ROUND((SUM(BH117:BH137)),2)</f>
        <v>0</v>
      </c>
      <c r="G36" s="35"/>
      <c r="H36" s="35"/>
      <c r="I36" s="125">
        <v>0.15</v>
      </c>
      <c r="J36" s="124">
        <f>0</f>
        <v>0</v>
      </c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13" t="s">
        <v>49</v>
      </c>
      <c r="F37" s="124">
        <f>ROUND((SUM(BI117:BI137)),2)</f>
        <v>0</v>
      </c>
      <c r="G37" s="35"/>
      <c r="H37" s="35"/>
      <c r="I37" s="125">
        <v>0</v>
      </c>
      <c r="J37" s="124">
        <f>0</f>
        <v>0</v>
      </c>
      <c r="K37" s="3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6"/>
      <c r="D39" s="127" t="s">
        <v>50</v>
      </c>
      <c r="E39" s="128"/>
      <c r="F39" s="128"/>
      <c r="G39" s="129" t="s">
        <v>51</v>
      </c>
      <c r="H39" s="130" t="s">
        <v>52</v>
      </c>
      <c r="I39" s="128"/>
      <c r="J39" s="131">
        <f>SUM(J30:J37)</f>
        <v>0</v>
      </c>
      <c r="K39" s="132"/>
      <c r="L39" s="52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40"/>
      <c r="C40" s="35"/>
      <c r="D40" s="35"/>
      <c r="E40" s="35"/>
      <c r="F40" s="35"/>
      <c r="G40" s="35"/>
      <c r="H40" s="35"/>
      <c r="I40" s="35"/>
      <c r="J40" s="35"/>
      <c r="K40" s="35"/>
      <c r="L40" s="52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pans="2:12" s="1" customFormat="1" ht="14.45" customHeight="1">
      <c r="B41" s="21"/>
      <c r="L41" s="21"/>
    </row>
    <row r="42" spans="2:12" s="1" customFormat="1" ht="14.45" customHeight="1">
      <c r="B42" s="21"/>
      <c r="L42" s="21"/>
    </row>
    <row r="43" spans="2:12" s="1" customFormat="1" ht="14.45" customHeight="1">
      <c r="B43" s="21"/>
      <c r="L43" s="21"/>
    </row>
    <row r="44" spans="2:12" s="1" customFormat="1" ht="14.45" customHeight="1">
      <c r="B44" s="21"/>
      <c r="L44" s="21"/>
    </row>
    <row r="45" spans="2:12" s="1" customFormat="1" ht="14.45" customHeight="1">
      <c r="B45" s="21"/>
      <c r="L45" s="21"/>
    </row>
    <row r="46" spans="2:12" s="1" customFormat="1" ht="14.45" customHeight="1">
      <c r="B46" s="21"/>
      <c r="L46" s="21"/>
    </row>
    <row r="47" spans="2:12" s="1" customFormat="1" ht="14.45" customHeight="1">
      <c r="B47" s="21"/>
      <c r="L47" s="21"/>
    </row>
    <row r="48" spans="2:12" s="1" customFormat="1" ht="14.45" customHeight="1">
      <c r="B48" s="21"/>
      <c r="L48" s="21"/>
    </row>
    <row r="49" spans="2:12" s="1" customFormat="1" ht="14.45" customHeight="1">
      <c r="B49" s="21"/>
      <c r="L49" s="21"/>
    </row>
    <row r="50" spans="2:12" s="2" customFormat="1" ht="14.45" customHeight="1">
      <c r="B50" s="52"/>
      <c r="D50" s="133" t="s">
        <v>53</v>
      </c>
      <c r="E50" s="134"/>
      <c r="F50" s="134"/>
      <c r="G50" s="133" t="s">
        <v>54</v>
      </c>
      <c r="H50" s="134"/>
      <c r="I50" s="134"/>
      <c r="J50" s="134"/>
      <c r="K50" s="134"/>
      <c r="L50" s="52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.75">
      <c r="A61" s="35"/>
      <c r="B61" s="40"/>
      <c r="C61" s="35"/>
      <c r="D61" s="135" t="s">
        <v>55</v>
      </c>
      <c r="E61" s="136"/>
      <c r="F61" s="137" t="s">
        <v>56</v>
      </c>
      <c r="G61" s="135" t="s">
        <v>55</v>
      </c>
      <c r="H61" s="136"/>
      <c r="I61" s="136"/>
      <c r="J61" s="138" t="s">
        <v>56</v>
      </c>
      <c r="K61" s="136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.75">
      <c r="A65" s="35"/>
      <c r="B65" s="40"/>
      <c r="C65" s="35"/>
      <c r="D65" s="133" t="s">
        <v>57</v>
      </c>
      <c r="E65" s="139"/>
      <c r="F65" s="139"/>
      <c r="G65" s="133" t="s">
        <v>58</v>
      </c>
      <c r="H65" s="139"/>
      <c r="I65" s="139"/>
      <c r="J65" s="139"/>
      <c r="K65" s="139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.75">
      <c r="A76" s="35"/>
      <c r="B76" s="40"/>
      <c r="C76" s="35"/>
      <c r="D76" s="135" t="s">
        <v>55</v>
      </c>
      <c r="E76" s="136"/>
      <c r="F76" s="137" t="s">
        <v>56</v>
      </c>
      <c r="G76" s="135" t="s">
        <v>55</v>
      </c>
      <c r="H76" s="136"/>
      <c r="I76" s="136"/>
      <c r="J76" s="138" t="s">
        <v>56</v>
      </c>
      <c r="K76" s="136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5" customHeight="1">
      <c r="A77" s="35"/>
      <c r="B77" s="140"/>
      <c r="C77" s="141"/>
      <c r="D77" s="141"/>
      <c r="E77" s="141"/>
      <c r="F77" s="141"/>
      <c r="G77" s="141"/>
      <c r="H77" s="141"/>
      <c r="I77" s="141"/>
      <c r="J77" s="141"/>
      <c r="K77" s="141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 hidden="1">
      <c r="A81" s="35"/>
      <c r="B81" s="142"/>
      <c r="C81" s="143"/>
      <c r="D81" s="143"/>
      <c r="E81" s="143"/>
      <c r="F81" s="143"/>
      <c r="G81" s="143"/>
      <c r="H81" s="143"/>
      <c r="I81" s="143"/>
      <c r="J81" s="143"/>
      <c r="K81" s="143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4" t="s">
        <v>157</v>
      </c>
      <c r="D82" s="37"/>
      <c r="E82" s="37"/>
      <c r="F82" s="37"/>
      <c r="G82" s="37"/>
      <c r="H82" s="37"/>
      <c r="I82" s="37"/>
      <c r="J82" s="37"/>
      <c r="K82" s="37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30" t="s">
        <v>16</v>
      </c>
      <c r="D84" s="37"/>
      <c r="E84" s="37"/>
      <c r="F84" s="37"/>
      <c r="G84" s="37"/>
      <c r="H84" s="37"/>
      <c r="I84" s="37"/>
      <c r="J84" s="37"/>
      <c r="K84" s="37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308" t="str">
        <f>E7</f>
        <v>Revitalizace objektu kolejí Baarova 36, Plzeň (1)</v>
      </c>
      <c r="F85" s="309"/>
      <c r="G85" s="309"/>
      <c r="H85" s="309"/>
      <c r="I85" s="37"/>
      <c r="J85" s="37"/>
      <c r="K85" s="37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2" customHeight="1" hidden="1">
      <c r="A86" s="35"/>
      <c r="B86" s="36"/>
      <c r="C86" s="30" t="s">
        <v>155</v>
      </c>
      <c r="D86" s="37"/>
      <c r="E86" s="37"/>
      <c r="F86" s="37"/>
      <c r="G86" s="37"/>
      <c r="H86" s="37"/>
      <c r="I86" s="37"/>
      <c r="J86" s="37"/>
      <c r="K86" s="37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6.5" customHeight="1" hidden="1">
      <c r="A87" s="35"/>
      <c r="B87" s="36"/>
      <c r="C87" s="37"/>
      <c r="D87" s="37"/>
      <c r="E87" s="267" t="str">
        <f>E9</f>
        <v>61 - Hromosvod</v>
      </c>
      <c r="F87" s="307"/>
      <c r="G87" s="307"/>
      <c r="H87" s="307"/>
      <c r="I87" s="37"/>
      <c r="J87" s="37"/>
      <c r="K87" s="37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2" customHeight="1" hidden="1">
      <c r="A89" s="35"/>
      <c r="B89" s="36"/>
      <c r="C89" s="30" t="s">
        <v>20</v>
      </c>
      <c r="D89" s="37"/>
      <c r="E89" s="37"/>
      <c r="F89" s="28" t="str">
        <f>F12</f>
        <v>Baarova 36, Plzeň</v>
      </c>
      <c r="G89" s="37"/>
      <c r="H89" s="37"/>
      <c r="I89" s="30" t="s">
        <v>22</v>
      </c>
      <c r="J89" s="67" t="str">
        <f>IF(J12="","",J12)</f>
        <v>21. 8. 2023</v>
      </c>
      <c r="K89" s="37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6.95" customHeight="1" hidden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5.2" customHeight="1" hidden="1">
      <c r="A91" s="35"/>
      <c r="B91" s="36"/>
      <c r="C91" s="30" t="s">
        <v>24</v>
      </c>
      <c r="D91" s="37"/>
      <c r="E91" s="37"/>
      <c r="F91" s="28" t="str">
        <f>E15</f>
        <v>Západočeská univerzita v Plzni, Univerzitní 8</v>
      </c>
      <c r="G91" s="37"/>
      <c r="H91" s="37"/>
      <c r="I91" s="30" t="s">
        <v>32</v>
      </c>
      <c r="J91" s="33" t="str">
        <f>E21</f>
        <v>AREA group s.r.o.</v>
      </c>
      <c r="K91" s="37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15.2" customHeight="1" hidden="1">
      <c r="A92" s="35"/>
      <c r="B92" s="36"/>
      <c r="C92" s="30" t="s">
        <v>30</v>
      </c>
      <c r="D92" s="37"/>
      <c r="E92" s="37"/>
      <c r="F92" s="28" t="str">
        <f>IF(E18="","",E18)</f>
        <v>Vyplň údaj</v>
      </c>
      <c r="G92" s="37"/>
      <c r="H92" s="37"/>
      <c r="I92" s="30" t="s">
        <v>37</v>
      </c>
      <c r="J92" s="33" t="str">
        <f>E24</f>
        <v xml:space="preserve"> </v>
      </c>
      <c r="K92" s="37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5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31" s="2" customFormat="1" ht="29.25" customHeight="1" hidden="1">
      <c r="A94" s="35"/>
      <c r="B94" s="36"/>
      <c r="C94" s="144" t="s">
        <v>158</v>
      </c>
      <c r="D94" s="145"/>
      <c r="E94" s="145"/>
      <c r="F94" s="145"/>
      <c r="G94" s="145"/>
      <c r="H94" s="145"/>
      <c r="I94" s="145"/>
      <c r="J94" s="146" t="s">
        <v>159</v>
      </c>
      <c r="K94" s="14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pans="1:31" s="2" customFormat="1" ht="10.35" customHeight="1" hidden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52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pans="1:47" s="2" customFormat="1" ht="22.9" customHeight="1" hidden="1">
      <c r="A96" s="35"/>
      <c r="B96" s="36"/>
      <c r="C96" s="147" t="s">
        <v>160</v>
      </c>
      <c r="D96" s="37"/>
      <c r="E96" s="37"/>
      <c r="F96" s="37"/>
      <c r="G96" s="37"/>
      <c r="H96" s="37"/>
      <c r="I96" s="37"/>
      <c r="J96" s="85">
        <f>J117</f>
        <v>0</v>
      </c>
      <c r="K96" s="37"/>
      <c r="L96" s="52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8" t="s">
        <v>161</v>
      </c>
    </row>
    <row r="97" spans="2:12" s="9" customFormat="1" ht="24.95" customHeight="1" hidden="1">
      <c r="B97" s="148"/>
      <c r="C97" s="149"/>
      <c r="D97" s="150" t="s">
        <v>4355</v>
      </c>
      <c r="E97" s="151"/>
      <c r="F97" s="151"/>
      <c r="G97" s="151"/>
      <c r="H97" s="151"/>
      <c r="I97" s="151"/>
      <c r="J97" s="152">
        <f>J118</f>
        <v>0</v>
      </c>
      <c r="K97" s="149"/>
      <c r="L97" s="153"/>
    </row>
    <row r="98" spans="1:31" s="2" customFormat="1" ht="21.75" customHeight="1" hidden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52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</row>
    <row r="99" spans="1:31" s="2" customFormat="1" ht="6.95" customHeight="1" hidden="1">
      <c r="A99" s="35"/>
      <c r="B99" s="55"/>
      <c r="C99" s="56"/>
      <c r="D99" s="56"/>
      <c r="E99" s="56"/>
      <c r="F99" s="56"/>
      <c r="G99" s="56"/>
      <c r="H99" s="56"/>
      <c r="I99" s="56"/>
      <c r="J99" s="56"/>
      <c r="K99" s="56"/>
      <c r="L99" s="52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ht="12" hidden="1"/>
    <row r="101" ht="12" hidden="1"/>
    <row r="102" ht="12" hidden="1"/>
    <row r="103" spans="1:31" s="2" customFormat="1" ht="6.95" customHeight="1">
      <c r="A103" s="35"/>
      <c r="B103" s="57"/>
      <c r="C103" s="58"/>
      <c r="D103" s="58"/>
      <c r="E103" s="58"/>
      <c r="F103" s="58"/>
      <c r="G103" s="58"/>
      <c r="H103" s="58"/>
      <c r="I103" s="58"/>
      <c r="J103" s="58"/>
      <c r="K103" s="58"/>
      <c r="L103" s="52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pans="1:31" s="2" customFormat="1" ht="24.95" customHeight="1">
      <c r="A104" s="35"/>
      <c r="B104" s="36"/>
      <c r="C104" s="24" t="s">
        <v>189</v>
      </c>
      <c r="D104" s="37"/>
      <c r="E104" s="37"/>
      <c r="F104" s="37"/>
      <c r="G104" s="37"/>
      <c r="H104" s="37"/>
      <c r="I104" s="37"/>
      <c r="J104" s="37"/>
      <c r="K104" s="37"/>
      <c r="L104" s="52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6.95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52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12" customHeight="1">
      <c r="A106" s="35"/>
      <c r="B106" s="36"/>
      <c r="C106" s="30" t="s">
        <v>16</v>
      </c>
      <c r="D106" s="37"/>
      <c r="E106" s="37"/>
      <c r="F106" s="37"/>
      <c r="G106" s="37"/>
      <c r="H106" s="37"/>
      <c r="I106" s="37"/>
      <c r="J106" s="37"/>
      <c r="K106" s="37"/>
      <c r="L106" s="52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6.5" customHeight="1">
      <c r="A107" s="35"/>
      <c r="B107" s="36"/>
      <c r="C107" s="37"/>
      <c r="D107" s="37"/>
      <c r="E107" s="308" t="str">
        <f>E7</f>
        <v>Revitalizace objektu kolejí Baarova 36, Plzeň (1)</v>
      </c>
      <c r="F107" s="309"/>
      <c r="G107" s="309"/>
      <c r="H107" s="309"/>
      <c r="I107" s="37"/>
      <c r="J107" s="37"/>
      <c r="K107" s="37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12" customHeight="1">
      <c r="A108" s="35"/>
      <c r="B108" s="36"/>
      <c r="C108" s="30" t="s">
        <v>155</v>
      </c>
      <c r="D108" s="37"/>
      <c r="E108" s="37"/>
      <c r="F108" s="37"/>
      <c r="G108" s="37"/>
      <c r="H108" s="37"/>
      <c r="I108" s="37"/>
      <c r="J108" s="37"/>
      <c r="K108" s="37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16.5" customHeight="1">
      <c r="A109" s="35"/>
      <c r="B109" s="36"/>
      <c r="C109" s="37"/>
      <c r="D109" s="37"/>
      <c r="E109" s="267" t="str">
        <f>E9</f>
        <v>61 - Hromosvod</v>
      </c>
      <c r="F109" s="307"/>
      <c r="G109" s="307"/>
      <c r="H109" s="307"/>
      <c r="I109" s="37"/>
      <c r="J109" s="37"/>
      <c r="K109" s="37"/>
      <c r="L109" s="52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6.95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52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12" customHeight="1">
      <c r="A111" s="35"/>
      <c r="B111" s="36"/>
      <c r="C111" s="30" t="s">
        <v>20</v>
      </c>
      <c r="D111" s="37"/>
      <c r="E111" s="37"/>
      <c r="F111" s="28" t="str">
        <f>F12</f>
        <v>Baarova 36, Plzeň</v>
      </c>
      <c r="G111" s="37"/>
      <c r="H111" s="37"/>
      <c r="I111" s="30" t="s">
        <v>22</v>
      </c>
      <c r="J111" s="67" t="str">
        <f>IF(J12="","",J12)</f>
        <v>21. 8. 2023</v>
      </c>
      <c r="K111" s="37"/>
      <c r="L111" s="52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6.95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5.2" customHeight="1">
      <c r="A113" s="35"/>
      <c r="B113" s="36"/>
      <c r="C113" s="30" t="s">
        <v>24</v>
      </c>
      <c r="D113" s="37"/>
      <c r="E113" s="37"/>
      <c r="F113" s="28" t="str">
        <f>E15</f>
        <v>Západočeská univerzita v Plzni, Univerzitní 8</v>
      </c>
      <c r="G113" s="37"/>
      <c r="H113" s="37"/>
      <c r="I113" s="30" t="s">
        <v>32</v>
      </c>
      <c r="J113" s="33" t="str">
        <f>E21</f>
        <v>AREA group s.r.o.</v>
      </c>
      <c r="K113" s="37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5.2" customHeight="1">
      <c r="A114" s="35"/>
      <c r="B114" s="36"/>
      <c r="C114" s="30" t="s">
        <v>30</v>
      </c>
      <c r="D114" s="37"/>
      <c r="E114" s="37"/>
      <c r="F114" s="28" t="str">
        <f>IF(E18="","",E18)</f>
        <v>Vyplň údaj</v>
      </c>
      <c r="G114" s="37"/>
      <c r="H114" s="37"/>
      <c r="I114" s="30" t="s">
        <v>37</v>
      </c>
      <c r="J114" s="33" t="str">
        <f>E24</f>
        <v xml:space="preserve"> </v>
      </c>
      <c r="K114" s="37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0.35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10" customFormat="1" ht="29.25" customHeight="1">
      <c r="A116" s="154"/>
      <c r="B116" s="155"/>
      <c r="C116" s="156" t="s">
        <v>190</v>
      </c>
      <c r="D116" s="157" t="s">
        <v>65</v>
      </c>
      <c r="E116" s="157" t="s">
        <v>61</v>
      </c>
      <c r="F116" s="157" t="s">
        <v>62</v>
      </c>
      <c r="G116" s="157" t="s">
        <v>191</v>
      </c>
      <c r="H116" s="157" t="s">
        <v>192</v>
      </c>
      <c r="I116" s="157" t="s">
        <v>193</v>
      </c>
      <c r="J116" s="158" t="s">
        <v>159</v>
      </c>
      <c r="K116" s="159" t="s">
        <v>194</v>
      </c>
      <c r="L116" s="160"/>
      <c r="M116" s="76" t="s">
        <v>1</v>
      </c>
      <c r="N116" s="77" t="s">
        <v>44</v>
      </c>
      <c r="O116" s="77" t="s">
        <v>195</v>
      </c>
      <c r="P116" s="77" t="s">
        <v>196</v>
      </c>
      <c r="Q116" s="77" t="s">
        <v>197</v>
      </c>
      <c r="R116" s="77" t="s">
        <v>198</v>
      </c>
      <c r="S116" s="77" t="s">
        <v>199</v>
      </c>
      <c r="T116" s="78" t="s">
        <v>200</v>
      </c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</row>
    <row r="117" spans="1:63" s="2" customFormat="1" ht="22.9" customHeight="1">
      <c r="A117" s="35"/>
      <c r="B117" s="36"/>
      <c r="C117" s="83" t="s">
        <v>201</v>
      </c>
      <c r="D117" s="37"/>
      <c r="E117" s="37"/>
      <c r="F117" s="37"/>
      <c r="G117" s="37"/>
      <c r="H117" s="37"/>
      <c r="I117" s="37"/>
      <c r="J117" s="161">
        <f>BK117</f>
        <v>0</v>
      </c>
      <c r="K117" s="37"/>
      <c r="L117" s="40"/>
      <c r="M117" s="79"/>
      <c r="N117" s="162"/>
      <c r="O117" s="80"/>
      <c r="P117" s="163">
        <f>P118</f>
        <v>0</v>
      </c>
      <c r="Q117" s="80"/>
      <c r="R117" s="163">
        <f>R118</f>
        <v>0</v>
      </c>
      <c r="S117" s="80"/>
      <c r="T117" s="164">
        <f>T118</f>
        <v>0</v>
      </c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79</v>
      </c>
      <c r="AU117" s="18" t="s">
        <v>161</v>
      </c>
      <c r="BK117" s="165">
        <f>BK118</f>
        <v>0</v>
      </c>
    </row>
    <row r="118" spans="2:63" s="11" customFormat="1" ht="25.9" customHeight="1">
      <c r="B118" s="166"/>
      <c r="C118" s="167"/>
      <c r="D118" s="168" t="s">
        <v>79</v>
      </c>
      <c r="E118" s="169" t="s">
        <v>4356</v>
      </c>
      <c r="F118" s="169" t="s">
        <v>4357</v>
      </c>
      <c r="G118" s="167"/>
      <c r="H118" s="167"/>
      <c r="I118" s="170"/>
      <c r="J118" s="171">
        <f>BK118</f>
        <v>0</v>
      </c>
      <c r="K118" s="167"/>
      <c r="L118" s="172"/>
      <c r="M118" s="173"/>
      <c r="N118" s="174"/>
      <c r="O118" s="174"/>
      <c r="P118" s="175">
        <f>SUM(P119:P137)</f>
        <v>0</v>
      </c>
      <c r="Q118" s="174"/>
      <c r="R118" s="175">
        <f>SUM(R119:R137)</f>
        <v>0</v>
      </c>
      <c r="S118" s="174"/>
      <c r="T118" s="176">
        <f>SUM(T119:T137)</f>
        <v>0</v>
      </c>
      <c r="AR118" s="177" t="s">
        <v>85</v>
      </c>
      <c r="AT118" s="178" t="s">
        <v>79</v>
      </c>
      <c r="AU118" s="178" t="s">
        <v>80</v>
      </c>
      <c r="AY118" s="177" t="s">
        <v>203</v>
      </c>
      <c r="BK118" s="179">
        <f>SUM(BK119:BK137)</f>
        <v>0</v>
      </c>
    </row>
    <row r="119" spans="1:65" s="2" customFormat="1" ht="16.5" customHeight="1">
      <c r="A119" s="35"/>
      <c r="B119" s="36"/>
      <c r="C119" s="180" t="s">
        <v>85</v>
      </c>
      <c r="D119" s="180" t="s">
        <v>204</v>
      </c>
      <c r="E119" s="181" t="s">
        <v>4358</v>
      </c>
      <c r="F119" s="182" t="s">
        <v>4359</v>
      </c>
      <c r="G119" s="183" t="s">
        <v>253</v>
      </c>
      <c r="H119" s="184">
        <v>200</v>
      </c>
      <c r="I119" s="185"/>
      <c r="J119" s="186">
        <f aca="true" t="shared" si="0" ref="J119:J137">ROUND(I119*H119,2)</f>
        <v>0</v>
      </c>
      <c r="K119" s="187"/>
      <c r="L119" s="40"/>
      <c r="M119" s="188" t="s">
        <v>1</v>
      </c>
      <c r="N119" s="189" t="s">
        <v>45</v>
      </c>
      <c r="O119" s="72"/>
      <c r="P119" s="190">
        <f aca="true" t="shared" si="1" ref="P119:P137">O119*H119</f>
        <v>0</v>
      </c>
      <c r="Q119" s="190">
        <v>0</v>
      </c>
      <c r="R119" s="190">
        <f aca="true" t="shared" si="2" ref="R119:R137">Q119*H119</f>
        <v>0</v>
      </c>
      <c r="S119" s="190">
        <v>0</v>
      </c>
      <c r="T119" s="191">
        <f aca="true" t="shared" si="3" ref="T119:T137"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92" t="s">
        <v>98</v>
      </c>
      <c r="AT119" s="192" t="s">
        <v>204</v>
      </c>
      <c r="AU119" s="192" t="s">
        <v>85</v>
      </c>
      <c r="AY119" s="18" t="s">
        <v>203</v>
      </c>
      <c r="BE119" s="193">
        <f aca="true" t="shared" si="4" ref="BE119:BE137">IF(N119="základní",J119,0)</f>
        <v>0</v>
      </c>
      <c r="BF119" s="193">
        <f aca="true" t="shared" si="5" ref="BF119:BF137">IF(N119="snížená",J119,0)</f>
        <v>0</v>
      </c>
      <c r="BG119" s="193">
        <f aca="true" t="shared" si="6" ref="BG119:BG137">IF(N119="zákl. přenesená",J119,0)</f>
        <v>0</v>
      </c>
      <c r="BH119" s="193">
        <f aca="true" t="shared" si="7" ref="BH119:BH137">IF(N119="sníž. přenesená",J119,0)</f>
        <v>0</v>
      </c>
      <c r="BI119" s="193">
        <f aca="true" t="shared" si="8" ref="BI119:BI137">IF(N119="nulová",J119,0)</f>
        <v>0</v>
      </c>
      <c r="BJ119" s="18" t="s">
        <v>85</v>
      </c>
      <c r="BK119" s="193">
        <f aca="true" t="shared" si="9" ref="BK119:BK137">ROUND(I119*H119,2)</f>
        <v>0</v>
      </c>
      <c r="BL119" s="18" t="s">
        <v>98</v>
      </c>
      <c r="BM119" s="192" t="s">
        <v>4360</v>
      </c>
    </row>
    <row r="120" spans="1:65" s="2" customFormat="1" ht="16.5" customHeight="1">
      <c r="A120" s="35"/>
      <c r="B120" s="36"/>
      <c r="C120" s="180" t="s">
        <v>89</v>
      </c>
      <c r="D120" s="180" t="s">
        <v>204</v>
      </c>
      <c r="E120" s="181" t="s">
        <v>4361</v>
      </c>
      <c r="F120" s="182" t="s">
        <v>4362</v>
      </c>
      <c r="G120" s="183" t="s">
        <v>253</v>
      </c>
      <c r="H120" s="184">
        <v>90</v>
      </c>
      <c r="I120" s="185"/>
      <c r="J120" s="186">
        <f t="shared" si="0"/>
        <v>0</v>
      </c>
      <c r="K120" s="187"/>
      <c r="L120" s="40"/>
      <c r="M120" s="188" t="s">
        <v>1</v>
      </c>
      <c r="N120" s="189" t="s">
        <v>45</v>
      </c>
      <c r="O120" s="72"/>
      <c r="P120" s="190">
        <f t="shared" si="1"/>
        <v>0</v>
      </c>
      <c r="Q120" s="190">
        <v>0</v>
      </c>
      <c r="R120" s="190">
        <f t="shared" si="2"/>
        <v>0</v>
      </c>
      <c r="S120" s="190">
        <v>0</v>
      </c>
      <c r="T120" s="191">
        <f t="shared" si="3"/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92" t="s">
        <v>98</v>
      </c>
      <c r="AT120" s="192" t="s">
        <v>204</v>
      </c>
      <c r="AU120" s="192" t="s">
        <v>85</v>
      </c>
      <c r="AY120" s="18" t="s">
        <v>203</v>
      </c>
      <c r="BE120" s="193">
        <f t="shared" si="4"/>
        <v>0</v>
      </c>
      <c r="BF120" s="193">
        <f t="shared" si="5"/>
        <v>0</v>
      </c>
      <c r="BG120" s="193">
        <f t="shared" si="6"/>
        <v>0</v>
      </c>
      <c r="BH120" s="193">
        <f t="shared" si="7"/>
        <v>0</v>
      </c>
      <c r="BI120" s="193">
        <f t="shared" si="8"/>
        <v>0</v>
      </c>
      <c r="BJ120" s="18" t="s">
        <v>85</v>
      </c>
      <c r="BK120" s="193">
        <f t="shared" si="9"/>
        <v>0</v>
      </c>
      <c r="BL120" s="18" t="s">
        <v>98</v>
      </c>
      <c r="BM120" s="192" t="s">
        <v>4363</v>
      </c>
    </row>
    <row r="121" spans="1:65" s="2" customFormat="1" ht="16.5" customHeight="1">
      <c r="A121" s="35"/>
      <c r="B121" s="36"/>
      <c r="C121" s="180" t="s">
        <v>95</v>
      </c>
      <c r="D121" s="180" t="s">
        <v>204</v>
      </c>
      <c r="E121" s="181" t="s">
        <v>4364</v>
      </c>
      <c r="F121" s="182" t="s">
        <v>4365</v>
      </c>
      <c r="G121" s="183" t="s">
        <v>253</v>
      </c>
      <c r="H121" s="184">
        <v>780</v>
      </c>
      <c r="I121" s="185"/>
      <c r="J121" s="186">
        <f t="shared" si="0"/>
        <v>0</v>
      </c>
      <c r="K121" s="187"/>
      <c r="L121" s="40"/>
      <c r="M121" s="188" t="s">
        <v>1</v>
      </c>
      <c r="N121" s="189" t="s">
        <v>45</v>
      </c>
      <c r="O121" s="72"/>
      <c r="P121" s="190">
        <f t="shared" si="1"/>
        <v>0</v>
      </c>
      <c r="Q121" s="190">
        <v>0</v>
      </c>
      <c r="R121" s="190">
        <f t="shared" si="2"/>
        <v>0</v>
      </c>
      <c r="S121" s="190">
        <v>0</v>
      </c>
      <c r="T121" s="191">
        <f t="shared" si="3"/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92" t="s">
        <v>98</v>
      </c>
      <c r="AT121" s="192" t="s">
        <v>204</v>
      </c>
      <c r="AU121" s="192" t="s">
        <v>85</v>
      </c>
      <c r="AY121" s="18" t="s">
        <v>203</v>
      </c>
      <c r="BE121" s="193">
        <f t="shared" si="4"/>
        <v>0</v>
      </c>
      <c r="BF121" s="193">
        <f t="shared" si="5"/>
        <v>0</v>
      </c>
      <c r="BG121" s="193">
        <f t="shared" si="6"/>
        <v>0</v>
      </c>
      <c r="BH121" s="193">
        <f t="shared" si="7"/>
        <v>0</v>
      </c>
      <c r="BI121" s="193">
        <f t="shared" si="8"/>
        <v>0</v>
      </c>
      <c r="BJ121" s="18" t="s">
        <v>85</v>
      </c>
      <c r="BK121" s="193">
        <f t="shared" si="9"/>
        <v>0</v>
      </c>
      <c r="BL121" s="18" t="s">
        <v>98</v>
      </c>
      <c r="BM121" s="192" t="s">
        <v>4366</v>
      </c>
    </row>
    <row r="122" spans="1:65" s="2" customFormat="1" ht="24.2" customHeight="1">
      <c r="A122" s="35"/>
      <c r="B122" s="36"/>
      <c r="C122" s="180" t="s">
        <v>98</v>
      </c>
      <c r="D122" s="180" t="s">
        <v>204</v>
      </c>
      <c r="E122" s="181" t="s">
        <v>4367</v>
      </c>
      <c r="F122" s="182" t="s">
        <v>4368</v>
      </c>
      <c r="G122" s="183" t="s">
        <v>4230</v>
      </c>
      <c r="H122" s="184">
        <v>1</v>
      </c>
      <c r="I122" s="185"/>
      <c r="J122" s="186">
        <f t="shared" si="0"/>
        <v>0</v>
      </c>
      <c r="K122" s="187"/>
      <c r="L122" s="40"/>
      <c r="M122" s="188" t="s">
        <v>1</v>
      </c>
      <c r="N122" s="189" t="s">
        <v>45</v>
      </c>
      <c r="O122" s="72"/>
      <c r="P122" s="190">
        <f t="shared" si="1"/>
        <v>0</v>
      </c>
      <c r="Q122" s="190">
        <v>0</v>
      </c>
      <c r="R122" s="190">
        <f t="shared" si="2"/>
        <v>0</v>
      </c>
      <c r="S122" s="190">
        <v>0</v>
      </c>
      <c r="T122" s="191">
        <f t="shared" si="3"/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92" t="s">
        <v>98</v>
      </c>
      <c r="AT122" s="192" t="s">
        <v>204</v>
      </c>
      <c r="AU122" s="192" t="s">
        <v>85</v>
      </c>
      <c r="AY122" s="18" t="s">
        <v>203</v>
      </c>
      <c r="BE122" s="193">
        <f t="shared" si="4"/>
        <v>0</v>
      </c>
      <c r="BF122" s="193">
        <f t="shared" si="5"/>
        <v>0</v>
      </c>
      <c r="BG122" s="193">
        <f t="shared" si="6"/>
        <v>0</v>
      </c>
      <c r="BH122" s="193">
        <f t="shared" si="7"/>
        <v>0</v>
      </c>
      <c r="BI122" s="193">
        <f t="shared" si="8"/>
        <v>0</v>
      </c>
      <c r="BJ122" s="18" t="s">
        <v>85</v>
      </c>
      <c r="BK122" s="193">
        <f t="shared" si="9"/>
        <v>0</v>
      </c>
      <c r="BL122" s="18" t="s">
        <v>98</v>
      </c>
      <c r="BM122" s="192" t="s">
        <v>4369</v>
      </c>
    </row>
    <row r="123" spans="1:65" s="2" customFormat="1" ht="16.5" customHeight="1">
      <c r="A123" s="35"/>
      <c r="B123" s="36"/>
      <c r="C123" s="180" t="s">
        <v>101</v>
      </c>
      <c r="D123" s="180" t="s">
        <v>204</v>
      </c>
      <c r="E123" s="181" t="s">
        <v>4370</v>
      </c>
      <c r="F123" s="182" t="s">
        <v>4371</v>
      </c>
      <c r="G123" s="183" t="s">
        <v>621</v>
      </c>
      <c r="H123" s="184">
        <v>19</v>
      </c>
      <c r="I123" s="185"/>
      <c r="J123" s="186">
        <f t="shared" si="0"/>
        <v>0</v>
      </c>
      <c r="K123" s="187"/>
      <c r="L123" s="40"/>
      <c r="M123" s="188" t="s">
        <v>1</v>
      </c>
      <c r="N123" s="189" t="s">
        <v>45</v>
      </c>
      <c r="O123" s="72"/>
      <c r="P123" s="190">
        <f t="shared" si="1"/>
        <v>0</v>
      </c>
      <c r="Q123" s="190">
        <v>0</v>
      </c>
      <c r="R123" s="190">
        <f t="shared" si="2"/>
        <v>0</v>
      </c>
      <c r="S123" s="190">
        <v>0</v>
      </c>
      <c r="T123" s="191">
        <f t="shared" si="3"/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192" t="s">
        <v>98</v>
      </c>
      <c r="AT123" s="192" t="s">
        <v>204</v>
      </c>
      <c r="AU123" s="192" t="s">
        <v>85</v>
      </c>
      <c r="AY123" s="18" t="s">
        <v>203</v>
      </c>
      <c r="BE123" s="193">
        <f t="shared" si="4"/>
        <v>0</v>
      </c>
      <c r="BF123" s="193">
        <f t="shared" si="5"/>
        <v>0</v>
      </c>
      <c r="BG123" s="193">
        <f t="shared" si="6"/>
        <v>0</v>
      </c>
      <c r="BH123" s="193">
        <f t="shared" si="7"/>
        <v>0</v>
      </c>
      <c r="BI123" s="193">
        <f t="shared" si="8"/>
        <v>0</v>
      </c>
      <c r="BJ123" s="18" t="s">
        <v>85</v>
      </c>
      <c r="BK123" s="193">
        <f t="shared" si="9"/>
        <v>0</v>
      </c>
      <c r="BL123" s="18" t="s">
        <v>98</v>
      </c>
      <c r="BM123" s="192" t="s">
        <v>4372</v>
      </c>
    </row>
    <row r="124" spans="1:65" s="2" customFormat="1" ht="16.5" customHeight="1">
      <c r="A124" s="35"/>
      <c r="B124" s="36"/>
      <c r="C124" s="180" t="s">
        <v>104</v>
      </c>
      <c r="D124" s="180" t="s">
        <v>204</v>
      </c>
      <c r="E124" s="181" t="s">
        <v>4373</v>
      </c>
      <c r="F124" s="182" t="s">
        <v>4374</v>
      </c>
      <c r="G124" s="183" t="s">
        <v>621</v>
      </c>
      <c r="H124" s="184">
        <v>19</v>
      </c>
      <c r="I124" s="185"/>
      <c r="J124" s="186">
        <f t="shared" si="0"/>
        <v>0</v>
      </c>
      <c r="K124" s="187"/>
      <c r="L124" s="40"/>
      <c r="M124" s="188" t="s">
        <v>1</v>
      </c>
      <c r="N124" s="189" t="s">
        <v>45</v>
      </c>
      <c r="O124" s="72"/>
      <c r="P124" s="190">
        <f t="shared" si="1"/>
        <v>0</v>
      </c>
      <c r="Q124" s="190">
        <v>0</v>
      </c>
      <c r="R124" s="190">
        <f t="shared" si="2"/>
        <v>0</v>
      </c>
      <c r="S124" s="190">
        <v>0</v>
      </c>
      <c r="T124" s="191">
        <f t="shared" si="3"/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92" t="s">
        <v>98</v>
      </c>
      <c r="AT124" s="192" t="s">
        <v>204</v>
      </c>
      <c r="AU124" s="192" t="s">
        <v>85</v>
      </c>
      <c r="AY124" s="18" t="s">
        <v>203</v>
      </c>
      <c r="BE124" s="193">
        <f t="shared" si="4"/>
        <v>0</v>
      </c>
      <c r="BF124" s="193">
        <f t="shared" si="5"/>
        <v>0</v>
      </c>
      <c r="BG124" s="193">
        <f t="shared" si="6"/>
        <v>0</v>
      </c>
      <c r="BH124" s="193">
        <f t="shared" si="7"/>
        <v>0</v>
      </c>
      <c r="BI124" s="193">
        <f t="shared" si="8"/>
        <v>0</v>
      </c>
      <c r="BJ124" s="18" t="s">
        <v>85</v>
      </c>
      <c r="BK124" s="193">
        <f t="shared" si="9"/>
        <v>0</v>
      </c>
      <c r="BL124" s="18" t="s">
        <v>98</v>
      </c>
      <c r="BM124" s="192" t="s">
        <v>4375</v>
      </c>
    </row>
    <row r="125" spans="1:65" s="2" customFormat="1" ht="16.5" customHeight="1">
      <c r="A125" s="35"/>
      <c r="B125" s="36"/>
      <c r="C125" s="180" t="s">
        <v>110</v>
      </c>
      <c r="D125" s="180" t="s">
        <v>204</v>
      </c>
      <c r="E125" s="181" t="s">
        <v>4376</v>
      </c>
      <c r="F125" s="182" t="s">
        <v>4377</v>
      </c>
      <c r="G125" s="183" t="s">
        <v>621</v>
      </c>
      <c r="H125" s="184">
        <v>280</v>
      </c>
      <c r="I125" s="185"/>
      <c r="J125" s="186">
        <f t="shared" si="0"/>
        <v>0</v>
      </c>
      <c r="K125" s="187"/>
      <c r="L125" s="40"/>
      <c r="M125" s="188" t="s">
        <v>1</v>
      </c>
      <c r="N125" s="189" t="s">
        <v>45</v>
      </c>
      <c r="O125" s="72"/>
      <c r="P125" s="190">
        <f t="shared" si="1"/>
        <v>0</v>
      </c>
      <c r="Q125" s="190">
        <v>0</v>
      </c>
      <c r="R125" s="190">
        <f t="shared" si="2"/>
        <v>0</v>
      </c>
      <c r="S125" s="190">
        <v>0</v>
      </c>
      <c r="T125" s="191">
        <f t="shared" si="3"/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192" t="s">
        <v>98</v>
      </c>
      <c r="AT125" s="192" t="s">
        <v>204</v>
      </c>
      <c r="AU125" s="192" t="s">
        <v>85</v>
      </c>
      <c r="AY125" s="18" t="s">
        <v>203</v>
      </c>
      <c r="BE125" s="193">
        <f t="shared" si="4"/>
        <v>0</v>
      </c>
      <c r="BF125" s="193">
        <f t="shared" si="5"/>
        <v>0</v>
      </c>
      <c r="BG125" s="193">
        <f t="shared" si="6"/>
        <v>0</v>
      </c>
      <c r="BH125" s="193">
        <f t="shared" si="7"/>
        <v>0</v>
      </c>
      <c r="BI125" s="193">
        <f t="shared" si="8"/>
        <v>0</v>
      </c>
      <c r="BJ125" s="18" t="s">
        <v>85</v>
      </c>
      <c r="BK125" s="193">
        <f t="shared" si="9"/>
        <v>0</v>
      </c>
      <c r="BL125" s="18" t="s">
        <v>98</v>
      </c>
      <c r="BM125" s="192" t="s">
        <v>4378</v>
      </c>
    </row>
    <row r="126" spans="1:65" s="2" customFormat="1" ht="16.5" customHeight="1">
      <c r="A126" s="35"/>
      <c r="B126" s="36"/>
      <c r="C126" s="180" t="s">
        <v>122</v>
      </c>
      <c r="D126" s="180" t="s">
        <v>204</v>
      </c>
      <c r="E126" s="181" t="s">
        <v>4379</v>
      </c>
      <c r="F126" s="182" t="s">
        <v>4380</v>
      </c>
      <c r="G126" s="183" t="s">
        <v>621</v>
      </c>
      <c r="H126" s="184">
        <v>198</v>
      </c>
      <c r="I126" s="185"/>
      <c r="J126" s="186">
        <f t="shared" si="0"/>
        <v>0</v>
      </c>
      <c r="K126" s="187"/>
      <c r="L126" s="40"/>
      <c r="M126" s="188" t="s">
        <v>1</v>
      </c>
      <c r="N126" s="189" t="s">
        <v>45</v>
      </c>
      <c r="O126" s="72"/>
      <c r="P126" s="190">
        <f t="shared" si="1"/>
        <v>0</v>
      </c>
      <c r="Q126" s="190">
        <v>0</v>
      </c>
      <c r="R126" s="190">
        <f t="shared" si="2"/>
        <v>0</v>
      </c>
      <c r="S126" s="190">
        <v>0</v>
      </c>
      <c r="T126" s="191">
        <f t="shared" si="3"/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92" t="s">
        <v>98</v>
      </c>
      <c r="AT126" s="192" t="s">
        <v>204</v>
      </c>
      <c r="AU126" s="192" t="s">
        <v>85</v>
      </c>
      <c r="AY126" s="18" t="s">
        <v>203</v>
      </c>
      <c r="BE126" s="193">
        <f t="shared" si="4"/>
        <v>0</v>
      </c>
      <c r="BF126" s="193">
        <f t="shared" si="5"/>
        <v>0</v>
      </c>
      <c r="BG126" s="193">
        <f t="shared" si="6"/>
        <v>0</v>
      </c>
      <c r="BH126" s="193">
        <f t="shared" si="7"/>
        <v>0</v>
      </c>
      <c r="BI126" s="193">
        <f t="shared" si="8"/>
        <v>0</v>
      </c>
      <c r="BJ126" s="18" t="s">
        <v>85</v>
      </c>
      <c r="BK126" s="193">
        <f t="shared" si="9"/>
        <v>0</v>
      </c>
      <c r="BL126" s="18" t="s">
        <v>98</v>
      </c>
      <c r="BM126" s="192" t="s">
        <v>4381</v>
      </c>
    </row>
    <row r="127" spans="1:65" s="2" customFormat="1" ht="16.5" customHeight="1">
      <c r="A127" s="35"/>
      <c r="B127" s="36"/>
      <c r="C127" s="180" t="s">
        <v>125</v>
      </c>
      <c r="D127" s="180" t="s">
        <v>204</v>
      </c>
      <c r="E127" s="181" t="s">
        <v>4382</v>
      </c>
      <c r="F127" s="182" t="s">
        <v>4383</v>
      </c>
      <c r="G127" s="183" t="s">
        <v>621</v>
      </c>
      <c r="H127" s="184">
        <v>16</v>
      </c>
      <c r="I127" s="185"/>
      <c r="J127" s="186">
        <f t="shared" si="0"/>
        <v>0</v>
      </c>
      <c r="K127" s="187"/>
      <c r="L127" s="40"/>
      <c r="M127" s="188" t="s">
        <v>1</v>
      </c>
      <c r="N127" s="189" t="s">
        <v>45</v>
      </c>
      <c r="O127" s="72"/>
      <c r="P127" s="190">
        <f t="shared" si="1"/>
        <v>0</v>
      </c>
      <c r="Q127" s="190">
        <v>0</v>
      </c>
      <c r="R127" s="190">
        <f t="shared" si="2"/>
        <v>0</v>
      </c>
      <c r="S127" s="190">
        <v>0</v>
      </c>
      <c r="T127" s="191">
        <f t="shared" si="3"/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92" t="s">
        <v>98</v>
      </c>
      <c r="AT127" s="192" t="s">
        <v>204</v>
      </c>
      <c r="AU127" s="192" t="s">
        <v>85</v>
      </c>
      <c r="AY127" s="18" t="s">
        <v>203</v>
      </c>
      <c r="BE127" s="193">
        <f t="shared" si="4"/>
        <v>0</v>
      </c>
      <c r="BF127" s="193">
        <f t="shared" si="5"/>
        <v>0</v>
      </c>
      <c r="BG127" s="193">
        <f t="shared" si="6"/>
        <v>0</v>
      </c>
      <c r="BH127" s="193">
        <f t="shared" si="7"/>
        <v>0</v>
      </c>
      <c r="BI127" s="193">
        <f t="shared" si="8"/>
        <v>0</v>
      </c>
      <c r="BJ127" s="18" t="s">
        <v>85</v>
      </c>
      <c r="BK127" s="193">
        <f t="shared" si="9"/>
        <v>0</v>
      </c>
      <c r="BL127" s="18" t="s">
        <v>98</v>
      </c>
      <c r="BM127" s="192" t="s">
        <v>4384</v>
      </c>
    </row>
    <row r="128" spans="1:65" s="2" customFormat="1" ht="16.5" customHeight="1">
      <c r="A128" s="35"/>
      <c r="B128" s="36"/>
      <c r="C128" s="180" t="s">
        <v>128</v>
      </c>
      <c r="D128" s="180" t="s">
        <v>204</v>
      </c>
      <c r="E128" s="181" t="s">
        <v>4385</v>
      </c>
      <c r="F128" s="182" t="s">
        <v>4386</v>
      </c>
      <c r="G128" s="183" t="s">
        <v>621</v>
      </c>
      <c r="H128" s="184">
        <v>32</v>
      </c>
      <c r="I128" s="185"/>
      <c r="J128" s="186">
        <f t="shared" si="0"/>
        <v>0</v>
      </c>
      <c r="K128" s="187"/>
      <c r="L128" s="40"/>
      <c r="M128" s="188" t="s">
        <v>1</v>
      </c>
      <c r="N128" s="189" t="s">
        <v>45</v>
      </c>
      <c r="O128" s="72"/>
      <c r="P128" s="190">
        <f t="shared" si="1"/>
        <v>0</v>
      </c>
      <c r="Q128" s="190">
        <v>0</v>
      </c>
      <c r="R128" s="190">
        <f t="shared" si="2"/>
        <v>0</v>
      </c>
      <c r="S128" s="190">
        <v>0</v>
      </c>
      <c r="T128" s="191">
        <f t="shared" si="3"/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192" t="s">
        <v>98</v>
      </c>
      <c r="AT128" s="192" t="s">
        <v>204</v>
      </c>
      <c r="AU128" s="192" t="s">
        <v>85</v>
      </c>
      <c r="AY128" s="18" t="s">
        <v>203</v>
      </c>
      <c r="BE128" s="193">
        <f t="shared" si="4"/>
        <v>0</v>
      </c>
      <c r="BF128" s="193">
        <f t="shared" si="5"/>
        <v>0</v>
      </c>
      <c r="BG128" s="193">
        <f t="shared" si="6"/>
        <v>0</v>
      </c>
      <c r="BH128" s="193">
        <f t="shared" si="7"/>
        <v>0</v>
      </c>
      <c r="BI128" s="193">
        <f t="shared" si="8"/>
        <v>0</v>
      </c>
      <c r="BJ128" s="18" t="s">
        <v>85</v>
      </c>
      <c r="BK128" s="193">
        <f t="shared" si="9"/>
        <v>0</v>
      </c>
      <c r="BL128" s="18" t="s">
        <v>98</v>
      </c>
      <c r="BM128" s="192" t="s">
        <v>4387</v>
      </c>
    </row>
    <row r="129" spans="1:65" s="2" customFormat="1" ht="16.5" customHeight="1">
      <c r="A129" s="35"/>
      <c r="B129" s="36"/>
      <c r="C129" s="180" t="s">
        <v>264</v>
      </c>
      <c r="D129" s="180" t="s">
        <v>204</v>
      </c>
      <c r="E129" s="181" t="s">
        <v>4388</v>
      </c>
      <c r="F129" s="182" t="s">
        <v>4389</v>
      </c>
      <c r="G129" s="183" t="s">
        <v>621</v>
      </c>
      <c r="H129" s="184">
        <v>16</v>
      </c>
      <c r="I129" s="185"/>
      <c r="J129" s="186">
        <f t="shared" si="0"/>
        <v>0</v>
      </c>
      <c r="K129" s="187"/>
      <c r="L129" s="40"/>
      <c r="M129" s="188" t="s">
        <v>1</v>
      </c>
      <c r="N129" s="189" t="s">
        <v>45</v>
      </c>
      <c r="O129" s="72"/>
      <c r="P129" s="190">
        <f t="shared" si="1"/>
        <v>0</v>
      </c>
      <c r="Q129" s="190">
        <v>0</v>
      </c>
      <c r="R129" s="190">
        <f t="shared" si="2"/>
        <v>0</v>
      </c>
      <c r="S129" s="190">
        <v>0</v>
      </c>
      <c r="T129" s="191">
        <f t="shared" si="3"/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92" t="s">
        <v>98</v>
      </c>
      <c r="AT129" s="192" t="s">
        <v>204</v>
      </c>
      <c r="AU129" s="192" t="s">
        <v>85</v>
      </c>
      <c r="AY129" s="18" t="s">
        <v>203</v>
      </c>
      <c r="BE129" s="193">
        <f t="shared" si="4"/>
        <v>0</v>
      </c>
      <c r="BF129" s="193">
        <f t="shared" si="5"/>
        <v>0</v>
      </c>
      <c r="BG129" s="193">
        <f t="shared" si="6"/>
        <v>0</v>
      </c>
      <c r="BH129" s="193">
        <f t="shared" si="7"/>
        <v>0</v>
      </c>
      <c r="BI129" s="193">
        <f t="shared" si="8"/>
        <v>0</v>
      </c>
      <c r="BJ129" s="18" t="s">
        <v>85</v>
      </c>
      <c r="BK129" s="193">
        <f t="shared" si="9"/>
        <v>0</v>
      </c>
      <c r="BL129" s="18" t="s">
        <v>98</v>
      </c>
      <c r="BM129" s="192" t="s">
        <v>4390</v>
      </c>
    </row>
    <row r="130" spans="1:65" s="2" customFormat="1" ht="16.5" customHeight="1">
      <c r="A130" s="35"/>
      <c r="B130" s="36"/>
      <c r="C130" s="180" t="s">
        <v>291</v>
      </c>
      <c r="D130" s="180" t="s">
        <v>204</v>
      </c>
      <c r="E130" s="181" t="s">
        <v>4391</v>
      </c>
      <c r="F130" s="182" t="s">
        <v>4392</v>
      </c>
      <c r="G130" s="183" t="s">
        <v>621</v>
      </c>
      <c r="H130" s="184">
        <v>12</v>
      </c>
      <c r="I130" s="185"/>
      <c r="J130" s="186">
        <f t="shared" si="0"/>
        <v>0</v>
      </c>
      <c r="K130" s="187"/>
      <c r="L130" s="40"/>
      <c r="M130" s="188" t="s">
        <v>1</v>
      </c>
      <c r="N130" s="189" t="s">
        <v>45</v>
      </c>
      <c r="O130" s="72"/>
      <c r="P130" s="190">
        <f t="shared" si="1"/>
        <v>0</v>
      </c>
      <c r="Q130" s="190">
        <v>0</v>
      </c>
      <c r="R130" s="190">
        <f t="shared" si="2"/>
        <v>0</v>
      </c>
      <c r="S130" s="190">
        <v>0</v>
      </c>
      <c r="T130" s="191">
        <f t="shared" si="3"/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192" t="s">
        <v>98</v>
      </c>
      <c r="AT130" s="192" t="s">
        <v>204</v>
      </c>
      <c r="AU130" s="192" t="s">
        <v>85</v>
      </c>
      <c r="AY130" s="18" t="s">
        <v>203</v>
      </c>
      <c r="BE130" s="193">
        <f t="shared" si="4"/>
        <v>0</v>
      </c>
      <c r="BF130" s="193">
        <f t="shared" si="5"/>
        <v>0</v>
      </c>
      <c r="BG130" s="193">
        <f t="shared" si="6"/>
        <v>0</v>
      </c>
      <c r="BH130" s="193">
        <f t="shared" si="7"/>
        <v>0</v>
      </c>
      <c r="BI130" s="193">
        <f t="shared" si="8"/>
        <v>0</v>
      </c>
      <c r="BJ130" s="18" t="s">
        <v>85</v>
      </c>
      <c r="BK130" s="193">
        <f t="shared" si="9"/>
        <v>0</v>
      </c>
      <c r="BL130" s="18" t="s">
        <v>98</v>
      </c>
      <c r="BM130" s="192" t="s">
        <v>4393</v>
      </c>
    </row>
    <row r="131" spans="1:65" s="2" customFormat="1" ht="16.5" customHeight="1">
      <c r="A131" s="35"/>
      <c r="B131" s="36"/>
      <c r="C131" s="180" t="s">
        <v>299</v>
      </c>
      <c r="D131" s="180" t="s">
        <v>204</v>
      </c>
      <c r="E131" s="181" t="s">
        <v>4394</v>
      </c>
      <c r="F131" s="182" t="s">
        <v>4395</v>
      </c>
      <c r="G131" s="183" t="s">
        <v>621</v>
      </c>
      <c r="H131" s="184">
        <v>32</v>
      </c>
      <c r="I131" s="185"/>
      <c r="J131" s="186">
        <f t="shared" si="0"/>
        <v>0</v>
      </c>
      <c r="K131" s="187"/>
      <c r="L131" s="40"/>
      <c r="M131" s="188" t="s">
        <v>1</v>
      </c>
      <c r="N131" s="189" t="s">
        <v>45</v>
      </c>
      <c r="O131" s="72"/>
      <c r="P131" s="190">
        <f t="shared" si="1"/>
        <v>0</v>
      </c>
      <c r="Q131" s="190">
        <v>0</v>
      </c>
      <c r="R131" s="190">
        <f t="shared" si="2"/>
        <v>0</v>
      </c>
      <c r="S131" s="190">
        <v>0</v>
      </c>
      <c r="T131" s="191">
        <f t="shared" si="3"/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92" t="s">
        <v>98</v>
      </c>
      <c r="AT131" s="192" t="s">
        <v>204</v>
      </c>
      <c r="AU131" s="192" t="s">
        <v>85</v>
      </c>
      <c r="AY131" s="18" t="s">
        <v>203</v>
      </c>
      <c r="BE131" s="193">
        <f t="shared" si="4"/>
        <v>0</v>
      </c>
      <c r="BF131" s="193">
        <f t="shared" si="5"/>
        <v>0</v>
      </c>
      <c r="BG131" s="193">
        <f t="shared" si="6"/>
        <v>0</v>
      </c>
      <c r="BH131" s="193">
        <f t="shared" si="7"/>
        <v>0</v>
      </c>
      <c r="BI131" s="193">
        <f t="shared" si="8"/>
        <v>0</v>
      </c>
      <c r="BJ131" s="18" t="s">
        <v>85</v>
      </c>
      <c r="BK131" s="193">
        <f t="shared" si="9"/>
        <v>0</v>
      </c>
      <c r="BL131" s="18" t="s">
        <v>98</v>
      </c>
      <c r="BM131" s="192" t="s">
        <v>4396</v>
      </c>
    </row>
    <row r="132" spans="1:65" s="2" customFormat="1" ht="16.5" customHeight="1">
      <c r="A132" s="35"/>
      <c r="B132" s="36"/>
      <c r="C132" s="180" t="s">
        <v>308</v>
      </c>
      <c r="D132" s="180" t="s">
        <v>204</v>
      </c>
      <c r="E132" s="181" t="s">
        <v>4397</v>
      </c>
      <c r="F132" s="182" t="s">
        <v>4398</v>
      </c>
      <c r="G132" s="183" t="s">
        <v>621</v>
      </c>
      <c r="H132" s="184">
        <v>140</v>
      </c>
      <c r="I132" s="185"/>
      <c r="J132" s="186">
        <f t="shared" si="0"/>
        <v>0</v>
      </c>
      <c r="K132" s="187"/>
      <c r="L132" s="40"/>
      <c r="M132" s="188" t="s">
        <v>1</v>
      </c>
      <c r="N132" s="189" t="s">
        <v>45</v>
      </c>
      <c r="O132" s="72"/>
      <c r="P132" s="190">
        <f t="shared" si="1"/>
        <v>0</v>
      </c>
      <c r="Q132" s="190">
        <v>0</v>
      </c>
      <c r="R132" s="190">
        <f t="shared" si="2"/>
        <v>0</v>
      </c>
      <c r="S132" s="190">
        <v>0</v>
      </c>
      <c r="T132" s="191">
        <f t="shared" si="3"/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192" t="s">
        <v>98</v>
      </c>
      <c r="AT132" s="192" t="s">
        <v>204</v>
      </c>
      <c r="AU132" s="192" t="s">
        <v>85</v>
      </c>
      <c r="AY132" s="18" t="s">
        <v>203</v>
      </c>
      <c r="BE132" s="193">
        <f t="shared" si="4"/>
        <v>0</v>
      </c>
      <c r="BF132" s="193">
        <f t="shared" si="5"/>
        <v>0</v>
      </c>
      <c r="BG132" s="193">
        <f t="shared" si="6"/>
        <v>0</v>
      </c>
      <c r="BH132" s="193">
        <f t="shared" si="7"/>
        <v>0</v>
      </c>
      <c r="BI132" s="193">
        <f t="shared" si="8"/>
        <v>0</v>
      </c>
      <c r="BJ132" s="18" t="s">
        <v>85</v>
      </c>
      <c r="BK132" s="193">
        <f t="shared" si="9"/>
        <v>0</v>
      </c>
      <c r="BL132" s="18" t="s">
        <v>98</v>
      </c>
      <c r="BM132" s="192" t="s">
        <v>4399</v>
      </c>
    </row>
    <row r="133" spans="1:65" s="2" customFormat="1" ht="16.5" customHeight="1">
      <c r="A133" s="35"/>
      <c r="B133" s="36"/>
      <c r="C133" s="180" t="s">
        <v>8</v>
      </c>
      <c r="D133" s="180" t="s">
        <v>204</v>
      </c>
      <c r="E133" s="181" t="s">
        <v>4400</v>
      </c>
      <c r="F133" s="182" t="s">
        <v>4401</v>
      </c>
      <c r="G133" s="183" t="s">
        <v>621</v>
      </c>
      <c r="H133" s="184">
        <v>16</v>
      </c>
      <c r="I133" s="185"/>
      <c r="J133" s="186">
        <f t="shared" si="0"/>
        <v>0</v>
      </c>
      <c r="K133" s="187"/>
      <c r="L133" s="40"/>
      <c r="M133" s="188" t="s">
        <v>1</v>
      </c>
      <c r="N133" s="189" t="s">
        <v>45</v>
      </c>
      <c r="O133" s="72"/>
      <c r="P133" s="190">
        <f t="shared" si="1"/>
        <v>0</v>
      </c>
      <c r="Q133" s="190">
        <v>0</v>
      </c>
      <c r="R133" s="190">
        <f t="shared" si="2"/>
        <v>0</v>
      </c>
      <c r="S133" s="190">
        <v>0</v>
      </c>
      <c r="T133" s="191">
        <f t="shared" si="3"/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92" t="s">
        <v>98</v>
      </c>
      <c r="AT133" s="192" t="s">
        <v>204</v>
      </c>
      <c r="AU133" s="192" t="s">
        <v>85</v>
      </c>
      <c r="AY133" s="18" t="s">
        <v>203</v>
      </c>
      <c r="BE133" s="193">
        <f t="shared" si="4"/>
        <v>0</v>
      </c>
      <c r="BF133" s="193">
        <f t="shared" si="5"/>
        <v>0</v>
      </c>
      <c r="BG133" s="193">
        <f t="shared" si="6"/>
        <v>0</v>
      </c>
      <c r="BH133" s="193">
        <f t="shared" si="7"/>
        <v>0</v>
      </c>
      <c r="BI133" s="193">
        <f t="shared" si="8"/>
        <v>0</v>
      </c>
      <c r="BJ133" s="18" t="s">
        <v>85</v>
      </c>
      <c r="BK133" s="193">
        <f t="shared" si="9"/>
        <v>0</v>
      </c>
      <c r="BL133" s="18" t="s">
        <v>98</v>
      </c>
      <c r="BM133" s="192" t="s">
        <v>4402</v>
      </c>
    </row>
    <row r="134" spans="1:65" s="2" customFormat="1" ht="16.5" customHeight="1">
      <c r="A134" s="35"/>
      <c r="B134" s="36"/>
      <c r="C134" s="180" t="s">
        <v>317</v>
      </c>
      <c r="D134" s="180" t="s">
        <v>204</v>
      </c>
      <c r="E134" s="181" t="s">
        <v>4403</v>
      </c>
      <c r="F134" s="182" t="s">
        <v>4404</v>
      </c>
      <c r="G134" s="183" t="s">
        <v>621</v>
      </c>
      <c r="H134" s="184">
        <v>16</v>
      </c>
      <c r="I134" s="185"/>
      <c r="J134" s="186">
        <f t="shared" si="0"/>
        <v>0</v>
      </c>
      <c r="K134" s="187"/>
      <c r="L134" s="40"/>
      <c r="M134" s="188" t="s">
        <v>1</v>
      </c>
      <c r="N134" s="189" t="s">
        <v>45</v>
      </c>
      <c r="O134" s="72"/>
      <c r="P134" s="190">
        <f t="shared" si="1"/>
        <v>0</v>
      </c>
      <c r="Q134" s="190">
        <v>0</v>
      </c>
      <c r="R134" s="190">
        <f t="shared" si="2"/>
        <v>0</v>
      </c>
      <c r="S134" s="190">
        <v>0</v>
      </c>
      <c r="T134" s="191">
        <f t="shared" si="3"/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92" t="s">
        <v>98</v>
      </c>
      <c r="AT134" s="192" t="s">
        <v>204</v>
      </c>
      <c r="AU134" s="192" t="s">
        <v>85</v>
      </c>
      <c r="AY134" s="18" t="s">
        <v>203</v>
      </c>
      <c r="BE134" s="193">
        <f t="shared" si="4"/>
        <v>0</v>
      </c>
      <c r="BF134" s="193">
        <f t="shared" si="5"/>
        <v>0</v>
      </c>
      <c r="BG134" s="193">
        <f t="shared" si="6"/>
        <v>0</v>
      </c>
      <c r="BH134" s="193">
        <f t="shared" si="7"/>
        <v>0</v>
      </c>
      <c r="BI134" s="193">
        <f t="shared" si="8"/>
        <v>0</v>
      </c>
      <c r="BJ134" s="18" t="s">
        <v>85</v>
      </c>
      <c r="BK134" s="193">
        <f t="shared" si="9"/>
        <v>0</v>
      </c>
      <c r="BL134" s="18" t="s">
        <v>98</v>
      </c>
      <c r="BM134" s="192" t="s">
        <v>4405</v>
      </c>
    </row>
    <row r="135" spans="1:65" s="2" customFormat="1" ht="16.5" customHeight="1">
      <c r="A135" s="35"/>
      <c r="B135" s="36"/>
      <c r="C135" s="180" t="s">
        <v>341</v>
      </c>
      <c r="D135" s="180" t="s">
        <v>204</v>
      </c>
      <c r="E135" s="181" t="s">
        <v>4406</v>
      </c>
      <c r="F135" s="182" t="s">
        <v>4407</v>
      </c>
      <c r="G135" s="183" t="s">
        <v>4230</v>
      </c>
      <c r="H135" s="184">
        <v>1</v>
      </c>
      <c r="I135" s="185"/>
      <c r="J135" s="186">
        <f t="shared" si="0"/>
        <v>0</v>
      </c>
      <c r="K135" s="187"/>
      <c r="L135" s="40"/>
      <c r="M135" s="188" t="s">
        <v>1</v>
      </c>
      <c r="N135" s="189" t="s">
        <v>45</v>
      </c>
      <c r="O135" s="72"/>
      <c r="P135" s="190">
        <f t="shared" si="1"/>
        <v>0</v>
      </c>
      <c r="Q135" s="190">
        <v>0</v>
      </c>
      <c r="R135" s="190">
        <f t="shared" si="2"/>
        <v>0</v>
      </c>
      <c r="S135" s="190">
        <v>0</v>
      </c>
      <c r="T135" s="191">
        <f t="shared" si="3"/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92" t="s">
        <v>98</v>
      </c>
      <c r="AT135" s="192" t="s">
        <v>204</v>
      </c>
      <c r="AU135" s="192" t="s">
        <v>85</v>
      </c>
      <c r="AY135" s="18" t="s">
        <v>203</v>
      </c>
      <c r="BE135" s="193">
        <f t="shared" si="4"/>
        <v>0</v>
      </c>
      <c r="BF135" s="193">
        <f t="shared" si="5"/>
        <v>0</v>
      </c>
      <c r="BG135" s="193">
        <f t="shared" si="6"/>
        <v>0</v>
      </c>
      <c r="BH135" s="193">
        <f t="shared" si="7"/>
        <v>0</v>
      </c>
      <c r="BI135" s="193">
        <f t="shared" si="8"/>
        <v>0</v>
      </c>
      <c r="BJ135" s="18" t="s">
        <v>85</v>
      </c>
      <c r="BK135" s="193">
        <f t="shared" si="9"/>
        <v>0</v>
      </c>
      <c r="BL135" s="18" t="s">
        <v>98</v>
      </c>
      <c r="BM135" s="192" t="s">
        <v>4408</v>
      </c>
    </row>
    <row r="136" spans="1:65" s="2" customFormat="1" ht="16.5" customHeight="1">
      <c r="A136" s="35"/>
      <c r="B136" s="36"/>
      <c r="C136" s="180" t="s">
        <v>346</v>
      </c>
      <c r="D136" s="180" t="s">
        <v>204</v>
      </c>
      <c r="E136" s="181" t="s">
        <v>4409</v>
      </c>
      <c r="F136" s="182" t="s">
        <v>4266</v>
      </c>
      <c r="G136" s="183" t="s">
        <v>4230</v>
      </c>
      <c r="H136" s="184">
        <v>2</v>
      </c>
      <c r="I136" s="185"/>
      <c r="J136" s="186">
        <f t="shared" si="0"/>
        <v>0</v>
      </c>
      <c r="K136" s="187"/>
      <c r="L136" s="40"/>
      <c r="M136" s="188" t="s">
        <v>1</v>
      </c>
      <c r="N136" s="189" t="s">
        <v>45</v>
      </c>
      <c r="O136" s="72"/>
      <c r="P136" s="190">
        <f t="shared" si="1"/>
        <v>0</v>
      </c>
      <c r="Q136" s="190">
        <v>0</v>
      </c>
      <c r="R136" s="190">
        <f t="shared" si="2"/>
        <v>0</v>
      </c>
      <c r="S136" s="190">
        <v>0</v>
      </c>
      <c r="T136" s="191">
        <f t="shared" si="3"/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92" t="s">
        <v>98</v>
      </c>
      <c r="AT136" s="192" t="s">
        <v>204</v>
      </c>
      <c r="AU136" s="192" t="s">
        <v>85</v>
      </c>
      <c r="AY136" s="18" t="s">
        <v>203</v>
      </c>
      <c r="BE136" s="193">
        <f t="shared" si="4"/>
        <v>0</v>
      </c>
      <c r="BF136" s="193">
        <f t="shared" si="5"/>
        <v>0</v>
      </c>
      <c r="BG136" s="193">
        <f t="shared" si="6"/>
        <v>0</v>
      </c>
      <c r="BH136" s="193">
        <f t="shared" si="7"/>
        <v>0</v>
      </c>
      <c r="BI136" s="193">
        <f t="shared" si="8"/>
        <v>0</v>
      </c>
      <c r="BJ136" s="18" t="s">
        <v>85</v>
      </c>
      <c r="BK136" s="193">
        <f t="shared" si="9"/>
        <v>0</v>
      </c>
      <c r="BL136" s="18" t="s">
        <v>98</v>
      </c>
      <c r="BM136" s="192" t="s">
        <v>4410</v>
      </c>
    </row>
    <row r="137" spans="1:65" s="2" customFormat="1" ht="16.5" customHeight="1">
      <c r="A137" s="35"/>
      <c r="B137" s="36"/>
      <c r="C137" s="180" t="s">
        <v>356</v>
      </c>
      <c r="D137" s="180" t="s">
        <v>204</v>
      </c>
      <c r="E137" s="181" t="s">
        <v>4411</v>
      </c>
      <c r="F137" s="182" t="s">
        <v>4412</v>
      </c>
      <c r="G137" s="183" t="s">
        <v>4230</v>
      </c>
      <c r="H137" s="184">
        <v>1</v>
      </c>
      <c r="I137" s="185"/>
      <c r="J137" s="186">
        <f t="shared" si="0"/>
        <v>0</v>
      </c>
      <c r="K137" s="187"/>
      <c r="L137" s="40"/>
      <c r="M137" s="261" t="s">
        <v>1</v>
      </c>
      <c r="N137" s="262" t="s">
        <v>45</v>
      </c>
      <c r="O137" s="263"/>
      <c r="P137" s="264">
        <f t="shared" si="1"/>
        <v>0</v>
      </c>
      <c r="Q137" s="264">
        <v>0</v>
      </c>
      <c r="R137" s="264">
        <f t="shared" si="2"/>
        <v>0</v>
      </c>
      <c r="S137" s="264">
        <v>0</v>
      </c>
      <c r="T137" s="265">
        <f t="shared" si="3"/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92" t="s">
        <v>98</v>
      </c>
      <c r="AT137" s="192" t="s">
        <v>204</v>
      </c>
      <c r="AU137" s="192" t="s">
        <v>85</v>
      </c>
      <c r="AY137" s="18" t="s">
        <v>203</v>
      </c>
      <c r="BE137" s="193">
        <f t="shared" si="4"/>
        <v>0</v>
      </c>
      <c r="BF137" s="193">
        <f t="shared" si="5"/>
        <v>0</v>
      </c>
      <c r="BG137" s="193">
        <f t="shared" si="6"/>
        <v>0</v>
      </c>
      <c r="BH137" s="193">
        <f t="shared" si="7"/>
        <v>0</v>
      </c>
      <c r="BI137" s="193">
        <f t="shared" si="8"/>
        <v>0</v>
      </c>
      <c r="BJ137" s="18" t="s">
        <v>85</v>
      </c>
      <c r="BK137" s="193">
        <f t="shared" si="9"/>
        <v>0</v>
      </c>
      <c r="BL137" s="18" t="s">
        <v>98</v>
      </c>
      <c r="BM137" s="192" t="s">
        <v>4413</v>
      </c>
    </row>
    <row r="138" spans="1:31" s="2" customFormat="1" ht="6.95" customHeight="1">
      <c r="A138" s="35"/>
      <c r="B138" s="55"/>
      <c r="C138" s="56"/>
      <c r="D138" s="56"/>
      <c r="E138" s="56"/>
      <c r="F138" s="56"/>
      <c r="G138" s="56"/>
      <c r="H138" s="56"/>
      <c r="I138" s="56"/>
      <c r="J138" s="56"/>
      <c r="K138" s="56"/>
      <c r="L138" s="40"/>
      <c r="M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</sheetData>
  <sheetProtection algorithmName="SHA-512" hashValue="ad1ZvuSqddYbBk+gwk36GhLsJHYwd1ePFEyq6uOns+/YALcMctvOwOSTrn8YdJk+dNoOrzU21M8FdgyaFBPqlQ==" saltValue="4aBf1tgsEAiob6bWOsHVMPNiZmpRhOrQht5m5ix4WKMTZ88kPAciCcicsyrSfi/dpG2+QbsBqCrNj57T7QjMFQ==" spinCount="100000" sheet="1" objects="1" scenarios="1" formatColumns="0" formatRows="0" autoFilter="0"/>
  <autoFilter ref="C116:K137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Frankova</dc:creator>
  <cp:keywords/>
  <dc:description/>
  <cp:lastModifiedBy>Štěpán Mátl</cp:lastModifiedBy>
  <dcterms:created xsi:type="dcterms:W3CDTF">2023-09-14T06:50:46Z</dcterms:created>
  <dcterms:modified xsi:type="dcterms:W3CDTF">2023-09-14T12:30:15Z</dcterms:modified>
  <cp:category/>
  <cp:version/>
  <cp:contentType/>
  <cp:contentStatus/>
</cp:coreProperties>
</file>