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6\1 výzva\"/>
    </mc:Choice>
  </mc:AlternateContent>
  <xr:revisionPtr revIDLastSave="0" documentId="13_ncr:1_{0E779D01-3D81-4306-8EDD-0F9197C936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1" i="1"/>
  <c r="R12" i="1"/>
  <c r="O12" i="1"/>
  <c r="H12" i="1"/>
  <c r="O11" i="1"/>
  <c r="H11" i="1"/>
  <c r="O10" i="1"/>
  <c r="R10" i="1"/>
  <c r="S10" i="1"/>
  <c r="H10" i="1"/>
  <c r="O9" i="1"/>
  <c r="H9" i="1"/>
  <c r="S11" i="1" l="1"/>
  <c r="S9" i="1"/>
  <c r="S12" i="1"/>
  <c r="H7" i="1"/>
  <c r="H8" i="1"/>
  <c r="S8" i="1" l="1"/>
  <c r="R8" i="1"/>
  <c r="O8" i="1"/>
  <c r="O7" i="1" l="1"/>
  <c r="P15" i="1" s="1"/>
  <c r="S7" i="1" l="1"/>
  <c r="R7" i="1"/>
  <c r="Q15" i="1" s="1"/>
</calcChain>
</file>

<file path=xl/sharedStrings.xml><?xml version="1.0" encoding="utf-8"?>
<sst xmlns="http://schemas.openxmlformats.org/spreadsheetml/2006/main" count="62" uniqueCount="49">
  <si>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</si>
  <si>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</si>
  <si>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</si>
  <si>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</si>
  <si>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</si>
  <si>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</si>
  <si>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</si>
  <si>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</si>
  <si>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</si>
  <si>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</si>
  <si>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</si>
  <si>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</si>
  <si>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</si>
  <si>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</si>
  <si>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</si>
  <si>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</si>
  <si>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</si>
  <si>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</si>
  <si>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</si>
  <si>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</si>
  <si>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</si>
  <si>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</si>
  <si>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</si>
  <si>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</si>
  <si>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</si>
  <si>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</si>
  <si>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</si>
  <si>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</si>
  <si>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</si>
  <si>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ks</t>
  </si>
  <si>
    <t>Příloha č. 2 Kupní smlouvy - technická specifikace
Tonery (II.) 026 - 2023 (originální)</t>
  </si>
  <si>
    <t>NE</t>
  </si>
  <si>
    <t xml:space="preserve"> KČJ - Pavla Jelínková,
Tel.: 37763 6541</t>
  </si>
  <si>
    <t>Veleslavínova 42, 
301 00 Plzeň,
Fakulta pedagogická - Katedra českého jazyka a literatury,
místnost VC 230b</t>
  </si>
  <si>
    <t>PS-SP  Jan Lochmann,
Tel.: 735 715 951</t>
  </si>
  <si>
    <t>Husova 11, 
301 00 Plzeň, 
Fakulta zdravotnických studií - Provoz a služby,
místnost HJ 19a</t>
  </si>
  <si>
    <t>NTIS - Ing. Markéta Lintimerová,
Tel.: 37763 2543</t>
  </si>
  <si>
    <t>Technická 8, 
301 00 Plzeň,
Fakulta aplikovaných věd,
místnost UN 526</t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</si>
  <si>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</si>
  <si>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30 000 stran.</t>
  </si>
  <si>
    <t>Originální toner. Výtěžnost 1 600 stran.</t>
  </si>
  <si>
    <r>
      <t xml:space="preserve">Toner do tiskárny PANTUM M6500NW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</si>
  <si>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3505ci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</si>
  <si>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t>Originální toner. Výtěžnost 25 000 stran.</t>
  </si>
  <si>
    <r>
      <t>Toner do tiskárny Triumph Adler 3505ci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</si>
  <si>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t>Originální toner. Výtěžnost 15 000 stran.</t>
  </si>
  <si>
    <r>
      <t xml:space="preserve">Toner do tiskárny Triumph Adler 3505ci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</si>
  <si>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t>Originální odpadní nádoba pro Triumph Adler 3505ci</t>
  </si>
  <si>
    <t>Výtěžnost 25 000 /100 000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</si>
</sst>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3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0" fontId="13" fillId="5" borderId="18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topLeftCell="A4" zoomScale="68" zoomScaleNormal="68" workbookViewId="0">
      <selection activeCell="G10" sqref="G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8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2" t="s">
        <v>30</v>
      </c>
      <c r="C1" s="103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0" t="s">
        <v>0</v>
      </c>
      <c r="D3" s="12"/>
      <c r="E3" s="12"/>
      <c r="F3" s="12"/>
      <c r="G3" s="114"/>
      <c r="H3" s="114"/>
      <c r="I3" s="114"/>
      <c r="J3" s="114"/>
      <c r="K3" s="114"/>
      <c r="L3" s="114"/>
      <c r="M3" s="114"/>
      <c r="N3" s="114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0" t="s">
        <v>8</v>
      </c>
      <c r="S6" s="60" t="s">
        <v>9</v>
      </c>
      <c r="T6" s="35" t="s">
        <v>25</v>
      </c>
      <c r="U6" s="35" t="s">
        <v>26</v>
      </c>
    </row>
    <row r="7" spans="2:21" ht="117" customHeight="1" thickTop="1" thickBot="1" x14ac:dyDescent="0.3">
      <c r="B7" s="61">
        <v>1</v>
      </c>
      <c r="C7" s="92" t="s">
        <v>38</v>
      </c>
      <c r="D7" s="62">
        <v>2</v>
      </c>
      <c r="E7" s="63" t="s">
        <v>29</v>
      </c>
      <c r="F7" s="92" t="s">
        <v>39</v>
      </c>
      <c r="G7" s="123"/>
      <c r="H7" s="64" t="str">
        <f t="shared" ref="H7:H12" si="0">IF(P7&gt;1999,"ANO","NE")</f>
        <v>NE</v>
      </c>
      <c r="I7" s="65" t="s">
        <v>27</v>
      </c>
      <c r="J7" s="91" t="s">
        <v>31</v>
      </c>
      <c r="K7" s="66"/>
      <c r="L7" s="91" t="s">
        <v>32</v>
      </c>
      <c r="M7" s="91" t="s">
        <v>33</v>
      </c>
      <c r="N7" s="67">
        <v>21</v>
      </c>
      <c r="O7" s="68">
        <f>D7*P7</f>
        <v>3000</v>
      </c>
      <c r="P7" s="69">
        <v>1500</v>
      </c>
      <c r="Q7" s="128"/>
      <c r="R7" s="70">
        <f>D7*Q7</f>
        <v>0</v>
      </c>
      <c r="S7" s="71" t="str">
        <f t="shared" ref="S7" si="1">IF(ISNUMBER(Q7), IF(Q7&gt;P7,"NEVYHOVUJE","VYHOVUJE")," ")</f>
        <v xml:space="preserve"> </v>
      </c>
      <c r="T7" s="63"/>
      <c r="U7" s="63" t="s">
        <v>10</v>
      </c>
    </row>
    <row r="8" spans="2:21" ht="88.5" customHeight="1" thickBot="1" x14ac:dyDescent="0.3">
      <c r="B8" s="80">
        <v>2</v>
      </c>
      <c r="C8" s="93" t="s">
        <v>41</v>
      </c>
      <c r="D8" s="81">
        <v>2</v>
      </c>
      <c r="E8" s="82" t="s">
        <v>29</v>
      </c>
      <c r="F8" s="93" t="s">
        <v>40</v>
      </c>
      <c r="G8" s="124"/>
      <c r="H8" s="83" t="str">
        <f t="shared" si="0"/>
        <v>NE</v>
      </c>
      <c r="I8" s="90" t="s">
        <v>27</v>
      </c>
      <c r="J8" s="90" t="s">
        <v>31</v>
      </c>
      <c r="K8" s="84"/>
      <c r="L8" s="90" t="s">
        <v>34</v>
      </c>
      <c r="M8" s="90" t="s">
        <v>35</v>
      </c>
      <c r="N8" s="85">
        <v>21</v>
      </c>
      <c r="O8" s="86">
        <f t="shared" ref="O8:O12" si="2">D8*P8</f>
        <v>2810</v>
      </c>
      <c r="P8" s="87">
        <v>1405</v>
      </c>
      <c r="Q8" s="129"/>
      <c r="R8" s="88">
        <f t="shared" ref="R8" si="3">D8*Q8</f>
        <v>0</v>
      </c>
      <c r="S8" s="89" t="str">
        <f t="shared" ref="S8" si="4">IF(ISNUMBER(Q8), IF(Q8&gt;P8,"NEVYHOVUJE","VYHOVUJE")," ")</f>
        <v xml:space="preserve"> </v>
      </c>
      <c r="T8" s="82"/>
      <c r="U8" s="82" t="s">
        <v>10</v>
      </c>
    </row>
    <row r="9" spans="2:21" ht="41.25" customHeight="1" x14ac:dyDescent="0.25">
      <c r="B9" s="72">
        <v>3</v>
      </c>
      <c r="C9" s="94" t="s">
        <v>42</v>
      </c>
      <c r="D9" s="73">
        <v>1</v>
      </c>
      <c r="E9" s="74" t="s">
        <v>29</v>
      </c>
      <c r="F9" s="94" t="s">
        <v>43</v>
      </c>
      <c r="G9" s="125"/>
      <c r="H9" s="75" t="str">
        <f t="shared" si="0"/>
        <v>ANO</v>
      </c>
      <c r="I9" s="115" t="s">
        <v>27</v>
      </c>
      <c r="J9" s="115" t="s">
        <v>31</v>
      </c>
      <c r="K9" s="120"/>
      <c r="L9" s="115" t="s">
        <v>36</v>
      </c>
      <c r="M9" s="115" t="s">
        <v>37</v>
      </c>
      <c r="N9" s="99">
        <v>21</v>
      </c>
      <c r="O9" s="76">
        <f t="shared" si="2"/>
        <v>3000</v>
      </c>
      <c r="P9" s="77">
        <v>3000</v>
      </c>
      <c r="Q9" s="130"/>
      <c r="R9" s="78">
        <f t="shared" ref="R9" si="5">D9*Q9</f>
        <v>0</v>
      </c>
      <c r="S9" s="79" t="str">
        <f t="shared" ref="S9" si="6">IF(ISNUMBER(Q9), IF(Q9&gt;P9,"NEVYHOVUJE","VYHOVUJE")," ")</f>
        <v xml:space="preserve"> </v>
      </c>
      <c r="T9" s="97"/>
      <c r="U9" s="97" t="s">
        <v>10</v>
      </c>
    </row>
    <row r="10" spans="2:21" ht="41.25" customHeight="1" x14ac:dyDescent="0.25">
      <c r="B10" s="42">
        <v>4</v>
      </c>
      <c r="C10" s="95" t="s">
        <v>44</v>
      </c>
      <c r="D10" s="43">
        <v>2</v>
      </c>
      <c r="E10" s="44" t="s">
        <v>29</v>
      </c>
      <c r="F10" s="95" t="s">
        <v>45</v>
      </c>
      <c r="G10" s="126"/>
      <c r="H10" s="45" t="str">
        <f t="shared" si="0"/>
        <v>ANO</v>
      </c>
      <c r="I10" s="118"/>
      <c r="J10" s="118"/>
      <c r="K10" s="121"/>
      <c r="L10" s="116"/>
      <c r="M10" s="116"/>
      <c r="N10" s="100"/>
      <c r="O10" s="46">
        <f t="shared" si="2"/>
        <v>7000</v>
      </c>
      <c r="P10" s="47">
        <v>3500</v>
      </c>
      <c r="Q10" s="131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97"/>
      <c r="U10" s="97"/>
    </row>
    <row r="11" spans="2:21" ht="41.25" customHeight="1" x14ac:dyDescent="0.25">
      <c r="B11" s="42">
        <v>5</v>
      </c>
      <c r="C11" s="95" t="s">
        <v>46</v>
      </c>
      <c r="D11" s="43">
        <v>1</v>
      </c>
      <c r="E11" s="44" t="s">
        <v>29</v>
      </c>
      <c r="F11" s="95" t="s">
        <v>45</v>
      </c>
      <c r="G11" s="126"/>
      <c r="H11" s="45" t="str">
        <f t="shared" si="0"/>
        <v>ANO</v>
      </c>
      <c r="I11" s="118"/>
      <c r="J11" s="118"/>
      <c r="K11" s="121"/>
      <c r="L11" s="116"/>
      <c r="M11" s="116"/>
      <c r="N11" s="100"/>
      <c r="O11" s="46">
        <f t="shared" si="2"/>
        <v>3500</v>
      </c>
      <c r="P11" s="47">
        <v>3500</v>
      </c>
      <c r="Q11" s="131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97"/>
      <c r="U11" s="97"/>
    </row>
    <row r="12" spans="2:21" ht="41.25" customHeight="1" thickBot="1" x14ac:dyDescent="0.3">
      <c r="B12" s="51">
        <v>6</v>
      </c>
      <c r="C12" s="96" t="s">
        <v>47</v>
      </c>
      <c r="D12" s="52">
        <v>3</v>
      </c>
      <c r="E12" s="53" t="s">
        <v>29</v>
      </c>
      <c r="F12" s="96" t="s">
        <v>48</v>
      </c>
      <c r="G12" s="127"/>
      <c r="H12" s="54" t="str">
        <f t="shared" si="0"/>
        <v>NE</v>
      </c>
      <c r="I12" s="119"/>
      <c r="J12" s="119"/>
      <c r="K12" s="122"/>
      <c r="L12" s="117"/>
      <c r="M12" s="117"/>
      <c r="N12" s="101"/>
      <c r="O12" s="55">
        <f t="shared" si="2"/>
        <v>600</v>
      </c>
      <c r="P12" s="56">
        <v>200</v>
      </c>
      <c r="Q12" s="132"/>
      <c r="R12" s="57">
        <f t="shared" ref="R12" si="11">D12*Q12</f>
        <v>0</v>
      </c>
      <c r="S12" s="58" t="str">
        <f t="shared" ref="S12" si="12">IF(ISNUMBER(Q12), IF(Q12&gt;P12,"NEVYHOVUJE","VYHOVUJE")," ")</f>
        <v xml:space="preserve"> </v>
      </c>
      <c r="T12" s="98"/>
      <c r="U12" s="98"/>
    </row>
    <row r="13" spans="2:21" ht="16.5" thickTop="1" thickBot="1" x14ac:dyDescent="0.3">
      <c r="C13"/>
      <c r="D13"/>
      <c r="E13"/>
      <c r="F13"/>
      <c r="G13"/>
      <c r="H13"/>
      <c r="I13"/>
      <c r="J13"/>
      <c r="N13"/>
      <c r="O13"/>
      <c r="R13" s="41"/>
    </row>
    <row r="14" spans="2:21" ht="60.75" customHeight="1" thickTop="1" thickBot="1" x14ac:dyDescent="0.3">
      <c r="B14" s="109" t="s">
        <v>14</v>
      </c>
      <c r="C14" s="110"/>
      <c r="D14" s="110"/>
      <c r="E14" s="110"/>
      <c r="F14" s="110"/>
      <c r="G14" s="110"/>
      <c r="H14" s="59"/>
      <c r="I14" s="25"/>
      <c r="J14" s="25"/>
      <c r="K14" s="25"/>
      <c r="L14" s="11"/>
      <c r="M14" s="11"/>
      <c r="N14" s="26"/>
      <c r="O14" s="26"/>
      <c r="P14" s="27" t="s">
        <v>11</v>
      </c>
      <c r="Q14" s="111" t="s">
        <v>12</v>
      </c>
      <c r="R14" s="112"/>
      <c r="S14" s="113"/>
      <c r="T14" s="20"/>
      <c r="U14" s="28"/>
    </row>
    <row r="15" spans="2:21" ht="33.75" customHeight="1" thickTop="1" thickBot="1" x14ac:dyDescent="0.3">
      <c r="B15" s="104" t="s">
        <v>15</v>
      </c>
      <c r="C15" s="105"/>
      <c r="D15" s="105"/>
      <c r="E15" s="105"/>
      <c r="F15" s="105"/>
      <c r="G15" s="105"/>
      <c r="H15" s="34"/>
      <c r="I15" s="29"/>
      <c r="L15" s="9"/>
      <c r="M15" s="9"/>
      <c r="N15" s="30"/>
      <c r="O15" s="30"/>
      <c r="P15" s="31">
        <f>SUM(O7:O12)</f>
        <v>19910</v>
      </c>
      <c r="Q15" s="106">
        <f>SUM(R7:R12)</f>
        <v>0</v>
      </c>
      <c r="R15" s="107"/>
      <c r="S15" s="108"/>
    </row>
    <row r="16" spans="2:21" ht="14.25" customHeight="1" thickTop="1" x14ac:dyDescent="0.25"/>
    <row r="17" spans="2:3" ht="14.25" customHeight="1" x14ac:dyDescent="0.25">
      <c r="B17" s="37"/>
    </row>
    <row r="18" spans="2:3" ht="14.25" customHeight="1" x14ac:dyDescent="0.25">
      <c r="B18" s="38"/>
      <c r="C18" s="37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nkp3NH5QL/h62oLXPsR1V+OLbFVScZ/dj9E6iEaLf1sWQuzoyvhCEozk3a3eIjp8DRtqeT/G1bSmFn5IdVS0dA==" saltValue="5MPLuyx0dcw0bQLuntnCpg==" spinCount="100000" sheet="1" objects="1" scenarios="1"/>
  <mergeCells count="14">
    <mergeCell ref="B1:C1"/>
    <mergeCell ref="B15:G15"/>
    <mergeCell ref="Q15:S15"/>
    <mergeCell ref="B14:G14"/>
    <mergeCell ref="Q14:S14"/>
    <mergeCell ref="G3:N3"/>
    <mergeCell ref="M9:M12"/>
    <mergeCell ref="L9:L12"/>
    <mergeCell ref="I9:I12"/>
    <mergeCell ref="J9:J12"/>
    <mergeCell ref="K9:K12"/>
    <mergeCell ref="U9:U12"/>
    <mergeCell ref="T9:T12"/>
    <mergeCell ref="N9:N12"/>
  </mergeCells>
  <conditionalFormatting sqref="B7:B1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2">
    <cfRule type="containsBlanks" dxfId="9" priority="2">
      <formula>LEN(TRIM(D7))=0</formula>
    </cfRule>
  </conditionalFormatting>
  <conditionalFormatting sqref="G7:G12 Q7:Q1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2023-06-14T08:38:05Z</cp:lastPrinted>
  <dcterms:created xsi:type="dcterms:W3CDTF">2014-03-05T12:43:32Z</dcterms:created>
  <dcterms:modified xsi:type="dcterms:W3CDTF">2023-06-14T09:58:39Z</dcterms:modified>
</cp:coreProperties>
</file>