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Obsluha\Pracovní\Pody print 2023\DNS_ZČU_Tonery\016\Zpracování\"/>
    </mc:Choice>
  </mc:AlternateContent>
  <xr:revisionPtr revIDLastSave="0" documentId="8_{8350B8AA-71BF-4108-BA16-50980B1D7C5D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S11" i="1"/>
  <c r="O11" i="1"/>
  <c r="H11" i="1"/>
  <c r="O10" i="1"/>
  <c r="R10" i="1"/>
  <c r="S10" i="1"/>
  <c r="H10" i="1"/>
  <c r="R9" i="1"/>
  <c r="S9" i="1"/>
  <c r="O9" i="1"/>
  <c r="H9" i="1"/>
  <c r="H7" i="1" l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<sst xmlns="http://schemas.openxmlformats.org/spreadsheetml/2006/main" count="69" uniqueCount="55">
  <si>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</si>
  <si>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</si>
  <si>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</si>
  <si>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</si>
  <si>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</si>
  <si>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</si>
  <si>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</si>
  <si>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</si>
  <si>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</si>
  <si>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</si>
  <si>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</si>
  <si>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</si>
  <si>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</si>
  <si>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</si>
  <si>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</si>
  <si>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</si>
  <si>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</si>
  <si>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</si>
  <si>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</si>
  <si>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</si>
  <si>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</si>
  <si>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</si>
  <si>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</si>
  <si>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</si>
  <si>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</si>
  <si>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</si>
  <si>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</si>
  <si>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</si>
  <si>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Příloha č. 2 Kupní smlouvy - technická specifikace
Tonery (II.) 016 - 2023 (originální)</t>
  </si>
  <si>
    <t>ks</t>
  </si>
  <si>
    <t>Pokud financováno z projektových prostředků, pak ŘEŠITEL uvede: NÁZEV A ČÍSLO DOTAČNÍHO PROJEKTU</t>
  </si>
  <si>
    <t>NE</t>
  </si>
  <si>
    <t>SKM - Jitka Hurtová, 
Tel.: 37763 4851</t>
  </si>
  <si>
    <t>Univerzitní 12,
301 00 Plzeň,
Menza 4</t>
  </si>
  <si>
    <t>SKM - Michal Manda,
Tel.: 727 916 947</t>
  </si>
  <si>
    <t>Kollárova 19, 
301 00 Plzeň,
Správa kolejí a menz</t>
  </si>
  <si>
    <t>OPR - Ing. Andrea Šimková,
Tel.: 37763 1201</t>
  </si>
  <si>
    <t>Univerzitní 22, 
301 00 Plzeň, 
budova Fakulty strojní - Odbor právní,
místnost UU 207</t>
  </si>
  <si>
    <t>EO - Václava Vlková,
Tel.: 37763 1146</t>
  </si>
  <si>
    <t>Univerzitní 8,
301 00 Plzeň,
Rektorát - Ekonomický odbor, 
místnost UR 221</t>
  </si>
  <si>
    <t xml:space="preserve">Originální toner. Výtěžnost 3 000 stran. </t>
  </si>
  <si>
    <r>
      <t xml:space="preserve">Toner do tiskárny Brother L2512D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</si>
  <si>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Xerox B225DNI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</si>
  <si>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t>Originální toner. Výtěžnost 3 000 stran.</t>
  </si>
  <si>
    <r>
      <t xml:space="preserve">Toner do tiskárny Canon MF734 C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</si>
  <si>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t>Originální náplň. Výtěžnost 5 000 stran.</t>
  </si>
  <si>
    <r>
      <t xml:space="preserve">Toner do tiskárny Canon MF734 C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</si>
  <si>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náplň. Výtěžnost 6 300 stran.</t>
  </si>
  <si>
    <r>
      <t xml:space="preserve">Toner do tiskárny HP Laser Jet Pro M404n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</si>
  <si>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10 000 stran.</t>
  </si>
  <si>
    <t>Brother originální toner TN2421, black, 3.000 stran, Brother DCP-L2512D</t>
  </si>
  <si>
    <t>Xerox originální toner 006R04403, black, 3.000 stran, Xerox B225</t>
  </si>
  <si>
    <t>Canon originální toner 046HM, magenta, 5.000 stran, Canon MFP 734</t>
  </si>
  <si>
    <t>Canon originální toner 046HBK, black, 6.300 stran, Canon MFP 734</t>
  </si>
  <si>
    <t>HP originální toner CF259X, black, 10.000 stran, HP LJ Pro M404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</si>
</sst>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3" fillId="0" borderId="0" xfId="0" applyFont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15" fillId="5" borderId="9" xfId="0" applyFont="1" applyFill="1" applyBorder="1" applyAlignment="1" applyProtection="1">
      <alignment horizontal="left" vertical="center" wrapText="1" indent="1"/>
      <protection locked="0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0" fontId="15" fillId="5" borderId="15" xfId="0" applyFont="1" applyFill="1" applyBorder="1" applyAlignment="1" applyProtection="1">
      <alignment horizontal="left" vertical="center" wrapText="1" indent="1"/>
      <protection locked="0"/>
    </xf>
    <xf numFmtId="0" fontId="15" fillId="5" borderId="17" xfId="0" applyFont="1" applyFill="1" applyBorder="1" applyAlignment="1" applyProtection="1">
      <alignment horizontal="left" vertical="center" wrapText="1" indent="1"/>
      <protection locked="0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zoomScaleNormal="100" workbookViewId="0">
      <selection activeCell="C3" sqref="C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6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9.42578125" hidden="1" customWidth="1"/>
    <col min="12" max="12" width="36" customWidth="1"/>
    <col min="13" max="13" width="36.855468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10" t="s">
        <v>28</v>
      </c>
      <c r="C1" s="111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2" t="s">
        <v>0</v>
      </c>
      <c r="D3" s="12"/>
      <c r="E3" s="12"/>
      <c r="F3" s="12"/>
      <c r="G3" s="122"/>
      <c r="H3" s="122"/>
      <c r="I3" s="122"/>
      <c r="J3" s="122"/>
      <c r="K3" s="122"/>
      <c r="L3" s="122"/>
      <c r="M3" s="122"/>
      <c r="N3" s="122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30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44" t="s">
        <v>8</v>
      </c>
      <c r="S6" s="44" t="s">
        <v>9</v>
      </c>
      <c r="T6" s="35" t="s">
        <v>25</v>
      </c>
      <c r="U6" s="35" t="s">
        <v>26</v>
      </c>
    </row>
    <row r="7" spans="2:21" ht="78" customHeight="1" thickTop="1" thickBot="1" x14ac:dyDescent="0.3">
      <c r="B7" s="45">
        <v>1</v>
      </c>
      <c r="C7" s="95" t="s">
        <v>41</v>
      </c>
      <c r="D7" s="46">
        <v>4</v>
      </c>
      <c r="E7" s="47" t="s">
        <v>29</v>
      </c>
      <c r="F7" s="95" t="s">
        <v>40</v>
      </c>
      <c r="G7" s="100" t="s">
        <v>50</v>
      </c>
      <c r="H7" s="48" t="str">
        <f t="shared" ref="H7:H11" si="0">IF(P7&gt;1999,"ANO","NE")</f>
        <v>NE</v>
      </c>
      <c r="I7" s="49" t="s">
        <v>27</v>
      </c>
      <c r="J7" s="94" t="s">
        <v>31</v>
      </c>
      <c r="K7" s="50"/>
      <c r="L7" s="94" t="s">
        <v>32</v>
      </c>
      <c r="M7" s="94" t="s">
        <v>33</v>
      </c>
      <c r="N7" s="51">
        <v>21</v>
      </c>
      <c r="O7" s="52">
        <f>D7*P7</f>
        <v>6400</v>
      </c>
      <c r="P7" s="53">
        <v>1600</v>
      </c>
      <c r="Q7" s="105">
        <v>1376</v>
      </c>
      <c r="R7" s="54">
        <f>D7*Q7</f>
        <v>5504</v>
      </c>
      <c r="S7" s="55" t="str">
        <f t="shared" ref="S7" si="1">IF(ISNUMBER(Q7), IF(Q7&gt;P7,"NEVYHOVUJE","VYHOVUJE")," ")</f>
        <v>VYHOVUJE</v>
      </c>
      <c r="T7" s="47"/>
      <c r="U7" s="47" t="s">
        <v>10</v>
      </c>
    </row>
    <row r="8" spans="2:21" ht="57" customHeight="1" thickBot="1" x14ac:dyDescent="0.3">
      <c r="B8" s="56">
        <v>2</v>
      </c>
      <c r="C8" s="96" t="s">
        <v>42</v>
      </c>
      <c r="D8" s="57">
        <v>3</v>
      </c>
      <c r="E8" s="58" t="s">
        <v>29</v>
      </c>
      <c r="F8" s="96" t="s">
        <v>43</v>
      </c>
      <c r="G8" s="101" t="s">
        <v>51</v>
      </c>
      <c r="H8" s="59" t="str">
        <f t="shared" si="0"/>
        <v>NE</v>
      </c>
      <c r="I8" s="92" t="s">
        <v>27</v>
      </c>
      <c r="J8" s="92" t="s">
        <v>31</v>
      </c>
      <c r="K8" s="60"/>
      <c r="L8" s="92" t="s">
        <v>34</v>
      </c>
      <c r="M8" s="92" t="s">
        <v>35</v>
      </c>
      <c r="N8" s="61">
        <v>21</v>
      </c>
      <c r="O8" s="62">
        <f t="shared" ref="O8:O11" si="2">D8*P8</f>
        <v>4500</v>
      </c>
      <c r="P8" s="63">
        <v>1500</v>
      </c>
      <c r="Q8" s="106">
        <v>1265</v>
      </c>
      <c r="R8" s="64">
        <f t="shared" ref="R8" si="3">D8*Q8</f>
        <v>3795</v>
      </c>
      <c r="S8" s="65" t="str">
        <f t="shared" ref="S8" si="4">IF(ISNUMBER(Q8), IF(Q8&gt;P8,"NEVYHOVUJE","VYHOVUJE")," ")</f>
        <v>VYHOVUJE</v>
      </c>
      <c r="T8" s="58"/>
      <c r="U8" s="58" t="s">
        <v>10</v>
      </c>
    </row>
    <row r="9" spans="2:21" ht="41.25" customHeight="1" x14ac:dyDescent="0.25">
      <c r="B9" s="76">
        <v>3</v>
      </c>
      <c r="C9" s="97" t="s">
        <v>44</v>
      </c>
      <c r="D9" s="77">
        <v>1</v>
      </c>
      <c r="E9" s="78" t="s">
        <v>29</v>
      </c>
      <c r="F9" s="97" t="s">
        <v>45</v>
      </c>
      <c r="G9" s="102" t="s">
        <v>52</v>
      </c>
      <c r="H9" s="79" t="str">
        <f t="shared" si="0"/>
        <v>ANO</v>
      </c>
      <c r="I9" s="125" t="s">
        <v>27</v>
      </c>
      <c r="J9" s="125" t="s">
        <v>31</v>
      </c>
      <c r="K9" s="123"/>
      <c r="L9" s="125" t="s">
        <v>36</v>
      </c>
      <c r="M9" s="125" t="s">
        <v>37</v>
      </c>
      <c r="N9" s="131">
        <v>21</v>
      </c>
      <c r="O9" s="80">
        <f t="shared" si="2"/>
        <v>2900</v>
      </c>
      <c r="P9" s="81">
        <v>2900</v>
      </c>
      <c r="Q9" s="107">
        <v>2786</v>
      </c>
      <c r="R9" s="82">
        <f t="shared" ref="R9" si="5">D9*Q9</f>
        <v>2786</v>
      </c>
      <c r="S9" s="83" t="str">
        <f t="shared" ref="S9" si="6">IF(ISNUMBER(Q9), IF(Q9&gt;P9,"NEVYHOVUJE","VYHOVUJE")," ")</f>
        <v>VYHOVUJE</v>
      </c>
      <c r="T9" s="128"/>
      <c r="U9" s="128" t="s">
        <v>10</v>
      </c>
    </row>
    <row r="10" spans="2:21" ht="44.25" customHeight="1" thickBot="1" x14ac:dyDescent="0.3">
      <c r="B10" s="84">
        <v>4</v>
      </c>
      <c r="C10" s="98" t="s">
        <v>46</v>
      </c>
      <c r="D10" s="85">
        <v>1</v>
      </c>
      <c r="E10" s="86" t="s">
        <v>29</v>
      </c>
      <c r="F10" s="98" t="s">
        <v>47</v>
      </c>
      <c r="G10" s="103" t="s">
        <v>53</v>
      </c>
      <c r="H10" s="87" t="str">
        <f t="shared" si="0"/>
        <v>ANO</v>
      </c>
      <c r="I10" s="126"/>
      <c r="J10" s="127"/>
      <c r="K10" s="124"/>
      <c r="L10" s="130"/>
      <c r="M10" s="130"/>
      <c r="N10" s="132"/>
      <c r="O10" s="88">
        <f t="shared" si="2"/>
        <v>2200</v>
      </c>
      <c r="P10" s="89">
        <v>2200</v>
      </c>
      <c r="Q10" s="108">
        <v>2121</v>
      </c>
      <c r="R10" s="90">
        <f t="shared" ref="R10" si="7">D10*Q10</f>
        <v>2121</v>
      </c>
      <c r="S10" s="91" t="str">
        <f t="shared" ref="S10" si="8">IF(ISNUMBER(Q10), IF(Q10&gt;P10,"NEVYHOVUJE","VYHOVUJE")," ")</f>
        <v>VYHOVUJE</v>
      </c>
      <c r="T10" s="129"/>
      <c r="U10" s="129"/>
    </row>
    <row r="11" spans="2:21" ht="82.5" customHeight="1" thickBot="1" x14ac:dyDescent="0.3">
      <c r="B11" s="66">
        <v>5</v>
      </c>
      <c r="C11" s="99" t="s">
        <v>48</v>
      </c>
      <c r="D11" s="67">
        <v>1</v>
      </c>
      <c r="E11" s="68" t="s">
        <v>29</v>
      </c>
      <c r="F11" s="99" t="s">
        <v>49</v>
      </c>
      <c r="G11" s="104" t="s">
        <v>54</v>
      </c>
      <c r="H11" s="69" t="str">
        <f t="shared" si="0"/>
        <v>ANO</v>
      </c>
      <c r="I11" s="93" t="s">
        <v>27</v>
      </c>
      <c r="J11" s="93" t="s">
        <v>31</v>
      </c>
      <c r="K11" s="70"/>
      <c r="L11" s="93" t="s">
        <v>38</v>
      </c>
      <c r="M11" s="93" t="s">
        <v>39</v>
      </c>
      <c r="N11" s="71">
        <v>21</v>
      </c>
      <c r="O11" s="72">
        <f t="shared" si="2"/>
        <v>4100</v>
      </c>
      <c r="P11" s="73">
        <v>4100</v>
      </c>
      <c r="Q11" s="109">
        <v>3387</v>
      </c>
      <c r="R11" s="74">
        <f t="shared" ref="R11" si="9">D11*Q11</f>
        <v>3387</v>
      </c>
      <c r="S11" s="75" t="str">
        <f t="shared" ref="S11" si="10">IF(ISNUMBER(Q11), IF(Q11&gt;P11,"NEVYHOVUJE","VYHOVUJE")," ")</f>
        <v>VYHOVUJE</v>
      </c>
      <c r="T11" s="68"/>
      <c r="U11" s="68" t="s">
        <v>10</v>
      </c>
    </row>
    <row r="12" spans="2:21" ht="16.5" thickTop="1" thickBot="1" x14ac:dyDescent="0.3">
      <c r="C12"/>
      <c r="D12"/>
      <c r="E12"/>
      <c r="F12"/>
      <c r="G12"/>
      <c r="H12"/>
      <c r="I12"/>
      <c r="J12"/>
      <c r="N12"/>
      <c r="O12"/>
      <c r="R12" s="41"/>
    </row>
    <row r="13" spans="2:21" ht="60.75" customHeight="1" thickTop="1" thickBot="1" x14ac:dyDescent="0.3">
      <c r="B13" s="117" t="s">
        <v>14</v>
      </c>
      <c r="C13" s="118"/>
      <c r="D13" s="118"/>
      <c r="E13" s="118"/>
      <c r="F13" s="118"/>
      <c r="G13" s="118"/>
      <c r="H13" s="43"/>
      <c r="I13" s="25"/>
      <c r="J13" s="25"/>
      <c r="K13" s="25"/>
      <c r="L13" s="11"/>
      <c r="M13" s="11"/>
      <c r="N13" s="26"/>
      <c r="O13" s="26"/>
      <c r="P13" s="27" t="s">
        <v>11</v>
      </c>
      <c r="Q13" s="119" t="s">
        <v>12</v>
      </c>
      <c r="R13" s="120"/>
      <c r="S13" s="121"/>
      <c r="T13" s="20"/>
      <c r="U13" s="28"/>
    </row>
    <row r="14" spans="2:21" ht="33.75" customHeight="1" thickTop="1" thickBot="1" x14ac:dyDescent="0.3">
      <c r="B14" s="112" t="s">
        <v>15</v>
      </c>
      <c r="C14" s="113"/>
      <c r="D14" s="113"/>
      <c r="E14" s="113"/>
      <c r="F14" s="113"/>
      <c r="G14" s="113"/>
      <c r="H14" s="34"/>
      <c r="I14" s="29"/>
      <c r="L14" s="9"/>
      <c r="M14" s="9"/>
      <c r="N14" s="30"/>
      <c r="O14" s="30"/>
      <c r="P14" s="31">
        <f>SUM(O7:O11)</f>
        <v>20100</v>
      </c>
      <c r="Q14" s="114">
        <f>SUM(R7:R11)</f>
        <v>17593</v>
      </c>
      <c r="R14" s="115"/>
      <c r="S14" s="116"/>
    </row>
    <row r="15" spans="2:21" ht="14.25" customHeight="1" thickTop="1" x14ac:dyDescent="0.25"/>
    <row r="16" spans="2:21" ht="14.25" customHeight="1" x14ac:dyDescent="0.25">
      <c r="B16" s="37"/>
    </row>
    <row r="17" spans="2:3" ht="14.25" customHeight="1" x14ac:dyDescent="0.25">
      <c r="B17" s="38"/>
      <c r="C17" s="37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oCRBfQ9t8G/nirpHSFtv1U93BRfMFlwAHwRjOGTv05s1oc+DLKezXGhBvBRvDT7oPgWY4aY9IHVOX3Wk2wBkSw==" saltValue="3PZwkVlhhBW3K/X8K5lTlw==" spinCount="100000" sheet="1" objects="1" scenarios="1"/>
  <mergeCells count="14">
    <mergeCell ref="U9:U10"/>
    <mergeCell ref="T9:T10"/>
    <mergeCell ref="L9:L10"/>
    <mergeCell ref="M9:M10"/>
    <mergeCell ref="N9:N10"/>
    <mergeCell ref="B1:C1"/>
    <mergeCell ref="B14:G14"/>
    <mergeCell ref="Q14:S14"/>
    <mergeCell ref="B13:G13"/>
    <mergeCell ref="Q13:S13"/>
    <mergeCell ref="G3:N3"/>
    <mergeCell ref="K9:K10"/>
    <mergeCell ref="I9:I10"/>
    <mergeCell ref="J9:J10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3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admin</cp:lastModifiedBy>
  <cp:revision>1</cp:revision>
  <cp:lastPrinted>2023-04-18T10:22:05Z</cp:lastPrinted>
  <dcterms:created xsi:type="dcterms:W3CDTF">2014-03-05T12:43:32Z</dcterms:created>
  <dcterms:modified xsi:type="dcterms:W3CDTF">2023-04-18T12:12:34Z</dcterms:modified>
</cp:coreProperties>
</file>