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8\1 výzva\"/>
    </mc:Choice>
  </mc:AlternateContent>
  <xr:revisionPtr revIDLastSave="0" documentId="13_ncr:1_{9BE8FC14-3A2F-489D-BF48-224BFE7D789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1" r:id="rId1"/>
    <sheet name="SS" sheetId="4" r:id="rId2"/>
  </sheets>
  <definedNames>
    <definedName name="_xlnm.Print_Area" localSheetId="0">'Nabídková cena'!$B$3:$U$13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6" i="1" l="1"/>
  <c r="Q13" i="1"/>
  <c r="C11" i="4"/>
  <c r="D14" i="4"/>
  <c r="E14" i="4" s="1"/>
  <c r="D13" i="4"/>
  <c r="E13" i="4" s="1"/>
  <c r="C16" i="4"/>
  <c r="B2" i="4"/>
  <c r="E15" i="4" l="1"/>
  <c r="E16" i="4" s="1"/>
  <c r="T9" i="1" l="1"/>
  <c r="S10" i="1"/>
  <c r="S8" i="1"/>
  <c r="S9" i="1"/>
  <c r="R16" i="1" s="1"/>
  <c r="T10" i="1"/>
  <c r="P9" i="1"/>
  <c r="P10" i="1"/>
  <c r="P8" i="1"/>
  <c r="R13" i="1" l="1"/>
  <c r="C8" i="4"/>
  <c r="G8" i="4" s="1"/>
  <c r="T8" i="1"/>
</calcChain>
</file>

<file path=xl/sharedStrings.xml><?xml version="1.0" encoding="utf-8"?>
<sst xmlns="http://schemas.openxmlformats.org/spreadsheetml/2006/main" count="67" uniqueCount="60">
  <si>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</si>
  <si>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</si>
  <si>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</si>
  <si>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</si>
  <si>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</si>
  <si>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</si>
  <si>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</si>
  <si>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</si>
  <si>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</si>
  <si>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</si>
  <si>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</si>
  <si>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</si>
  <si>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</si>
  <si>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</si>
  <si>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</si>
  <si>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Položka č. 1</t>
  </si>
  <si>
    <t>Předmět plnění</t>
  </si>
  <si>
    <t>Požadované množství ks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</si>
  <si>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</si>
  <si>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</si>
  <si>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</si>
  <si>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</si>
  <si>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</si>
  <si>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</si>
  <si>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</si>
  <si>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</si>
  <si>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</si>
  <si>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</si>
  <si>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</si>
  <si>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</si>
  <si>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</si>
  <si>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</si>
  <si>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</si>
  <si>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t xml:space="preserve">Tiskárny, kopírky, multifunkce II. 008 - 2023 </t>
  </si>
  <si>
    <t>NE</t>
  </si>
  <si>
    <t>Pokud financováno z projektových prostředků, pak ŘEŠITEL uvede: NÁZEV A ČÍSLO DOTAČNÍHO PROJEKTU</t>
  </si>
  <si>
    <t>do 30.6.2023</t>
  </si>
  <si>
    <t>Ing. Petr Pfauser,
Tel.: 37763 6717</t>
  </si>
  <si>
    <t>Univerzitní 28, 
301 00 Plzeň,
Fakulta designu a umění Ladislava Sutnara,  
místnost LS 230</t>
  </si>
  <si>
    <t>Laserové multifunkční zařízení  formátu A3</t>
  </si>
  <si>
    <t>Servisní služby</t>
  </si>
  <si>
    <t>vždy po skončení kalendářního měsíce</t>
  </si>
  <si>
    <t>Záruka min. 36 měsíců. 
Včetně instalace a zaškolení uživatelů.</t>
  </si>
  <si>
    <t>Samostatné faktury</t>
  </si>
  <si>
    <r>
      <rPr>
        <sz val="11"/>
        <rFont val="Calibri"/>
        <family val="2"/>
        <charset val="238"/>
        <scheme val="minor"/>
      </rPr>
      <t xml:space="preserve">Viz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Příloha č. 3 Smlouvy - Servisní podmínky, jednotkové ceny</t>
    </r>
  </si>
  <si>
    <r>
      <t xml:space="preserve">Laserové multifunkční zařízení  formátu A3 (tiskárna, kopírka, skener) s parametry:
- papír formátu A3
- tisk a kopírování rychlostí min. 26 potištěných A4 stran čb i color / minutu 
- zařízení musí být vybaveno automatickým oboustranným podavačem originálů s kapacitou min. 95 listů 
- pamět min. 2GB 
- pevný disk min. 256GB 
- zoom min. 25% - 400%  v krocích po 1%
- dotykový displej s úhlopříčkou min. 10,1"
- přímý tisk z USB - všechny formáty 
- tisk a kopírování na papír o gramáži až 300 g/m2 
- podporované papíry: tenký papír, běžný papír, silný papír, recyklovaný papír, papír s povrchovou úpravou, barevný papír, pauzovací papír, klížený papír, průhledné fólie, 
  štítky, děrovaný papír, hlavičkový papír a obálky
- rozlišení tisku min. 1200 x 1200 dpi 
- min. 4 ks vstupních zásobníků na celkové množství min. 2 200 ks listů 
- boční podavač na min. 100 listů
- zařízení musí být vybaveno síťovou kartou 10/100/100 a USB min. 2.0
- zařízení musí umožňovat filtrování síťového provozu (firewall) 
- zařízení musí být na kolečkách 
- barevné skenování 
- skenování do mailu přes SMTP, složky, FTP a USB 
- skenování do formátu PDF, obrazového formátu JPG, TIFF, OCR 
- rozlišení kopírování min. 600 x 600 dpi
- tisk z OS Win 10  (32 a 64 bit) nebo vyšší, MAC OS X, Linux (32 a 64 bit) pomocí generických ovladačů  PS Level 2, PS Level 3  a PCL, tiskárna musí umožňovat korektní tisk
  generického poscriptového i PCL souboru  poslaných přímo na tiskový port zařízení
- plnohodnotná sada tonerů a odpadní nádobky
</t>
    </r>
    <r>
      <rPr>
        <sz val="11"/>
        <rFont val="Calibri"/>
        <family val="2"/>
        <charset val="238"/>
        <scheme val="minor"/>
      </rPr>
      <t xml:space="preserve">Součástí je doprava, instalace a zaškolení uživatelů. </t>
    </r>
  </si>
  <si>
    <t>Příloha č. 2 Kupní smlouvy - Náklady servisní služby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</si>
  <si>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scheme val="minor"/>
      </rPr>
      <t xml:space="preserve">
</t>
    </r>
  </si>
  <si>
    <t xml:space="preserve">Náklady životního cyklu  CELKEM </t>
  </si>
  <si>
    <t>Předpokládaný objem tisku za 36 měsíců</t>
  </si>
  <si>
    <t>Kč / tisk strany</t>
  </si>
  <si>
    <t>tisk A4 ČB</t>
  </si>
  <si>
    <t>tisk A4 barevně</t>
  </si>
  <si>
    <t>Servisní služby za 36 měsíců</t>
  </si>
  <si>
    <r>
      <t>A4 ČB
V ceně za tiskový výstup čb je zahrnuto: 
- pravidelná profylaxe dle výrobce, 
- výměny dílů s omezenou životností, 
- odstranění závad na stroji, 
- dodávky spotřebního materiálu s předstihem,
- plnění servisních ú</t>
    </r>
    <r>
      <rPr>
        <sz val="11"/>
        <rFont val="Calibri"/>
        <family val="2"/>
        <charset val="238"/>
        <scheme val="minor"/>
      </rPr>
      <t xml:space="preserve">konů nejpozději do konce následujícího pracovního dne </t>
    </r>
    <r>
      <rPr>
        <sz val="11"/>
        <color theme="1"/>
        <rFont val="Calibri"/>
        <family val="2"/>
        <charset val="238"/>
        <scheme val="minor"/>
      </rPr>
      <t xml:space="preserve">
- dopravné a práce servisního technika</t>
    </r>
    <r>
      <rPr>
        <sz val="11"/>
        <color theme="1"/>
        <rFont val="Calibri"/>
        <family val="2"/>
        <charset val="238"/>
        <scheme val="minor"/>
      </rPr>
      <t xml:space="preserve">
viz Příloha č. 3– Servisní podmínky, jednotkové ceny</t>
    </r>
  </si>
  <si>
    <r>
      <t>A4 barevně
V ceně za tiskový výstup barevně je zahrnuto: 
- pravidelná profylaxe dle výrobce, 
- výměny dílů s omezenou životností, 
- odstranění závad na stroji, 
- dodávky spotřebního materiálu s předstihem,
-</t>
    </r>
    <r>
      <rPr>
        <sz val="11"/>
        <rFont val="Calibri"/>
        <family val="2"/>
        <charset val="238"/>
        <scheme val="minor"/>
      </rPr>
      <t xml:space="preserve"> plnění servisních úkonů nejpozději do konce následujícího pracovního dne</t>
    </r>
    <r>
      <rPr>
        <sz val="11"/>
        <color theme="1"/>
        <rFont val="Calibri"/>
        <family val="2"/>
        <charset val="238"/>
        <scheme val="minor"/>
      </rPr>
      <t xml:space="preserve">
- dopravné a práce servisního technika
viz Příloha č. 3– Servisní podmínky, jednotkové ceny</t>
    </r>
  </si>
  <si>
    <t>CELKOVÁ MAXIMÁLNÍ CENA za Předmět plnění 
v Kč BEZ DPH</t>
  </si>
  <si>
    <t>CELKOVÁ NABÍDKOVÁ CENA za Předmět plnění v Kč bez DPH</t>
  </si>
  <si>
    <t>CELKOVÁ MAXIMÁLNÍ CENA za Servisní služby 
v Kč BEZ DPH</t>
  </si>
  <si>
    <t>CELKOVÁ NABÍDKOVÁ CENA za Servisní služby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</si>
</sst>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9" fillId="0" borderId="0"/>
    <xf numFmtId="0" fontId="9" fillId="0" borderId="0"/>
    <xf numFmtId="0" fontId="9" fillId="0" borderId="0"/>
  </cellStyleXfs>
  <cellXfs count="156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2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3" fillId="0" borderId="0" xfId="0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8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wrapText="1"/>
    </xf>
    <xf numFmtId="0" fontId="9" fillId="0" borderId="0" xfId="2" applyAlignment="1">
      <alignment horizontal="left"/>
    </xf>
    <xf numFmtId="0" fontId="10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0" fontId="9" fillId="0" borderId="0" xfId="2"/>
    <xf numFmtId="0" fontId="9" fillId="0" borderId="0" xfId="2" applyAlignment="1">
      <alignment vertical="center" wrapText="1"/>
    </xf>
    <xf numFmtId="49" fontId="9" fillId="0" borderId="0" xfId="2" applyNumberFormat="1" applyAlignment="1">
      <alignment vertical="center" wrapText="1"/>
    </xf>
    <xf numFmtId="0" fontId="20" fillId="0" borderId="0" xfId="2" applyFont="1" applyAlignment="1">
      <alignment vertical="center"/>
    </xf>
    <xf numFmtId="0" fontId="21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20" fillId="5" borderId="2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164" fontId="18" fillId="3" borderId="19" xfId="0" applyNumberFormat="1" applyFont="1" applyFill="1" applyBorder="1" applyAlignment="1">
      <alignment horizontal="right" vertical="center" indent="1"/>
    </xf>
    <xf numFmtId="49" fontId="28" fillId="0" borderId="0" xfId="0" applyNumberFormat="1" applyFont="1" applyAlignment="1">
      <alignment vertical="top" wrapText="1"/>
    </xf>
    <xf numFmtId="3" fontId="0" fillId="2" borderId="20" xfId="0" applyNumberForma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18" fillId="3" borderId="21" xfId="0" applyNumberFormat="1" applyFon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18" fillId="3" borderId="24" xfId="0" applyNumberFormat="1" applyFon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left" vertical="center" wrapText="1" indent="1"/>
    </xf>
    <xf numFmtId="0" fontId="0" fillId="3" borderId="25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left" vertical="center" wrapText="1" indent="1"/>
    </xf>
    <xf numFmtId="0" fontId="1" fillId="3" borderId="19" xfId="0" applyFont="1" applyFill="1" applyBorder="1" applyAlignment="1">
      <alignment horizontal="left" vertical="center" wrapText="1" indent="1"/>
    </xf>
    <xf numFmtId="0" fontId="11" fillId="2" borderId="0" xfId="0" applyFont="1" applyFill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Protection="1"/>
    <xf numFmtId="0" fontId="11" fillId="4" borderId="0" xfId="0" applyFont="1" applyFill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1" fillId="0" borderId="0" xfId="0" applyFont="1" applyProtection="1"/>
    <xf numFmtId="0" fontId="11" fillId="0" borderId="0" xfId="0" applyFont="1" applyAlignment="1" applyProtection="1">
      <alignment horizontal="center"/>
    </xf>
    <xf numFmtId="0" fontId="11" fillId="7" borderId="1" xfId="0" applyFont="1" applyFill="1" applyBorder="1" applyProtection="1"/>
    <xf numFmtId="0" fontId="0" fillId="0" borderId="0" xfId="0" applyAlignment="1" applyProtection="1">
      <alignment horizontal="left" vertical="center" wrapText="1" indent="1"/>
    </xf>
    <xf numFmtId="0" fontId="0" fillId="8" borderId="1" xfId="0" applyFill="1" applyBorder="1" applyProtection="1"/>
    <xf numFmtId="0" fontId="1" fillId="9" borderId="7" xfId="0" applyFont="1" applyFill="1" applyBorder="1" applyAlignment="1" applyProtection="1">
      <alignment vertical="center" wrapText="1" shrinkToFit="1"/>
    </xf>
    <xf numFmtId="4" fontId="25" fillId="11" borderId="8" xfId="0" applyNumberFormat="1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horizontal="center" vertical="center"/>
    </xf>
    <xf numFmtId="0" fontId="10" fillId="9" borderId="7" xfId="0" applyFont="1" applyFill="1" applyBorder="1" applyAlignment="1" applyProtection="1">
      <alignment vertical="top" wrapText="1" shrinkToFit="1"/>
    </xf>
    <xf numFmtId="4" fontId="25" fillId="8" borderId="10" xfId="0" applyNumberFormat="1" applyFont="1" applyFill="1" applyBorder="1" applyAlignment="1" applyProtection="1">
      <alignment horizontal="center" vertical="center"/>
    </xf>
    <xf numFmtId="4" fontId="25" fillId="8" borderId="11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textRotation="90" wrapText="1"/>
    </xf>
    <xf numFmtId="0" fontId="14" fillId="0" borderId="0" xfId="0" applyFont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/>
    </xf>
    <xf numFmtId="0" fontId="0" fillId="10" borderId="1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22" xfId="0" applyFill="1" applyBorder="1" applyProtection="1"/>
    <xf numFmtId="0" fontId="0" fillId="11" borderId="27" xfId="0" applyFill="1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0" fillId="10" borderId="6" xfId="0" applyFill="1" applyBorder="1" applyAlignment="1" applyProtection="1">
      <alignment vertical="center" wrapText="1"/>
    </xf>
    <xf numFmtId="0" fontId="0" fillId="10" borderId="6" xfId="0" applyFill="1" applyBorder="1" applyAlignment="1" applyProtection="1">
      <alignment horizontal="center" vertical="center" wrapText="1"/>
    </xf>
    <xf numFmtId="0" fontId="1" fillId="10" borderId="6" xfId="0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justify" vertical="center"/>
    </xf>
    <xf numFmtId="0" fontId="0" fillId="3" borderId="28" xfId="0" applyFill="1" applyBorder="1" applyProtection="1"/>
    <xf numFmtId="3" fontId="0" fillId="9" borderId="29" xfId="0" applyNumberFormat="1" applyFill="1" applyBorder="1" applyAlignment="1" applyProtection="1">
      <alignment horizontal="center"/>
    </xf>
    <xf numFmtId="166" fontId="0" fillId="11" borderId="30" xfId="0" applyNumberFormat="1" applyFill="1" applyBorder="1" applyProtection="1"/>
    <xf numFmtId="0" fontId="0" fillId="3" borderId="31" xfId="0" applyFill="1" applyBorder="1" applyProtection="1"/>
    <xf numFmtId="3" fontId="0" fillId="9" borderId="17" xfId="0" applyNumberFormat="1" applyFill="1" applyBorder="1" applyAlignment="1" applyProtection="1">
      <alignment horizontal="center"/>
    </xf>
    <xf numFmtId="166" fontId="0" fillId="11" borderId="15" xfId="0" applyNumberFormat="1" applyFill="1" applyBorder="1" applyProtection="1"/>
    <xf numFmtId="0" fontId="1" fillId="3" borderId="32" xfId="0" applyFont="1" applyFill="1" applyBorder="1" applyAlignment="1" applyProtection="1">
      <alignment wrapText="1"/>
    </xf>
    <xf numFmtId="166" fontId="0" fillId="11" borderId="33" xfId="0" applyNumberFormat="1" applyFill="1" applyBorder="1" applyProtection="1"/>
    <xf numFmtId="0" fontId="11" fillId="9" borderId="34" xfId="0" applyFont="1" applyFill="1" applyBorder="1" applyAlignment="1" applyProtection="1">
      <alignment wrapText="1"/>
    </xf>
    <xf numFmtId="3" fontId="0" fillId="11" borderId="17" xfId="0" applyNumberFormat="1" applyFill="1" applyBorder="1" applyAlignment="1" applyProtection="1">
      <alignment horizontal="center"/>
    </xf>
    <xf numFmtId="3" fontId="0" fillId="11" borderId="16" xfId="0" applyNumberFormat="1" applyFill="1" applyBorder="1" applyAlignment="1" applyProtection="1">
      <alignment horizontal="center"/>
    </xf>
    <xf numFmtId="166" fontId="11" fillId="8" borderId="15" xfId="0" applyNumberFormat="1" applyFont="1" applyFill="1" applyBorder="1" applyProtection="1"/>
    <xf numFmtId="0" fontId="11" fillId="12" borderId="6" xfId="0" applyFont="1" applyFill="1" applyBorder="1" applyAlignment="1">
      <alignment vertical="center" wrapText="1"/>
    </xf>
    <xf numFmtId="0" fontId="11" fillId="12" borderId="9" xfId="0" applyFont="1" applyFill="1" applyBorder="1" applyAlignment="1">
      <alignment horizontal="center" vertical="center" wrapText="1"/>
    </xf>
    <xf numFmtId="0" fontId="11" fillId="12" borderId="11" xfId="0" applyFont="1" applyFill="1" applyBorder="1" applyAlignment="1">
      <alignment horizontal="center" vertical="center" wrapText="1"/>
    </xf>
    <xf numFmtId="164" fontId="10" fillId="0" borderId="31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10" fillId="0" borderId="14" xfId="0" applyNumberFormat="1" applyFont="1" applyBorder="1" applyAlignment="1">
      <alignment horizontal="center" vertical="center"/>
    </xf>
    <xf numFmtId="0" fontId="0" fillId="0" borderId="0" xfId="0" applyBorder="1"/>
    <xf numFmtId="0" fontId="14" fillId="6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vertical="center" wrapText="1"/>
    </xf>
    <xf numFmtId="164" fontId="10" fillId="0" borderId="12" xfId="0" applyNumberFormat="1" applyFont="1" applyBorder="1" applyAlignment="1">
      <alignment horizontal="center" vertical="center"/>
    </xf>
    <xf numFmtId="166" fontId="0" fillId="11" borderId="29" xfId="0" applyNumberFormat="1" applyFill="1" applyBorder="1" applyProtection="1"/>
    <xf numFmtId="166" fontId="0" fillId="11" borderId="17" xfId="0" applyNumberFormat="1" applyFill="1" applyBorder="1" applyProtection="1"/>
    <xf numFmtId="0" fontId="16" fillId="5" borderId="25" xfId="0" applyFont="1" applyFill="1" applyBorder="1" applyAlignment="1" applyProtection="1">
      <alignment horizontal="center" vertical="center" wrapText="1"/>
      <protection locked="0"/>
    </xf>
    <xf numFmtId="0" fontId="16" fillId="5" borderId="22" xfId="0" applyFont="1" applyFill="1" applyBorder="1" applyAlignment="1" applyProtection="1">
      <alignment horizontal="center" vertical="center" wrapText="1"/>
      <protection locked="0"/>
    </xf>
    <xf numFmtId="0" fontId="16" fillId="5" borderId="5" xfId="0" applyFont="1" applyFill="1" applyBorder="1" applyAlignment="1" applyProtection="1">
      <alignment horizontal="center" vertical="center" wrapText="1"/>
      <protection locked="0"/>
    </xf>
    <xf numFmtId="164" fontId="16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9"/>
  <sheetViews>
    <sheetView tabSelected="1" zoomScale="86" zoomScaleNormal="86" workbookViewId="0">
      <selection activeCell="M14" sqref="M14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0.42578125" style="2" customWidth="1"/>
    <col min="4" max="4" width="9.7109375" style="36" bestFit="1" customWidth="1"/>
    <col min="5" max="5" width="9" style="1" bestFit="1" customWidth="1"/>
    <col min="6" max="6" width="169.85546875" style="2" customWidth="1"/>
    <col min="7" max="7" width="30.28515625" style="3" bestFit="1" customWidth="1"/>
    <col min="8" max="8" width="30.28515625" style="3" customWidth="1"/>
    <col min="9" max="9" width="23.5703125" style="2" bestFit="1" customWidth="1"/>
    <col min="10" max="10" width="19.28515625" style="2" bestFit="1" customWidth="1"/>
    <col min="11" max="11" width="28.28515625" hidden="1" customWidth="1"/>
    <col min="12" max="12" width="60.7109375" customWidth="1"/>
    <col min="13" max="13" width="22.42578125" customWidth="1"/>
    <col min="14" max="14" width="42.5703125" style="2" customWidth="1"/>
    <col min="15" max="15" width="27.7109375" style="3" customWidth="1"/>
    <col min="16" max="16" width="0.140625" style="3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8.85546875" style="4" customWidth="1"/>
  </cols>
  <sheetData>
    <row r="1" spans="1:22" ht="15.75" x14ac:dyDescent="0.25">
      <c r="B1" s="75" t="s">
        <v>30</v>
      </c>
      <c r="C1" s="76"/>
      <c r="D1" s="76"/>
    </row>
    <row r="2" spans="1:22" ht="18" customHeight="1" x14ac:dyDescent="0.25">
      <c r="B2" s="75" t="s">
        <v>33</v>
      </c>
      <c r="C2" s="75"/>
      <c r="D2" s="75"/>
      <c r="G2" s="45"/>
    </row>
    <row r="3" spans="1:22" ht="43.5" customHeight="1" x14ac:dyDescent="0.25">
      <c r="D3" s="1"/>
      <c r="G3" s="79"/>
      <c r="H3" s="79"/>
      <c r="I3" s="79"/>
      <c r="J3" s="79"/>
      <c r="K3" s="79"/>
      <c r="L3" s="79"/>
      <c r="M3" s="79"/>
      <c r="N3" s="79"/>
      <c r="O3" s="79"/>
      <c r="P3" s="2"/>
      <c r="T3" s="5"/>
      <c r="U3" s="6"/>
      <c r="V3" s="7"/>
    </row>
    <row r="4" spans="1:22" ht="43.5" customHeight="1" x14ac:dyDescent="0.25">
      <c r="B4" s="12"/>
      <c r="C4" s="8" t="s">
        <v>0</v>
      </c>
      <c r="D4" s="63"/>
      <c r="E4" s="63"/>
      <c r="F4" s="63"/>
      <c r="G4" s="79"/>
      <c r="H4" s="79"/>
      <c r="I4" s="79"/>
      <c r="J4" s="79"/>
      <c r="K4" s="79"/>
      <c r="L4" s="79"/>
      <c r="M4" s="79"/>
      <c r="N4" s="79"/>
      <c r="O4" s="79"/>
      <c r="P4" s="9"/>
      <c r="Q4" s="9"/>
      <c r="R4" s="9"/>
      <c r="S4" s="9"/>
      <c r="T4" s="9"/>
      <c r="V4" s="10"/>
    </row>
    <row r="5" spans="1:22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J5" s="10"/>
      <c r="O5" s="14"/>
      <c r="P5" s="14"/>
      <c r="T5" s="5"/>
      <c r="V5" s="10"/>
    </row>
    <row r="6" spans="1:22" ht="36.75" customHeight="1" thickBot="1" x14ac:dyDescent="0.3">
      <c r="B6" s="15"/>
      <c r="C6" s="16"/>
      <c r="D6" s="1"/>
      <c r="G6" s="17" t="s">
        <v>2</v>
      </c>
      <c r="H6" s="37" t="s">
        <v>2</v>
      </c>
      <c r="O6" s="18"/>
      <c r="P6" s="18"/>
      <c r="R6" s="17" t="s">
        <v>2</v>
      </c>
      <c r="V6" s="10"/>
    </row>
    <row r="7" spans="1:22" ht="80.25" customHeight="1" thickTop="1" thickBot="1" x14ac:dyDescent="0.3">
      <c r="B7" s="19" t="s">
        <v>3</v>
      </c>
      <c r="C7" s="20" t="s">
        <v>18</v>
      </c>
      <c r="D7" s="20" t="s">
        <v>4</v>
      </c>
      <c r="E7" s="20" t="s">
        <v>19</v>
      </c>
      <c r="F7" s="20" t="s">
        <v>31</v>
      </c>
      <c r="G7" s="21" t="s">
        <v>5</v>
      </c>
      <c r="H7" s="21" t="s">
        <v>14</v>
      </c>
      <c r="I7" s="20" t="s">
        <v>20</v>
      </c>
      <c r="J7" s="20" t="s">
        <v>21</v>
      </c>
      <c r="K7" s="20" t="s">
        <v>35</v>
      </c>
      <c r="L7" s="20" t="s">
        <v>22</v>
      </c>
      <c r="M7" s="64" t="s">
        <v>23</v>
      </c>
      <c r="N7" s="20" t="s">
        <v>24</v>
      </c>
      <c r="O7" s="20" t="s">
        <v>25</v>
      </c>
      <c r="P7" s="20" t="s">
        <v>26</v>
      </c>
      <c r="Q7" s="20" t="s">
        <v>6</v>
      </c>
      <c r="R7" s="22" t="s">
        <v>7</v>
      </c>
      <c r="S7" s="64" t="s">
        <v>8</v>
      </c>
      <c r="T7" s="64" t="s">
        <v>9</v>
      </c>
      <c r="U7" s="20" t="s">
        <v>27</v>
      </c>
      <c r="V7" s="20" t="s">
        <v>28</v>
      </c>
    </row>
    <row r="8" spans="1:22" ht="409.5" customHeight="1" thickTop="1" x14ac:dyDescent="0.25">
      <c r="A8" s="23"/>
      <c r="B8" s="46">
        <v>1</v>
      </c>
      <c r="C8" s="47" t="s">
        <v>39</v>
      </c>
      <c r="D8" s="48">
        <v>1</v>
      </c>
      <c r="E8" s="49" t="s">
        <v>29</v>
      </c>
      <c r="F8" s="66" t="s">
        <v>45</v>
      </c>
      <c r="G8" s="150"/>
      <c r="H8" s="150"/>
      <c r="I8" s="65" t="s">
        <v>32</v>
      </c>
      <c r="J8" s="87" t="s">
        <v>34</v>
      </c>
      <c r="K8" s="90"/>
      <c r="L8" s="61" t="s">
        <v>42</v>
      </c>
      <c r="M8" s="84" t="s">
        <v>37</v>
      </c>
      <c r="N8" s="84" t="s">
        <v>38</v>
      </c>
      <c r="O8" s="62" t="s">
        <v>36</v>
      </c>
      <c r="P8" s="50">
        <f>D8*Q8</f>
        <v>90000</v>
      </c>
      <c r="Q8" s="51">
        <v>90000</v>
      </c>
      <c r="R8" s="153"/>
      <c r="S8" s="52">
        <f>D8*R8</f>
        <v>0</v>
      </c>
      <c r="T8" s="53" t="str">
        <f t="shared" ref="T8" si="0">IF(ISNUMBER(R8), IF(R8&gt;Q8,"NEVYHOVUJE","VYHOVUJE")," ")</f>
        <v xml:space="preserve"> </v>
      </c>
      <c r="U8" s="67"/>
      <c r="V8" s="67" t="s">
        <v>12</v>
      </c>
    </row>
    <row r="9" spans="1:22" ht="156" customHeight="1" x14ac:dyDescent="0.25">
      <c r="A9" s="23"/>
      <c r="B9" s="54">
        <v>2</v>
      </c>
      <c r="C9" s="70" t="s">
        <v>40</v>
      </c>
      <c r="D9" s="55">
        <v>200000</v>
      </c>
      <c r="E9" s="56" t="s">
        <v>29</v>
      </c>
      <c r="F9" s="93" t="s">
        <v>54</v>
      </c>
      <c r="G9" s="151"/>
      <c r="H9" s="151"/>
      <c r="I9" s="80" t="s">
        <v>43</v>
      </c>
      <c r="J9" s="88"/>
      <c r="K9" s="91"/>
      <c r="L9" s="82" t="s">
        <v>44</v>
      </c>
      <c r="M9" s="85"/>
      <c r="N9" s="85"/>
      <c r="O9" s="73" t="s">
        <v>41</v>
      </c>
      <c r="P9" s="57">
        <f>D9*Q9</f>
        <v>34000</v>
      </c>
      <c r="Q9" s="58">
        <v>0.17</v>
      </c>
      <c r="R9" s="154"/>
      <c r="S9" s="59">
        <f>D9*R9</f>
        <v>0</v>
      </c>
      <c r="T9" s="60" t="str">
        <f t="shared" ref="T9:T10" si="1">IF(ISNUMBER(R9), IF(R9&gt;Q9,"NEVYHOVUJE","VYHOVUJE")," ")</f>
        <v xml:space="preserve"> </v>
      </c>
      <c r="U9" s="68"/>
      <c r="V9" s="68"/>
    </row>
    <row r="10" spans="1:22" ht="177" customHeight="1" thickBot="1" x14ac:dyDescent="0.3">
      <c r="A10" s="23"/>
      <c r="B10" s="38">
        <v>3</v>
      </c>
      <c r="C10" s="71"/>
      <c r="D10" s="40">
        <v>50000</v>
      </c>
      <c r="E10" s="39" t="s">
        <v>29</v>
      </c>
      <c r="F10" s="94" t="s">
        <v>55</v>
      </c>
      <c r="G10" s="152"/>
      <c r="H10" s="152"/>
      <c r="I10" s="81"/>
      <c r="J10" s="89"/>
      <c r="K10" s="92"/>
      <c r="L10" s="83"/>
      <c r="M10" s="86"/>
      <c r="N10" s="86"/>
      <c r="O10" s="74"/>
      <c r="P10" s="41">
        <f>D10*Q10</f>
        <v>45000</v>
      </c>
      <c r="Q10" s="44">
        <v>0.9</v>
      </c>
      <c r="R10" s="155"/>
      <c r="S10" s="42">
        <f>D10*R10</f>
        <v>0</v>
      </c>
      <c r="T10" s="43" t="str">
        <f t="shared" si="1"/>
        <v xml:space="preserve"> </v>
      </c>
      <c r="U10" s="69"/>
      <c r="V10" s="69"/>
    </row>
    <row r="11" spans="1:22" ht="16.5" thickTop="1" thickBot="1" x14ac:dyDescent="0.3">
      <c r="C11"/>
      <c r="D11"/>
      <c r="E11"/>
      <c r="F11"/>
      <c r="G11" s="24"/>
      <c r="H11"/>
      <c r="I11"/>
      <c r="J11"/>
      <c r="N11"/>
      <c r="O11"/>
      <c r="P11" s="26"/>
      <c r="S11" s="143"/>
    </row>
    <row r="12" spans="1:22" ht="60" customHeight="1" thickBot="1" x14ac:dyDescent="0.3">
      <c r="B12" s="77" t="s">
        <v>10</v>
      </c>
      <c r="C12" s="77"/>
      <c r="D12" s="77"/>
      <c r="E12" s="77"/>
      <c r="F12" s="77"/>
      <c r="G12" s="77"/>
      <c r="H12" s="77"/>
      <c r="I12" s="77"/>
      <c r="J12" s="25"/>
      <c r="K12" s="25"/>
      <c r="L12" s="10"/>
      <c r="M12" s="10"/>
      <c r="N12" s="10"/>
      <c r="O12" s="26"/>
      <c r="P12" s="26"/>
      <c r="Q12" s="144" t="s">
        <v>56</v>
      </c>
      <c r="R12" s="145" t="s">
        <v>57</v>
      </c>
      <c r="S12" s="146"/>
      <c r="T12" s="146"/>
      <c r="V12" s="27"/>
    </row>
    <row r="13" spans="1:22" ht="33" customHeight="1" thickBot="1" x14ac:dyDescent="0.3">
      <c r="B13" s="78" t="s">
        <v>13</v>
      </c>
      <c r="C13" s="78"/>
      <c r="D13" s="78"/>
      <c r="E13" s="78"/>
      <c r="F13" s="78"/>
      <c r="G13" s="78"/>
      <c r="H13" s="28"/>
      <c r="I13" s="28"/>
      <c r="J13" s="28"/>
      <c r="L13" s="29"/>
      <c r="M13" s="29"/>
      <c r="N13" s="29"/>
      <c r="O13" s="30"/>
      <c r="P13" s="30"/>
      <c r="Q13" s="140">
        <f>SUM(P8)</f>
        <v>90000</v>
      </c>
      <c r="R13" s="147">
        <f>SUM(S8)</f>
        <v>0</v>
      </c>
      <c r="S13" s="141"/>
      <c r="T13" s="142"/>
    </row>
    <row r="14" spans="1:22" ht="18.600000000000001" customHeight="1" thickBot="1" x14ac:dyDescent="0.3">
      <c r="B14" s="31"/>
      <c r="C14" s="32"/>
      <c r="D14" s="33"/>
      <c r="E14" s="32"/>
      <c r="F14" s="32"/>
      <c r="G14" s="34"/>
      <c r="H14" s="34"/>
      <c r="I14" s="34"/>
      <c r="J14" s="34"/>
      <c r="N14"/>
    </row>
    <row r="15" spans="1:22" ht="60.75" customHeight="1" thickBot="1" x14ac:dyDescent="0.3">
      <c r="B15" s="72" t="s">
        <v>11</v>
      </c>
      <c r="C15" s="72"/>
      <c r="D15" s="72"/>
      <c r="E15" s="72"/>
      <c r="F15" s="72"/>
      <c r="G15" s="72"/>
      <c r="H15" s="72"/>
      <c r="I15" s="72"/>
      <c r="J15"/>
      <c r="N15"/>
      <c r="Q15" s="137" t="s">
        <v>58</v>
      </c>
      <c r="R15" s="138" t="s">
        <v>59</v>
      </c>
      <c r="S15" s="138"/>
      <c r="T15" s="139"/>
    </row>
    <row r="16" spans="1:22" ht="32.25" customHeight="1" thickBot="1" x14ac:dyDescent="0.3">
      <c r="B16" s="35"/>
      <c r="C16" s="35"/>
      <c r="D16" s="35"/>
      <c r="E16" s="35"/>
      <c r="F16" s="35"/>
      <c r="I16"/>
      <c r="J16"/>
      <c r="N16"/>
      <c r="Q16" s="140">
        <f>SUM(P9:P10)</f>
        <v>79000</v>
      </c>
      <c r="R16" s="141">
        <f>SUM(S9:S10)</f>
        <v>0</v>
      </c>
      <c r="S16" s="141"/>
      <c r="T16" s="142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ht="18.600000000000001" customHeight="1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C181"/>
      <c r="E181"/>
      <c r="F181"/>
      <c r="I181"/>
      <c r="J181"/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  <row r="219" spans="14:14" x14ac:dyDescent="0.25">
      <c r="N219"/>
    </row>
  </sheetData>
  <sheetProtection algorithmName="SHA-512" hashValue="yjVRI3ojI3YZeeaXPRCVa8NwHmwHMArSqU8VYPxcRrgrfxHnswiH/ys6T8EQ+l6h2al3nlaVHhsKxxkn4gTqAg==" saltValue="wzq34437rEz8caCPkZP6rQ==" spinCount="100000" sheet="1" objects="1" scenarios="1"/>
  <mergeCells count="22">
    <mergeCell ref="R16:T16"/>
    <mergeCell ref="B1:D1"/>
    <mergeCell ref="B12:I12"/>
    <mergeCell ref="R12:T12"/>
    <mergeCell ref="B13:G13"/>
    <mergeCell ref="B2:D2"/>
    <mergeCell ref="G3:O4"/>
    <mergeCell ref="I9:I10"/>
    <mergeCell ref="L9:L10"/>
    <mergeCell ref="M8:M10"/>
    <mergeCell ref="N8:N10"/>
    <mergeCell ref="J8:J10"/>
    <mergeCell ref="K8:K10"/>
    <mergeCell ref="V8:V10"/>
    <mergeCell ref="B15:I15"/>
    <mergeCell ref="R13:T13"/>
    <mergeCell ref="O9:O10"/>
    <mergeCell ref="C9:C10"/>
    <mergeCell ref="G8:G10"/>
    <mergeCell ref="H8:H10"/>
    <mergeCell ref="U8:U10"/>
    <mergeCell ref="R15:T15"/>
  </mergeCells>
  <conditionalFormatting sqref="B8:B10 D8:D10">
    <cfRule type="containsBlanks" dxfId="7" priority="74">
      <formula>LEN(TRIM(B8))=0</formula>
    </cfRule>
  </conditionalFormatting>
  <conditionalFormatting sqref="B8:B10">
    <cfRule type="cellIs" dxfId="6" priority="69" operator="greaterThanOrEqual">
      <formula>1</formula>
    </cfRule>
  </conditionalFormatting>
  <conditionalFormatting sqref="T8:T10">
    <cfRule type="cellIs" dxfId="5" priority="66" operator="equal">
      <formula>"VYHOVUJE"</formula>
    </cfRule>
  </conditionalFormatting>
  <conditionalFormatting sqref="T8:T10">
    <cfRule type="cellIs" dxfId="4" priority="65" operator="equal">
      <formula>"NEVYHOVUJE"</formula>
    </cfRule>
  </conditionalFormatting>
  <conditionalFormatting sqref="G8:H8 R8:R10">
    <cfRule type="containsBlanks" dxfId="3" priority="56">
      <formula>LEN(TRIM(G8))=0</formula>
    </cfRule>
  </conditionalFormatting>
  <conditionalFormatting sqref="G8:H8 R8:R10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R8:R10">
    <cfRule type="notContainsBlanks" dxfId="0" priority="19">
      <formula>LEN(TRIM(R8))&gt;0</formula>
    </cfRule>
  </conditionalFormatting>
  <dataValidations count="2">
    <dataValidation type="list" showInputMessage="1" showErrorMessage="1" sqref="E8:E10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K23"/>
  <sheetViews>
    <sheetView workbookViewId="0">
      <selection activeCell="C22" sqref="C22"/>
    </sheetView>
  </sheetViews>
  <sheetFormatPr defaultRowHeight="15" x14ac:dyDescent="0.25"/>
  <cols>
    <col min="1" max="1" width="1.5703125" style="98" customWidth="1"/>
    <col min="2" max="2" width="21" style="98" customWidth="1"/>
    <col min="3" max="3" width="25.42578125" style="98" customWidth="1"/>
    <col min="4" max="4" width="16.5703125" style="98" customWidth="1"/>
    <col min="5" max="5" width="18" style="98" customWidth="1"/>
    <col min="6" max="6" width="22.140625" style="98" customWidth="1"/>
    <col min="7" max="7" width="9.140625" style="98"/>
    <col min="8" max="8" width="16" style="98" customWidth="1"/>
    <col min="9" max="9" width="30" style="98" customWidth="1"/>
    <col min="10" max="10" width="2.5703125" style="98" customWidth="1"/>
    <col min="11" max="11" width="35.28515625" style="98" customWidth="1"/>
    <col min="12" max="12" width="29.7109375" style="98" customWidth="1"/>
    <col min="13" max="13" width="22.28515625" style="98" customWidth="1"/>
    <col min="14" max="16384" width="9.140625" style="98"/>
  </cols>
  <sheetData>
    <row r="1" spans="2:11" x14ac:dyDescent="0.25">
      <c r="B1" s="95" t="s">
        <v>46</v>
      </c>
      <c r="C1" s="95"/>
      <c r="D1" s="96"/>
      <c r="E1" s="97"/>
    </row>
    <row r="2" spans="2:11" x14ac:dyDescent="0.25">
      <c r="B2" s="99" t="str">
        <f>'Nabídková cena'!B2:D2</f>
        <v xml:space="preserve">Tiskárny, kopírky, multifunkce II. 008 - 2023 </v>
      </c>
      <c r="C2" s="99"/>
      <c r="D2" s="100"/>
    </row>
    <row r="3" spans="2:11" x14ac:dyDescent="0.25">
      <c r="B3" s="101"/>
      <c r="C3" s="101"/>
      <c r="D3" s="101"/>
    </row>
    <row r="4" spans="2:11" x14ac:dyDescent="0.25">
      <c r="B4" s="103"/>
      <c r="C4" s="104" t="s">
        <v>0</v>
      </c>
      <c r="D4" s="104"/>
    </row>
    <row r="5" spans="2:11" x14ac:dyDescent="0.25">
      <c r="B5" s="105"/>
      <c r="C5" s="104" t="s">
        <v>0</v>
      </c>
      <c r="D5" s="104"/>
      <c r="E5" s="102"/>
    </row>
    <row r="7" spans="2:11" ht="15.75" thickBot="1" x14ac:dyDescent="0.3"/>
    <row r="8" spans="2:11" ht="45.75" thickBot="1" x14ac:dyDescent="0.3">
      <c r="B8" s="106" t="s">
        <v>47</v>
      </c>
      <c r="C8" s="107">
        <f>'Nabídková cena'!S8</f>
        <v>0</v>
      </c>
      <c r="D8" s="108"/>
      <c r="F8" s="109" t="s">
        <v>48</v>
      </c>
      <c r="G8" s="110">
        <f>SUM(C8+E16)</f>
        <v>0</v>
      </c>
      <c r="H8" s="111"/>
    </row>
    <row r="9" spans="2:11" ht="15.75" thickBot="1" x14ac:dyDescent="0.3">
      <c r="B9" s="112"/>
      <c r="C9" s="113"/>
      <c r="D9" s="113"/>
    </row>
    <row r="10" spans="2:11" s="117" customFormat="1" ht="15.75" thickBot="1" x14ac:dyDescent="0.3">
      <c r="B10" s="114" t="s">
        <v>15</v>
      </c>
      <c r="C10" s="115" t="s">
        <v>5</v>
      </c>
      <c r="D10" s="116"/>
    </row>
    <row r="11" spans="2:11" ht="27" customHeight="1" thickBot="1" x14ac:dyDescent="0.3">
      <c r="B11" s="118" t="s">
        <v>16</v>
      </c>
      <c r="C11" s="119">
        <f>'Nabídková cena'!G8</f>
        <v>0</v>
      </c>
      <c r="D11" s="120"/>
    </row>
    <row r="12" spans="2:11" s="117" customFormat="1" ht="40.5" customHeight="1" thickBot="1" x14ac:dyDescent="0.3">
      <c r="B12" s="121"/>
      <c r="C12" s="122" t="s">
        <v>49</v>
      </c>
      <c r="D12" s="115" t="s">
        <v>50</v>
      </c>
      <c r="E12" s="123"/>
      <c r="G12" s="98"/>
      <c r="K12" s="124"/>
    </row>
    <row r="13" spans="2:11" x14ac:dyDescent="0.25">
      <c r="B13" s="125" t="s">
        <v>51</v>
      </c>
      <c r="C13" s="126">
        <v>200000</v>
      </c>
      <c r="D13" s="148">
        <f>'Nabídková cena'!R9</f>
        <v>0</v>
      </c>
      <c r="E13" s="127">
        <f>C13*D13</f>
        <v>0</v>
      </c>
    </row>
    <row r="14" spans="2:11" ht="15.75" thickBot="1" x14ac:dyDescent="0.3">
      <c r="B14" s="128" t="s">
        <v>52</v>
      </c>
      <c r="C14" s="129">
        <v>50000</v>
      </c>
      <c r="D14" s="149">
        <f>'Nabídková cena'!R10</f>
        <v>0</v>
      </c>
      <c r="E14" s="130">
        <f>C14*D14</f>
        <v>0</v>
      </c>
    </row>
    <row r="15" spans="2:11" ht="30" x14ac:dyDescent="0.25">
      <c r="B15" s="131" t="s">
        <v>53</v>
      </c>
      <c r="E15" s="132">
        <f>SUM(E13:E14)</f>
        <v>0</v>
      </c>
    </row>
    <row r="16" spans="2:11" ht="30.75" thickBot="1" x14ac:dyDescent="0.3">
      <c r="B16" s="133" t="s">
        <v>17</v>
      </c>
      <c r="C16" s="134">
        <f>'Nabídková cena'!D8</f>
        <v>1</v>
      </c>
      <c r="D16" s="135"/>
      <c r="E16" s="136">
        <f>SUM(E15*C16)</f>
        <v>0</v>
      </c>
    </row>
    <row r="21" ht="30" customHeight="1" x14ac:dyDescent="0.25"/>
    <row r="22" ht="30" customHeight="1" x14ac:dyDescent="0.25"/>
    <row r="23" ht="30" customHeight="1" x14ac:dyDescent="0.25"/>
  </sheetData>
  <sheetProtection algorithmName="SHA-512" hashValue="E0ReadWzPRj4ztqTV5ublB6egl6kJhSdBbC2XX8aDKHsioNCToT06UL3UAIWBlp6NhKF0hlCHgOw3/pLyQlipw==" saltValue="fLOWPi3owQWGKcgEZG+QHw==" spinCount="100000" sheet="1" objects="1" scenarios="1"/>
  <mergeCells count="2">
    <mergeCell ref="B2:C2"/>
    <mergeCell ref="G8:H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SS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2023-02-02T10:49:57Z</cp:lastPrinted>
  <dcterms:created xsi:type="dcterms:W3CDTF">2014-03-05T12:43:32Z</dcterms:created>
  <dcterms:modified xsi:type="dcterms:W3CDTF">2023-03-08T12:51:28Z</dcterms:modified>
</cp:coreProperties>
</file>