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4\1 výzva\"/>
    </mc:Choice>
  </mc:AlternateContent>
  <xr:revisionPtr revIDLastSave="0" documentId="13_ncr:1_{28FCFBA3-A7BB-4D1C-A7B6-9061F77EF8E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10" i="1"/>
  <c r="S11" i="1"/>
  <c r="O11" i="1"/>
  <c r="H11" i="1"/>
  <c r="O10" i="1"/>
  <c r="R10" i="1"/>
  <c r="H10" i="1"/>
  <c r="S9" i="1"/>
  <c r="O9" i="1"/>
  <c r="H9" i="1"/>
  <c r="R11" i="1" l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<sst xmlns="http://schemas.openxmlformats.org/spreadsheetml/2006/main" count="64" uniqueCount="50">
  <si>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</si>
  <si>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</si>
  <si>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</si>
  <si>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</si>
  <si>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</si>
  <si>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</si>
  <si>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</si>
  <si>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</si>
  <si>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</si>
  <si>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</si>
  <si>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</si>
  <si>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</si>
  <si>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</si>
  <si>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</si>
  <si>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</si>
  <si>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</si>
  <si>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</si>
  <si>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</si>
  <si>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</si>
  <si>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</si>
  <si>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</si>
  <si>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</si>
  <si>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</si>
  <si>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</si>
  <si>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</si>
  <si>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</si>
  <si>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</si>
  <si>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</si>
  <si>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</si>
  <si>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Příloha č. 2 Kupní smlouvy - technická specifikace
Tonery (II.) 004 - 2023 (originální)</t>
  </si>
  <si>
    <t>ks</t>
  </si>
  <si>
    <t>NE</t>
  </si>
  <si>
    <t>Pokud financováno z projektových prostředků, pak ŘEŠITEL uvede: NÁZEV A ČÍSLO DOTAČNÍHO PROJEKTU</t>
  </si>
  <si>
    <t>Ilona Mikulášková, 
Tel.: 37763 1501,
E-mail: mikulask@ps.zcu.cz</t>
  </si>
  <si>
    <t>Kollárova 19, 
301 00 Plzeň, 
Provoz a služby,
místnost KO 223</t>
  </si>
  <si>
    <t>Jana Nocarová,
Tel.: 37763 2301,
E-mail: nocarova@kme.zcu.cz</t>
  </si>
  <si>
    <t>Tehnická 8, 
301 00 Plzeň,
Fakulta aplikovaných věd - Katedra mechaniky,
místnost UN 432</t>
  </si>
  <si>
    <t>Ing. Martina Tršová, 
Tel.: 723 742 364, 
E-mail: trsova@ntis.zcu.cz</t>
  </si>
  <si>
    <t>Technická 8, 
301 00 Plzeň,
Fakulta aplikovaných věd - NTIS,
místnost UN 608</t>
  </si>
  <si>
    <t>Hana Zavitkovská,
Tel.: 37763 6341, 
E-mail: zavitkov@kpg.zcu.cz</t>
  </si>
  <si>
    <t>Chodské nám. 1,
301 00 Plzeň,
Fakulta pedagogická - Katedra pedagogiky,
1. patro - místnost CH 206</t>
  </si>
  <si>
    <r>
      <t xml:space="preserve">Toner do tiskárny Canon i-SENSYS MF742Cdw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</si>
  <si>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 toner. Výtěžnost 7 600 stran.</t>
  </si>
  <si>
    <t>Originální toner. Výtěžnost 15 000 stran.</t>
  </si>
  <si>
    <t xml:space="preserve">Odpadní nádobka na toner pro tiskárnu Triumph Adler 3505ci </t>
  </si>
  <si>
    <t>Odpadní nádobka na toner s výtěžností min. 25 000 stran pro tiskárnu Triumph Adler 3505ci.</t>
  </si>
  <si>
    <r>
      <t xml:space="preserve">Toner do kopírky Triumph Adler 3505ci - barva </t>
    </r>
    <r>
      <rPr>
        <b/>
        <sz val="11"/>
        <color theme="1"/>
        <rFont val="Calibri"/>
        <family val="2"/>
        <charset val="238"/>
        <scheme val="minor"/>
      </rPr>
      <t>azurová</t>
    </r>
  </si>
  <si>
    <r>
      <t xml:space="preserve">Toner do kopírky Triumph Adler 3505ci - barva </t>
    </r>
    <r>
      <rPr>
        <b/>
        <sz val="11"/>
        <color theme="1"/>
        <rFont val="Calibri"/>
        <family val="2"/>
        <charset val="238"/>
        <scheme val="minor"/>
      </rPr>
      <t>žlutá</t>
    </r>
  </si>
  <si>
    <t>Originální toner. Výtěžnost 8 000 stran.</t>
  </si>
  <si>
    <r>
      <t>Toner do laserové multifunkční tiskárny Xerox C315V_DNI -</t>
    </r>
    <r>
      <rPr>
        <b/>
        <sz val="11"/>
        <color theme="1"/>
        <rFont val="Calibri"/>
        <family val="2"/>
        <charset val="238"/>
        <scheme val="minor"/>
      </rPr>
      <t xml:space="preserve"> černý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</si>
</sst>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A2" zoomScale="68" zoomScaleNormal="68" workbookViewId="0">
      <selection activeCell="M15" sqref="M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1.7109375" hidden="1" customWidth="1"/>
    <col min="12" max="12" width="36" customWidth="1"/>
    <col min="13" max="13" width="34.7109375" customWidth="1"/>
    <col min="14" max="14" width="25.42578125" style="1" customWidth="1"/>
    <col min="15" max="15" width="18.425781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5" t="s">
        <v>29</v>
      </c>
      <c r="C1" s="10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117"/>
      <c r="H3" s="117"/>
      <c r="I3" s="117"/>
      <c r="J3" s="117"/>
      <c r="K3" s="117"/>
      <c r="L3" s="117"/>
      <c r="M3" s="117"/>
      <c r="N3" s="11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32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26</v>
      </c>
      <c r="U6" s="35" t="s">
        <v>27</v>
      </c>
    </row>
    <row r="7" spans="2:21" ht="71.25" customHeight="1" thickTop="1" thickBot="1" x14ac:dyDescent="0.3">
      <c r="B7" s="45">
        <v>1</v>
      </c>
      <c r="C7" s="96" t="s">
        <v>41</v>
      </c>
      <c r="D7" s="46">
        <v>2</v>
      </c>
      <c r="E7" s="47" t="s">
        <v>30</v>
      </c>
      <c r="F7" s="96" t="s">
        <v>42</v>
      </c>
      <c r="G7" s="123"/>
      <c r="H7" s="48" t="str">
        <f t="shared" ref="H7:H11" si="0">IF(P7&gt;1999,"ANO","NE")</f>
        <v>ANO</v>
      </c>
      <c r="I7" s="49" t="s">
        <v>28</v>
      </c>
      <c r="J7" s="50" t="s">
        <v>31</v>
      </c>
      <c r="K7" s="51"/>
      <c r="L7" s="95" t="s">
        <v>33</v>
      </c>
      <c r="M7" s="95" t="s">
        <v>34</v>
      </c>
      <c r="N7" s="52">
        <v>21</v>
      </c>
      <c r="O7" s="53">
        <f>D7*P7</f>
        <v>6000</v>
      </c>
      <c r="P7" s="54">
        <v>3000</v>
      </c>
      <c r="Q7" s="128"/>
      <c r="R7" s="55">
        <f>D7*Q7</f>
        <v>0</v>
      </c>
      <c r="S7" s="56" t="str">
        <f t="shared" ref="S7" si="1">IF(ISNUMBER(Q7), IF(Q7&gt;P7,"NEVYHOVUJE","VYHOVUJE")," ")</f>
        <v xml:space="preserve"> </v>
      </c>
      <c r="T7" s="47"/>
      <c r="U7" s="47" t="s">
        <v>10</v>
      </c>
    </row>
    <row r="8" spans="2:21" ht="51" customHeight="1" x14ac:dyDescent="0.25">
      <c r="B8" s="57">
        <v>2</v>
      </c>
      <c r="C8" s="97" t="s">
        <v>46</v>
      </c>
      <c r="D8" s="58">
        <v>1</v>
      </c>
      <c r="E8" s="59" t="s">
        <v>30</v>
      </c>
      <c r="F8" s="97" t="s">
        <v>43</v>
      </c>
      <c r="G8" s="124"/>
      <c r="H8" s="60" t="str">
        <f t="shared" si="0"/>
        <v>ANO</v>
      </c>
      <c r="I8" s="118" t="s">
        <v>28</v>
      </c>
      <c r="J8" s="118" t="s">
        <v>31</v>
      </c>
      <c r="K8" s="121"/>
      <c r="L8" s="118" t="s">
        <v>35</v>
      </c>
      <c r="M8" s="118" t="s">
        <v>36</v>
      </c>
      <c r="N8" s="103">
        <v>21</v>
      </c>
      <c r="O8" s="61">
        <f t="shared" ref="O8:O11" si="2">D8*P8</f>
        <v>2500</v>
      </c>
      <c r="P8" s="62">
        <v>2500</v>
      </c>
      <c r="Q8" s="129"/>
      <c r="R8" s="63">
        <f t="shared" ref="R8" si="3">D8*Q8</f>
        <v>0</v>
      </c>
      <c r="S8" s="64" t="str">
        <f t="shared" ref="S8" si="4">IF(ISNUMBER(Q8), IF(Q8&gt;P8,"NEVYHOVUJE","VYHOVUJE")," ")</f>
        <v xml:space="preserve"> </v>
      </c>
      <c r="T8" s="101"/>
      <c r="U8" s="101" t="s">
        <v>10</v>
      </c>
    </row>
    <row r="9" spans="2:21" ht="57.75" customHeight="1" thickBot="1" x14ac:dyDescent="0.3">
      <c r="B9" s="65">
        <v>3</v>
      </c>
      <c r="C9" s="98" t="s">
        <v>47</v>
      </c>
      <c r="D9" s="66">
        <v>1</v>
      </c>
      <c r="E9" s="67" t="s">
        <v>30</v>
      </c>
      <c r="F9" s="98" t="s">
        <v>43</v>
      </c>
      <c r="G9" s="125"/>
      <c r="H9" s="68" t="str">
        <f t="shared" si="0"/>
        <v>ANO</v>
      </c>
      <c r="I9" s="120"/>
      <c r="J9" s="120"/>
      <c r="K9" s="122"/>
      <c r="L9" s="119"/>
      <c r="M9" s="119"/>
      <c r="N9" s="104"/>
      <c r="O9" s="69">
        <f t="shared" si="2"/>
        <v>2500</v>
      </c>
      <c r="P9" s="70">
        <v>2500</v>
      </c>
      <c r="Q9" s="130"/>
      <c r="R9" s="71">
        <f t="shared" ref="R9" si="5">D9*Q9</f>
        <v>0</v>
      </c>
      <c r="S9" s="72" t="str">
        <f t="shared" ref="S9" si="6">IF(ISNUMBER(Q9), IF(Q9&gt;P9,"NEVYHOVUJE","VYHOVUJE")," ")</f>
        <v xml:space="preserve"> </v>
      </c>
      <c r="T9" s="102"/>
      <c r="U9" s="102"/>
    </row>
    <row r="10" spans="2:21" ht="68.25" customHeight="1" thickBot="1" x14ac:dyDescent="0.3">
      <c r="B10" s="84">
        <v>4</v>
      </c>
      <c r="C10" s="99" t="s">
        <v>44</v>
      </c>
      <c r="D10" s="85">
        <v>5</v>
      </c>
      <c r="E10" s="86" t="s">
        <v>30</v>
      </c>
      <c r="F10" s="99" t="s">
        <v>45</v>
      </c>
      <c r="G10" s="126"/>
      <c r="H10" s="87" t="str">
        <f t="shared" si="0"/>
        <v>NE</v>
      </c>
      <c r="I10" s="88" t="s">
        <v>28</v>
      </c>
      <c r="J10" s="88" t="s">
        <v>31</v>
      </c>
      <c r="K10" s="89"/>
      <c r="L10" s="88" t="s">
        <v>37</v>
      </c>
      <c r="M10" s="88" t="s">
        <v>38</v>
      </c>
      <c r="N10" s="90">
        <v>21</v>
      </c>
      <c r="O10" s="91">
        <f t="shared" si="2"/>
        <v>1500</v>
      </c>
      <c r="P10" s="92">
        <v>300</v>
      </c>
      <c r="Q10" s="131"/>
      <c r="R10" s="93">
        <f t="shared" ref="R10" si="7">D10*Q10</f>
        <v>0</v>
      </c>
      <c r="S10" s="94" t="str">
        <f t="shared" ref="S10" si="8">IF(ISNUMBER(Q10), IF(Q10&gt;P10,"NEVYHOVUJE","VYHOVUJE")," ")</f>
        <v xml:space="preserve"> </v>
      </c>
      <c r="T10" s="86"/>
      <c r="U10" s="86" t="s">
        <v>13</v>
      </c>
    </row>
    <row r="11" spans="2:21" ht="93.75" customHeight="1" thickBot="1" x14ac:dyDescent="0.3">
      <c r="B11" s="73">
        <v>5</v>
      </c>
      <c r="C11" s="100" t="s">
        <v>49</v>
      </c>
      <c r="D11" s="74">
        <v>1</v>
      </c>
      <c r="E11" s="75" t="s">
        <v>30</v>
      </c>
      <c r="F11" s="100" t="s">
        <v>48</v>
      </c>
      <c r="G11" s="127"/>
      <c r="H11" s="76" t="str">
        <f t="shared" si="0"/>
        <v>ANO</v>
      </c>
      <c r="I11" s="77" t="s">
        <v>28</v>
      </c>
      <c r="J11" s="77" t="s">
        <v>31</v>
      </c>
      <c r="K11" s="78"/>
      <c r="L11" s="77" t="s">
        <v>39</v>
      </c>
      <c r="M11" s="77" t="s">
        <v>40</v>
      </c>
      <c r="N11" s="79">
        <v>21</v>
      </c>
      <c r="O11" s="80">
        <f t="shared" si="2"/>
        <v>2976</v>
      </c>
      <c r="P11" s="81">
        <v>2976</v>
      </c>
      <c r="Q11" s="132"/>
      <c r="R11" s="82">
        <f t="shared" ref="R11" si="9">D11*Q11</f>
        <v>0</v>
      </c>
      <c r="S11" s="83" t="str">
        <f t="shared" ref="S11" si="10">IF(ISNUMBER(Q11), IF(Q11&gt;P11,"NEVYHOVUJE","VYHOVUJE")," ")</f>
        <v xml:space="preserve"> </v>
      </c>
      <c r="T11" s="75"/>
      <c r="U11" s="75" t="s">
        <v>10</v>
      </c>
    </row>
    <row r="12" spans="2:21" ht="16.5" thickTop="1" thickBot="1" x14ac:dyDescent="0.3">
      <c r="C12"/>
      <c r="D12"/>
      <c r="E12"/>
      <c r="F12"/>
      <c r="G12"/>
      <c r="H12"/>
      <c r="I12"/>
      <c r="J12"/>
      <c r="N12"/>
      <c r="O12"/>
      <c r="R12" s="41"/>
    </row>
    <row r="13" spans="2:21" ht="60.75" customHeight="1" thickTop="1" thickBot="1" x14ac:dyDescent="0.3">
      <c r="B13" s="112" t="s">
        <v>15</v>
      </c>
      <c r="C13" s="113"/>
      <c r="D13" s="113"/>
      <c r="E13" s="113"/>
      <c r="F13" s="113"/>
      <c r="G13" s="113"/>
      <c r="H13" s="43"/>
      <c r="I13" s="25"/>
      <c r="J13" s="25"/>
      <c r="K13" s="25"/>
      <c r="L13" s="11"/>
      <c r="M13" s="11"/>
      <c r="N13" s="26"/>
      <c r="O13" s="26"/>
      <c r="P13" s="27" t="s">
        <v>11</v>
      </c>
      <c r="Q13" s="114" t="s">
        <v>12</v>
      </c>
      <c r="R13" s="115"/>
      <c r="S13" s="116"/>
      <c r="T13" s="20"/>
      <c r="U13" s="28"/>
    </row>
    <row r="14" spans="2:21" ht="33.75" customHeight="1" thickTop="1" thickBot="1" x14ac:dyDescent="0.3">
      <c r="B14" s="107" t="s">
        <v>16</v>
      </c>
      <c r="C14" s="108"/>
      <c r="D14" s="108"/>
      <c r="E14" s="108"/>
      <c r="F14" s="108"/>
      <c r="G14" s="108"/>
      <c r="H14" s="34"/>
      <c r="I14" s="29"/>
      <c r="L14" s="9"/>
      <c r="M14" s="9"/>
      <c r="N14" s="30"/>
      <c r="O14" s="30"/>
      <c r="P14" s="31">
        <f>SUM(O7:O11)</f>
        <v>15476</v>
      </c>
      <c r="Q14" s="109">
        <f>SUM(R7:R11)</f>
        <v>0</v>
      </c>
      <c r="R14" s="110"/>
      <c r="S14" s="111"/>
    </row>
    <row r="15" spans="2:21" ht="14.25" customHeight="1" thickTop="1" x14ac:dyDescent="0.25"/>
    <row r="16" spans="2:21" ht="14.25" customHeight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t4sni6d/fl0rIXQuEm1FOxln55hWelLEa8OlaW03lqSBM4j9W822m1K47cmzqP5GPqDeFWNV3Wjpo/4y7yQA1g==" saltValue="QpjBtO/x2YvdtH2h78BoTA==" spinCount="100000" sheet="1" objects="1" scenarios="1"/>
  <mergeCells count="14">
    <mergeCell ref="B1:C1"/>
    <mergeCell ref="B14:G14"/>
    <mergeCell ref="Q14:S14"/>
    <mergeCell ref="B13:G13"/>
    <mergeCell ref="Q13:S13"/>
    <mergeCell ref="G3:N3"/>
    <mergeCell ref="M8:M9"/>
    <mergeCell ref="L8:L9"/>
    <mergeCell ref="J8:J9"/>
    <mergeCell ref="I8:I9"/>
    <mergeCell ref="K8:K9"/>
    <mergeCell ref="U8:U9"/>
    <mergeCell ref="T8:T9"/>
    <mergeCell ref="N8:N9"/>
  </mergeCells>
  <conditionalFormatting sqref="B7:B11">
    <cfRule type="containsBlanks" dxfId="12" priority="61">
      <formula>LEN(TRIM(B7))=0</formula>
    </cfRule>
  </conditionalFormatting>
  <conditionalFormatting sqref="B7:B11">
    <cfRule type="cellIs" dxfId="11" priority="56" operator="greaterThanOrEqual">
      <formula>1</formula>
    </cfRule>
  </conditionalFormatting>
  <conditionalFormatting sqref="S7:S11">
    <cfRule type="cellIs" dxfId="10" priority="53" operator="equal">
      <formula>"VYHOVUJE"</formula>
    </cfRule>
  </conditionalFormatting>
  <conditionalFormatting sqref="S7:S11">
    <cfRule type="cellIs" dxfId="9" priority="52" operator="equal">
      <formula>"NEVYHOVUJE"</formula>
    </cfRule>
  </conditionalFormatting>
  <conditionalFormatting sqref="G7:G11 Q7:Q11">
    <cfRule type="containsBlanks" dxfId="8" priority="33">
      <formula>LEN(TRIM(G7))=0</formula>
    </cfRule>
  </conditionalFormatting>
  <conditionalFormatting sqref="G7:G11 Q7:Q11">
    <cfRule type="notContainsBlanks" dxfId="7" priority="31">
      <formula>LEN(TRIM(G7))&gt;0</formula>
    </cfRule>
  </conditionalFormatting>
  <conditionalFormatting sqref="G7:G11 Q7:Q11">
    <cfRule type="notContainsBlanks" dxfId="6" priority="30">
      <formula>LEN(TRIM(G7))&gt;0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Blanks" dxfId="4" priority="7">
      <formula>LEN(TRIM(H7))=0</formula>
    </cfRule>
  </conditionalFormatting>
  <conditionalFormatting sqref="H7:H11">
    <cfRule type="notContainsBlanks" dxfId="3" priority="8">
      <formula>LEN(TRIM(H7))&gt;0</formula>
    </cfRule>
  </conditionalFormatting>
  <conditionalFormatting sqref="H7:H1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1">
    <cfRule type="containsBlanks" dxfId="0" priority="2">
      <formula>LEN(TRIM(D8))=0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2023-02-06T09:21:00Z</cp:lastPrinted>
  <dcterms:created xsi:type="dcterms:W3CDTF">2014-03-05T12:43:32Z</dcterms:created>
  <dcterms:modified xsi:type="dcterms:W3CDTF">2023-02-06T10:57:43Z</dcterms:modified>
</cp:coreProperties>
</file>