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44 - 11.11. - ZCU - Výpočetní technika (III.) 140 - 2022 připravit\"/>
    </mc:Choice>
  </mc:AlternateContent>
  <xr:revisionPtr revIDLastSave="0" documentId="13_ncr:1_{99827DBE-DDF1-4CD6-B790-978AEEFDA3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technika'!$A$6:$V$13</definedName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S8" i="1"/>
  <c r="T8" i="1"/>
  <c r="S9" i="1"/>
  <c r="T9" i="1"/>
  <c r="S10" i="1"/>
  <c r="T10" i="1"/>
  <c r="S11" i="1"/>
  <c r="T11" i="1"/>
  <c r="S12" i="1"/>
  <c r="T12" i="1"/>
  <c r="S13" i="1"/>
  <c r="T13" i="1"/>
  <c r="P7" i="1"/>
  <c r="Q16" i="1" l="1"/>
  <c r="T7" i="1"/>
  <c r="S7" i="1" l="1"/>
  <c r="R16" i="1" s="1"/>
</calcChain>
</file>

<file path=xl/sharedStrings.xml><?xml version="1.0" encoding="utf-8"?>
<sst xmlns="http://schemas.openxmlformats.org/spreadsheetml/2006/main" count="93" uniqueCount="69">
  <si>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</si>
  <si>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</si>
  <si>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</si>
  <si>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</si>
  <si>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</si>
  <si>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</si>
  <si>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</si>
  <si>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</si>
  <si>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</si>
  <si>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</si>
  <si>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</si>
  <si>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</si>
  <si>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30234000-8 - Média pro ukládání dat </t>
  </si>
  <si>
    <t xml:space="preserve">30237000-9 - Součásti, příslušenství a doplňky pro počítače </t>
  </si>
  <si>
    <t xml:space="preserve">30237410-6 - Počítačová myš 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</si>
  <si>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</si>
  <si>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</si>
  <si>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</si>
  <si>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</si>
  <si>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</si>
  <si>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</si>
  <si>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</si>
  <si>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</si>
  <si>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</si>
  <si>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</si>
  <si>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</si>
  <si>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</si>
  <si>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</si>
  <si>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</si>
  <si>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</si>
  <si>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</si>
  <si>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</si>
  <si>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140 - 2022 </t>
  </si>
  <si>
    <t>HDMI kabel, 5m - propojovací</t>
  </si>
  <si>
    <t>ks</t>
  </si>
  <si>
    <t>Externí box pro SSD disk</t>
  </si>
  <si>
    <t>Kovový box pro M.2 NVMe SSD délky 42 až 80 mm.
Podpora M key nebo B+M key NVMe (PCI-Express) M.2 SSD disku bez omezení maximální kapacity.
Rozhraní USB 3.2 Gen 2 / SuperSpeed+ USB.
USB type C – type C kabel součástí balení.
Montážní materiál a šroubovák součástí balení.
Hmotnost externího boxu max. 45 g bez USB kabelu a M.2 SSD disku.
Podpora jednostranných i oboustranných M.2 SSD disku.
Hliníkové tělo.
Podpora funkce TRIM.</t>
  </si>
  <si>
    <t>Samostatná faktura</t>
  </si>
  <si>
    <t>NE</t>
  </si>
  <si>
    <t>Ing. Pavel Hájek, Ph.D.,
Tel.: 735 713 955,
37763 9208</t>
  </si>
  <si>
    <t>Technická 8, 
301 00 Plzeň,
Fakulta aplikovaných věd - Katedra geomatiky,
místnost UN 635</t>
  </si>
  <si>
    <t>Oboustranné HDMI/M, rozhranní HDMI 2.0b, rozlišení min. UltraHD 4K@50Hz/60Hz (2160p), podpora až 32 zvukových kanálů, podpora současného multi-streamování až 4 audiostop, propustnost až 18Gbps, dynamická synchronizace, propojovací, trojité stínění, pozlacené konektory, délka 5 m, v černé barvě.</t>
  </si>
  <si>
    <t>Pevné disky do diskového pole</t>
  </si>
  <si>
    <t>ANO</t>
  </si>
  <si>
    <t>SGS-2022-027 (Využití matematiky a informatiky v geomatice V)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</si>
  <si>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</si>
  <si>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60 měsíců.</t>
  </si>
  <si>
    <t>Formát disku 3,5".
Rozhraní SATA III - rychlost rozhraní min. 6 GB/s. 
Kapacita 8TB. 
Otáčky min. 7200. 
Vyrovnávací paměť min. 256 MB. 
CMR zápis (ne SMR!). 
Vhodné pro systémy NAS a kompatibilní s NAS 2U RAID serverem QNAP TS-1231XU. 
Disky nesmí být typu „vendor lock“. 
Záruka min. 60 měsíců.</t>
  </si>
  <si>
    <t>21-13713S_Odhady nejistot-GACR</t>
  </si>
  <si>
    <t>Verktikální myš</t>
  </si>
  <si>
    <t>Myš drátová, vertikální, optická, nastavitelné DPI (min. 1000), min. 5 tlačítek (včetně kolečka), vhodná pro praváky, ergonomický tvar, plug &amp; play, dělka kabelu min. 1,5 m, USB konektor.</t>
  </si>
  <si>
    <t>USB HUB</t>
  </si>
  <si>
    <t>Mgr. Jan Krotký, Ph.D.,
Tel.: 777 893 075,
37763 6503</t>
  </si>
  <si>
    <t>Klatovská 51, 
301 00 Plzeň,
Fakulta pedagogická - Katedra matematiky, fyziky a technické výchovy,
místnost KL 238</t>
  </si>
  <si>
    <t>USB hub se síťovou kartou.
Odolné kovové tělo.
Vstup min.: USB 3.2 Gen 1.
Výstupy min.: 3x SuperSpeed USB port, RJ-45.
Instalace Plug&amp;Play, kompatibilita s OS W10 a W11.
Přenosové rychlosti 5.000/480/12/1.5 Mb/s. 
LAN adapter kompatibilní s rychlostmi 10/100/1000 Mbit/s. 
Podpora režimu spánku. 
Možnost přídavného napájení (micro USB nebo USB-C).
LED indikátor. 
Kabel o délce 20 cm ukončený USB konektorem. 
S pevně danou MAC adresou (nesmí se generovat dle zařízení).</t>
  </si>
  <si>
    <t>do 20.12.2022</t>
  </si>
  <si>
    <t xml:space="preserve">Mgr. Jan Topinka,
Tel.: 605 804 421 
nebo
     Mgr. Viktor Chejlava,
Tel.: 737 515 659               </t>
  </si>
  <si>
    <t>Univerzitní 22,
301 00 Plzeň,
budova Fakulty strojní - Odbor kvalita - Oddělení koncepce celoživotního a distančního vzdělávání,
6. patro - místnost UK 611a</t>
  </si>
  <si>
    <t xml:space="preserve">Paměťová karta SDXC </t>
  </si>
  <si>
    <t>Velikost min. 128 GB.
Čtení minimálně 300mb/s a zápis minimálně 150mb/s a vyšší.
Class 10, UHS  III, V10 a vyšší.</t>
  </si>
  <si>
    <t>Stojan pro notebook</t>
  </si>
  <si>
    <t xml:space="preserve">Ocelový stativový stojan pro notebook, monitor, projektor.
Nosnost min. 15kg.
Barva se preferuje černá.
Horní deska s 90° naklápěním.
Výškově nastavitelný s pojistkou proti sesunutí.
Roměry: šířka cca 80 cm, výška 127 cm a vyšší, hloubka cca 70 cm. </t>
  </si>
  <si>
    <t>AlzaPower Premium HDMI 2.0 High Speed 4K 5m (APW-CBHDP150B), záruka 24 měsíců</t>
  </si>
  <si>
    <t>AXAGON box na M.2 NVMe (EEM2-SG2), záruka 24 měsíců</t>
  </si>
  <si>
    <t>WD Red Pro 8TB (WD8003FFBX), záruka 60 měsíců</t>
  </si>
  <si>
    <t>Eternico Wired Vertical Mouse MDV200 černá (AET-MDV200B), záruka 24 měsíců</t>
  </si>
  <si>
    <t>AXAGON HMC-6GL, záruka 24 měsíců</t>
  </si>
  <si>
    <t>Kingston SDXC 128GB Canvas React Plus (SDR2/128GB), záruka 24 měsíců</t>
  </si>
  <si>
    <t>AlzaErgo TS110 černý (APW-EGTS110B),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</si>
</sst>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3" fontId="0" fillId="2" borderId="22" xfId="0" applyNumberForma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7" fillId="3" borderId="6" xfId="0" applyNumberFormat="1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2" fillId="6" borderId="6" xfId="0" applyFont="1" applyFill="1" applyBorder="1" applyAlignment="1">
      <alignment horizontal="left" vertical="center" wrapText="1" indent="1"/>
    </xf>
    <xf numFmtId="0" fontId="5" fillId="3" borderId="6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" fillId="6" borderId="2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22" fillId="4" borderId="6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6" xfId="0" applyFont="1" applyFill="1" applyBorder="1" applyAlignment="1" applyProtection="1">
      <alignment horizontal="left" vertical="center" wrapText="1" indent="1"/>
      <protection locked="0"/>
    </xf>
    <xf numFmtId="0" fontId="12" fillId="4" borderId="24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0" applyFont="1" applyAlignment="1">
      <alignment horizontal="left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7" fillId="3" borderId="17" xfId="0" applyNumberFormat="1" applyFont="1" applyFill="1" applyBorder="1" applyAlignment="1">
      <alignment horizontal="center" vertical="center" wrapText="1"/>
    </xf>
    <xf numFmtId="0" fontId="7" fillId="3" borderId="21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22" fillId="4" borderId="25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2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0" fontId="7" fillId="3" borderId="25" xfId="0" applyNumberFormat="1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I9" zoomScale="80" zoomScaleNormal="80" workbookViewId="0">
      <selection activeCell="R12" sqref="R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6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33.7109375" style="5" customWidth="1"/>
    <col min="12" max="12" width="29.42578125" style="5" customWidth="1"/>
    <col min="13" max="13" width="25.85546875" style="5" customWidth="1"/>
    <col min="14" max="14" width="45.7109375" style="4" customWidth="1"/>
    <col min="15" max="15" width="25.8554687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7.28515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28" t="s">
        <v>32</v>
      </c>
      <c r="C1" s="129"/>
      <c r="D1" s="12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02"/>
      <c r="E3" s="102"/>
      <c r="F3" s="10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2"/>
      <c r="E4" s="102"/>
      <c r="F4" s="102"/>
      <c r="G4" s="102"/>
      <c r="H4" s="10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30" t="s">
        <v>2</v>
      </c>
      <c r="H5" s="13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16</v>
      </c>
      <c r="D6" s="39" t="s">
        <v>4</v>
      </c>
      <c r="E6" s="39" t="s">
        <v>17</v>
      </c>
      <c r="F6" s="39" t="s">
        <v>18</v>
      </c>
      <c r="G6" s="44" t="s">
        <v>27</v>
      </c>
      <c r="H6" s="45" t="s">
        <v>28</v>
      </c>
      <c r="I6" s="40" t="s">
        <v>19</v>
      </c>
      <c r="J6" s="39" t="s">
        <v>20</v>
      </c>
      <c r="K6" s="39" t="s">
        <v>45</v>
      </c>
      <c r="L6" s="41" t="s">
        <v>21</v>
      </c>
      <c r="M6" s="42" t="s">
        <v>22</v>
      </c>
      <c r="N6" s="41" t="s">
        <v>23</v>
      </c>
      <c r="O6" s="39" t="s">
        <v>31</v>
      </c>
      <c r="P6" s="41" t="s">
        <v>24</v>
      </c>
      <c r="Q6" s="39" t="s">
        <v>5</v>
      </c>
      <c r="R6" s="43" t="s">
        <v>6</v>
      </c>
      <c r="S6" s="101" t="s">
        <v>7</v>
      </c>
      <c r="T6" s="101" t="s">
        <v>8</v>
      </c>
      <c r="U6" s="41" t="s">
        <v>25</v>
      </c>
      <c r="V6" s="41" t="s">
        <v>26</v>
      </c>
    </row>
    <row r="7" spans="1:22" ht="84.75" customHeight="1" thickTop="1" x14ac:dyDescent="0.25">
      <c r="A7" s="20"/>
      <c r="B7" s="48">
        <v>1</v>
      </c>
      <c r="C7" s="49" t="s">
        <v>33</v>
      </c>
      <c r="D7" s="50">
        <v>2</v>
      </c>
      <c r="E7" s="51" t="s">
        <v>34</v>
      </c>
      <c r="F7" s="72" t="s">
        <v>41</v>
      </c>
      <c r="G7" s="103" t="s">
        <v>62</v>
      </c>
      <c r="H7" s="142" t="s">
        <v>38</v>
      </c>
      <c r="I7" s="132" t="s">
        <v>37</v>
      </c>
      <c r="J7" s="134" t="s">
        <v>38</v>
      </c>
      <c r="K7" s="136"/>
      <c r="L7" s="138"/>
      <c r="M7" s="124" t="s">
        <v>39</v>
      </c>
      <c r="N7" s="124" t="s">
        <v>40</v>
      </c>
      <c r="O7" s="126">
        <v>14</v>
      </c>
      <c r="P7" s="52">
        <f t="shared" ref="P7:P13" si="0">D7*Q7</f>
        <v>500</v>
      </c>
      <c r="Q7" s="53">
        <v>250</v>
      </c>
      <c r="R7" s="108">
        <v>250</v>
      </c>
      <c r="S7" s="54">
        <f t="shared" ref="S7:S13" si="1">D7*R7</f>
        <v>500</v>
      </c>
      <c r="T7" s="55" t="str">
        <f t="shared" ref="T7" si="2">IF(ISNUMBER(R7), IF(R7&gt;Q7,"NEVYHOVUJE","VYHOVUJE")," ")</f>
        <v>VYHOVUJE</v>
      </c>
      <c r="U7" s="136"/>
      <c r="V7" s="122" t="s">
        <v>13</v>
      </c>
    </row>
    <row r="8" spans="1:22" ht="159" customHeight="1" thickBot="1" x14ac:dyDescent="0.3">
      <c r="A8" s="20"/>
      <c r="B8" s="64">
        <v>2</v>
      </c>
      <c r="C8" s="65" t="s">
        <v>35</v>
      </c>
      <c r="D8" s="66">
        <v>1</v>
      </c>
      <c r="E8" s="67" t="s">
        <v>34</v>
      </c>
      <c r="F8" s="73" t="s">
        <v>36</v>
      </c>
      <c r="G8" s="104" t="s">
        <v>63</v>
      </c>
      <c r="H8" s="143"/>
      <c r="I8" s="133"/>
      <c r="J8" s="135"/>
      <c r="K8" s="137"/>
      <c r="L8" s="139"/>
      <c r="M8" s="125"/>
      <c r="N8" s="125"/>
      <c r="O8" s="127"/>
      <c r="P8" s="68">
        <f t="shared" si="0"/>
        <v>661</v>
      </c>
      <c r="Q8" s="69">
        <v>661</v>
      </c>
      <c r="R8" s="109">
        <v>661</v>
      </c>
      <c r="S8" s="70">
        <f t="shared" si="1"/>
        <v>661</v>
      </c>
      <c r="T8" s="71" t="str">
        <f t="shared" ref="T8:T13" si="3">IF(ISNUMBER(R8), IF(R8&gt;Q8,"NEVYHOVUJE","VYHOVUJE")," ")</f>
        <v>VYHOVUJE</v>
      </c>
      <c r="U8" s="137"/>
      <c r="V8" s="123"/>
    </row>
    <row r="9" spans="1:22" ht="174" customHeight="1" thickBot="1" x14ac:dyDescent="0.3">
      <c r="A9" s="20"/>
      <c r="B9" s="74">
        <v>3</v>
      </c>
      <c r="C9" s="75" t="s">
        <v>42</v>
      </c>
      <c r="D9" s="76">
        <v>2</v>
      </c>
      <c r="E9" s="77" t="s">
        <v>34</v>
      </c>
      <c r="F9" s="87" t="s">
        <v>47</v>
      </c>
      <c r="G9" s="105" t="s">
        <v>64</v>
      </c>
      <c r="H9" s="99" t="s">
        <v>38</v>
      </c>
      <c r="I9" s="78" t="s">
        <v>37</v>
      </c>
      <c r="J9" s="78" t="s">
        <v>43</v>
      </c>
      <c r="K9" s="79" t="s">
        <v>44</v>
      </c>
      <c r="L9" s="80" t="s">
        <v>46</v>
      </c>
      <c r="M9" s="81" t="s">
        <v>39</v>
      </c>
      <c r="N9" s="81" t="s">
        <v>40</v>
      </c>
      <c r="O9" s="82">
        <v>14</v>
      </c>
      <c r="P9" s="83">
        <f t="shared" si="0"/>
        <v>10800</v>
      </c>
      <c r="Q9" s="84">
        <v>5400</v>
      </c>
      <c r="R9" s="110">
        <v>5400</v>
      </c>
      <c r="S9" s="85">
        <f t="shared" si="1"/>
        <v>10800</v>
      </c>
      <c r="T9" s="86" t="str">
        <f t="shared" si="3"/>
        <v>VYHOVUJE</v>
      </c>
      <c r="U9" s="79"/>
      <c r="V9" s="77" t="s">
        <v>11</v>
      </c>
    </row>
    <row r="10" spans="1:22" ht="94.5" customHeight="1" thickBot="1" x14ac:dyDescent="0.3">
      <c r="A10" s="20"/>
      <c r="B10" s="74">
        <v>4</v>
      </c>
      <c r="C10" s="75" t="s">
        <v>49</v>
      </c>
      <c r="D10" s="76">
        <v>3</v>
      </c>
      <c r="E10" s="77" t="s">
        <v>34</v>
      </c>
      <c r="F10" s="87" t="s">
        <v>50</v>
      </c>
      <c r="G10" s="105" t="s">
        <v>65</v>
      </c>
      <c r="H10" s="99" t="s">
        <v>38</v>
      </c>
      <c r="I10" s="78" t="s">
        <v>37</v>
      </c>
      <c r="J10" s="88" t="s">
        <v>43</v>
      </c>
      <c r="K10" s="79" t="s">
        <v>48</v>
      </c>
      <c r="L10" s="80"/>
      <c r="M10" s="81" t="s">
        <v>39</v>
      </c>
      <c r="N10" s="81" t="s">
        <v>40</v>
      </c>
      <c r="O10" s="82">
        <v>14</v>
      </c>
      <c r="P10" s="83">
        <f t="shared" si="0"/>
        <v>900</v>
      </c>
      <c r="Q10" s="84">
        <v>300</v>
      </c>
      <c r="R10" s="110">
        <v>300</v>
      </c>
      <c r="S10" s="85">
        <f t="shared" si="1"/>
        <v>900</v>
      </c>
      <c r="T10" s="86" t="str">
        <f t="shared" si="3"/>
        <v>VYHOVUJE</v>
      </c>
      <c r="U10" s="79"/>
      <c r="V10" s="77" t="s">
        <v>14</v>
      </c>
    </row>
    <row r="11" spans="1:22" ht="201" customHeight="1" thickBot="1" x14ac:dyDescent="0.3">
      <c r="A11" s="20"/>
      <c r="B11" s="74">
        <v>5</v>
      </c>
      <c r="C11" s="75" t="s">
        <v>51</v>
      </c>
      <c r="D11" s="76">
        <v>5</v>
      </c>
      <c r="E11" s="77" t="s">
        <v>34</v>
      </c>
      <c r="F11" s="87" t="s">
        <v>54</v>
      </c>
      <c r="G11" s="105" t="s">
        <v>66</v>
      </c>
      <c r="H11" s="100" t="s">
        <v>38</v>
      </c>
      <c r="I11" s="78" t="s">
        <v>37</v>
      </c>
      <c r="J11" s="78" t="s">
        <v>38</v>
      </c>
      <c r="K11" s="79"/>
      <c r="L11" s="80"/>
      <c r="M11" s="81" t="s">
        <v>52</v>
      </c>
      <c r="N11" s="81" t="s">
        <v>53</v>
      </c>
      <c r="O11" s="82">
        <v>14</v>
      </c>
      <c r="P11" s="83">
        <f t="shared" si="0"/>
        <v>2500</v>
      </c>
      <c r="Q11" s="84">
        <v>500</v>
      </c>
      <c r="R11" s="110">
        <v>500</v>
      </c>
      <c r="S11" s="85">
        <f t="shared" si="1"/>
        <v>2500</v>
      </c>
      <c r="T11" s="86" t="str">
        <f t="shared" si="3"/>
        <v>VYHOVUJE</v>
      </c>
      <c r="U11" s="79"/>
      <c r="V11" s="77" t="s">
        <v>15</v>
      </c>
    </row>
    <row r="12" spans="1:22" ht="78" customHeight="1" x14ac:dyDescent="0.25">
      <c r="A12" s="20"/>
      <c r="B12" s="89">
        <v>6</v>
      </c>
      <c r="C12" s="90" t="s">
        <v>58</v>
      </c>
      <c r="D12" s="91">
        <v>2</v>
      </c>
      <c r="E12" s="92" t="s">
        <v>34</v>
      </c>
      <c r="F12" s="97" t="s">
        <v>59</v>
      </c>
      <c r="G12" s="106" t="s">
        <v>67</v>
      </c>
      <c r="H12" s="140" t="s">
        <v>38</v>
      </c>
      <c r="I12" s="151" t="s">
        <v>37</v>
      </c>
      <c r="J12" s="153" t="s">
        <v>38</v>
      </c>
      <c r="K12" s="146"/>
      <c r="L12" s="144"/>
      <c r="M12" s="148" t="s">
        <v>56</v>
      </c>
      <c r="N12" s="148" t="s">
        <v>57</v>
      </c>
      <c r="O12" s="155" t="s">
        <v>55</v>
      </c>
      <c r="P12" s="93">
        <f t="shared" si="0"/>
        <v>4400</v>
      </c>
      <c r="Q12" s="94">
        <v>2200</v>
      </c>
      <c r="R12" s="111">
        <v>2200</v>
      </c>
      <c r="S12" s="95">
        <f t="shared" si="1"/>
        <v>4400</v>
      </c>
      <c r="T12" s="96" t="str">
        <f t="shared" si="3"/>
        <v>VYHOVUJE</v>
      </c>
      <c r="U12" s="146"/>
      <c r="V12" s="92" t="s">
        <v>12</v>
      </c>
    </row>
    <row r="13" spans="1:22" ht="120.75" customHeight="1" thickBot="1" x14ac:dyDescent="0.3">
      <c r="A13" s="20"/>
      <c r="B13" s="56">
        <v>7</v>
      </c>
      <c r="C13" s="57" t="s">
        <v>60</v>
      </c>
      <c r="D13" s="58">
        <v>1</v>
      </c>
      <c r="E13" s="59" t="s">
        <v>34</v>
      </c>
      <c r="F13" s="98" t="s">
        <v>61</v>
      </c>
      <c r="G13" s="107" t="s">
        <v>68</v>
      </c>
      <c r="H13" s="141"/>
      <c r="I13" s="152"/>
      <c r="J13" s="154"/>
      <c r="K13" s="147"/>
      <c r="L13" s="145"/>
      <c r="M13" s="149"/>
      <c r="N13" s="150"/>
      <c r="O13" s="156"/>
      <c r="P13" s="60">
        <f t="shared" si="0"/>
        <v>1000</v>
      </c>
      <c r="Q13" s="61">
        <v>1000</v>
      </c>
      <c r="R13" s="112">
        <v>1000</v>
      </c>
      <c r="S13" s="62">
        <f t="shared" si="1"/>
        <v>1000</v>
      </c>
      <c r="T13" s="63" t="str">
        <f t="shared" si="3"/>
        <v>VYHOVUJE</v>
      </c>
      <c r="U13" s="147"/>
      <c r="V13" s="59" t="s">
        <v>13</v>
      </c>
    </row>
    <row r="14" spans="1:22" ht="17.45" customHeight="1" thickTop="1" thickBot="1" x14ac:dyDescent="0.3">
      <c r="C14" s="5"/>
      <c r="D14" s="5"/>
      <c r="E14" s="5"/>
      <c r="F14" s="5"/>
      <c r="G14" s="33"/>
      <c r="H14" s="33"/>
      <c r="I14" s="5"/>
      <c r="J14" s="5"/>
      <c r="N14" s="5"/>
      <c r="O14" s="5"/>
      <c r="P14" s="5"/>
    </row>
    <row r="15" spans="1:22" ht="51.75" customHeight="1" thickTop="1" thickBot="1" x14ac:dyDescent="0.3">
      <c r="B15" s="120" t="s">
        <v>30</v>
      </c>
      <c r="C15" s="120"/>
      <c r="D15" s="120"/>
      <c r="E15" s="120"/>
      <c r="F15" s="120"/>
      <c r="G15" s="120"/>
      <c r="H15" s="47"/>
      <c r="I15" s="47"/>
      <c r="J15" s="21"/>
      <c r="K15" s="21"/>
      <c r="L15" s="7"/>
      <c r="M15" s="7"/>
      <c r="N15" s="7"/>
      <c r="O15" s="22"/>
      <c r="P15" s="22"/>
      <c r="Q15" s="23" t="s">
        <v>9</v>
      </c>
      <c r="R15" s="117" t="s">
        <v>10</v>
      </c>
      <c r="S15" s="118"/>
      <c r="T15" s="119"/>
      <c r="U15" s="24"/>
      <c r="V15" s="25"/>
    </row>
    <row r="16" spans="1:22" ht="50.45" customHeight="1" thickTop="1" thickBot="1" x14ac:dyDescent="0.3">
      <c r="B16" s="121"/>
      <c r="C16" s="121"/>
      <c r="D16" s="121"/>
      <c r="E16" s="121"/>
      <c r="F16" s="121"/>
      <c r="G16" s="121"/>
      <c r="H16" s="121"/>
      <c r="I16" s="26"/>
      <c r="L16" s="9"/>
      <c r="M16" s="9"/>
      <c r="N16" s="9"/>
      <c r="O16" s="27"/>
      <c r="P16" s="27"/>
      <c r="Q16" s="28">
        <f>SUM(P7:P13)</f>
        <v>20761</v>
      </c>
      <c r="R16" s="114">
        <f>SUM(S7:S13)</f>
        <v>20761</v>
      </c>
      <c r="S16" s="115"/>
      <c r="T16" s="116"/>
    </row>
    <row r="17" spans="2:19" ht="15.75" thickTop="1" x14ac:dyDescent="0.25">
      <c r="B17" s="113" t="s">
        <v>29</v>
      </c>
      <c r="C17" s="113"/>
      <c r="D17" s="113"/>
      <c r="E17" s="113"/>
      <c r="F17" s="113"/>
      <c r="G17" s="113"/>
      <c r="H17" s="10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102"/>
      <c r="H18" s="10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102"/>
      <c r="H19" s="10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x14ac:dyDescent="0.25">
      <c r="B20" s="46"/>
      <c r="C20" s="46"/>
      <c r="D20" s="46"/>
      <c r="E20" s="46"/>
      <c r="F20" s="46"/>
      <c r="G20" s="102"/>
      <c r="H20" s="10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102"/>
      <c r="H21" s="10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H22" s="3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02"/>
      <c r="H23" s="10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02"/>
      <c r="H24" s="10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02"/>
      <c r="H25" s="10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02"/>
      <c r="H26" s="10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02"/>
      <c r="H27" s="10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02"/>
      <c r="H28" s="10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02"/>
      <c r="H29" s="10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02"/>
      <c r="H30" s="10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02"/>
      <c r="H31" s="10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02"/>
      <c r="H32" s="10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2"/>
      <c r="H33" s="10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2"/>
      <c r="H34" s="10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2"/>
      <c r="H35" s="10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2"/>
      <c r="H36" s="10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2"/>
      <c r="H37" s="10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2"/>
      <c r="H38" s="10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2"/>
      <c r="H39" s="10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2"/>
      <c r="H40" s="10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2"/>
      <c r="H41" s="10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2"/>
      <c r="H42" s="10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2"/>
      <c r="H43" s="10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2"/>
      <c r="H44" s="10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2"/>
      <c r="H45" s="10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2"/>
      <c r="H46" s="10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2"/>
      <c r="H47" s="10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2"/>
      <c r="H48" s="10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2"/>
      <c r="H49" s="10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2"/>
      <c r="H50" s="10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2"/>
      <c r="H51" s="10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2"/>
      <c r="H52" s="10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2"/>
      <c r="H53" s="10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2"/>
      <c r="H54" s="10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2"/>
      <c r="H55" s="10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2"/>
      <c r="H56" s="10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2"/>
      <c r="H57" s="10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2"/>
      <c r="H58" s="10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2"/>
      <c r="H59" s="10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2"/>
      <c r="H60" s="10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2"/>
      <c r="H61" s="10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2"/>
      <c r="H62" s="10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2"/>
      <c r="H63" s="10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2"/>
      <c r="H64" s="10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2"/>
      <c r="H65" s="10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2"/>
      <c r="H66" s="10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2"/>
      <c r="H67" s="10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2"/>
      <c r="H68" s="10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2"/>
      <c r="H69" s="10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2"/>
      <c r="H70" s="10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2"/>
      <c r="H71" s="10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2"/>
      <c r="H72" s="10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2"/>
      <c r="H73" s="10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2"/>
      <c r="H74" s="10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2"/>
      <c r="H75" s="10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2"/>
      <c r="H76" s="10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2"/>
      <c r="H77" s="10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2"/>
      <c r="H78" s="10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2"/>
      <c r="H79" s="10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2"/>
      <c r="H80" s="10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2"/>
      <c r="H81" s="10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2"/>
      <c r="H82" s="10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2"/>
      <c r="H83" s="10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2"/>
      <c r="H84" s="10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2"/>
      <c r="H85" s="10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2"/>
      <c r="H86" s="10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2"/>
      <c r="H87" s="10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2"/>
      <c r="H88" s="10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2"/>
      <c r="H89" s="10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2"/>
      <c r="H90" s="10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2"/>
      <c r="H91" s="10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2"/>
      <c r="H92" s="10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2"/>
      <c r="H93" s="10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2"/>
      <c r="H94" s="10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2"/>
      <c r="H95" s="10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2"/>
      <c r="H96" s="10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2"/>
      <c r="H97" s="10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2"/>
      <c r="H98" s="10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2"/>
      <c r="H99" s="102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2"/>
      <c r="H100" s="102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2"/>
      <c r="H101" s="102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02"/>
      <c r="H102" s="102"/>
      <c r="I102" s="11"/>
      <c r="J102" s="11"/>
      <c r="K102" s="11"/>
      <c r="L102" s="11"/>
      <c r="M102" s="11"/>
      <c r="N102" s="6"/>
      <c r="O102" s="6"/>
      <c r="P102" s="6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</sheetData>
  <sheetProtection algorithmName="SHA-512" hashValue="Wwgx+sIKzst5YejIpUHw0IQVKYbYOfQ6ZuHTJp0Ue/Av5RsDQ6mekLWoFxsPG9dDc834wqXTHbJPmUO3PTWu7w==" saltValue="NImAHRcx6cm9jAYF9RilAQ==" spinCount="100000" sheet="1" objects="1" scenarios="1"/>
  <mergeCells count="26">
    <mergeCell ref="H12:H13"/>
    <mergeCell ref="H7:H8"/>
    <mergeCell ref="L12:L13"/>
    <mergeCell ref="U12:U13"/>
    <mergeCell ref="M12:M13"/>
    <mergeCell ref="N12:N13"/>
    <mergeCell ref="U7:U8"/>
    <mergeCell ref="I12:I13"/>
    <mergeCell ref="J12:J13"/>
    <mergeCell ref="K12:K13"/>
    <mergeCell ref="O12:O13"/>
    <mergeCell ref="V7:V8"/>
    <mergeCell ref="M7:M8"/>
    <mergeCell ref="N7:N8"/>
    <mergeCell ref="O7:O8"/>
    <mergeCell ref="B1:D1"/>
    <mergeCell ref="G5:H5"/>
    <mergeCell ref="I7:I8"/>
    <mergeCell ref="J7:J8"/>
    <mergeCell ref="K7:K8"/>
    <mergeCell ref="L7:L8"/>
    <mergeCell ref="B17:G17"/>
    <mergeCell ref="R16:T16"/>
    <mergeCell ref="R15:T15"/>
    <mergeCell ref="B15:G15"/>
    <mergeCell ref="B16:H16"/>
  </mergeCells>
  <conditionalFormatting sqref="D7:D13 B7:B13">
    <cfRule type="containsBlanks" dxfId="11" priority="80">
      <formula>LEN(TRIM(B7))=0</formula>
    </cfRule>
  </conditionalFormatting>
  <conditionalFormatting sqref="B7:B13">
    <cfRule type="cellIs" dxfId="10" priority="77" operator="greaterThanOrEqual">
      <formula>1</formula>
    </cfRule>
  </conditionalFormatting>
  <conditionalFormatting sqref="T7:T13">
    <cfRule type="cellIs" dxfId="9" priority="64" operator="equal">
      <formula>"VYHOVUJE"</formula>
    </cfRule>
  </conditionalFormatting>
  <conditionalFormatting sqref="T7:T13">
    <cfRule type="cellIs" dxfId="8" priority="63" operator="equal">
      <formula>"NEVYHOVUJE"</formula>
    </cfRule>
  </conditionalFormatting>
  <conditionalFormatting sqref="G7:H7 G12:H12 G8:G11 G13 R7:R13">
    <cfRule type="containsBlanks" dxfId="7" priority="57">
      <formula>LEN(TRIM(G7))=0</formula>
    </cfRule>
  </conditionalFormatting>
  <conditionalFormatting sqref="G7:H7 G12:H12 G8:G11 G13 R7:R13">
    <cfRule type="notContainsBlanks" dxfId="6" priority="55">
      <formula>LEN(TRIM(G7))&gt;0</formula>
    </cfRule>
  </conditionalFormatting>
  <conditionalFormatting sqref="G7:H7 G12:H12 G8:G11 G13 R7:R13">
    <cfRule type="notContainsBlanks" dxfId="5" priority="54">
      <formula>LEN(TRIM(G7))&gt;0</formula>
    </cfRule>
  </conditionalFormatting>
  <conditionalFormatting sqref="G7:H7 G12:H12 G8:G11 G13">
    <cfRule type="notContainsBlanks" dxfId="4" priority="53">
      <formula>LEN(TRIM(G7))&gt;0</formula>
    </cfRule>
  </conditionalFormatting>
  <conditionalFormatting sqref="H9:H11">
    <cfRule type="containsBlanks" dxfId="3" priority="4">
      <formula>LEN(TRIM(H9))=0</formula>
    </cfRule>
  </conditionalFormatting>
  <conditionalFormatting sqref="H9:H11">
    <cfRule type="notContainsBlanks" dxfId="2" priority="3">
      <formula>LEN(TRIM(H9))&gt;0</formula>
    </cfRule>
  </conditionalFormatting>
  <conditionalFormatting sqref="H9:H11">
    <cfRule type="notContainsBlanks" dxfId="1" priority="2">
      <formula>LEN(TRIM(H9))&gt;0</formula>
    </cfRule>
  </conditionalFormatting>
  <conditionalFormatting sqref="H9:H11">
    <cfRule type="notContainsBlanks" dxfId="0" priority="1">
      <formula>LEN(TRIM(H9))&gt;0</formula>
    </cfRule>
  </conditionalFormatting>
  <dataValidations count="3">
    <dataValidation type="list" allowBlank="1" showInputMessage="1" showErrorMessage="1" sqref="J7 J12" xr:uid="{006F2A15-2179-46AE-BE20-DCC6C5F84EE9}">
      <formula1>"ANO,NE"</formula1>
    </dataValidation>
    <dataValidation type="list" showInputMessage="1" showErrorMessage="1" sqref="E7:E13" xr:uid="{8C26EAE3-16EE-4825-9C10-C919BCF6B1BA}">
      <formula1>"ks,bal,sada,m,"</formula1>
    </dataValidation>
    <dataValidation type="list" allowBlank="1" showInputMessage="1" showErrorMessage="1" sqref="V7 V9:V13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wJXuzpB75hjrxbiYYm/KpV9E2bMNAr6SR35CpXc7EXg=</DigestValue>
    </Reference>
    <Reference Type="http://www.w3.org/2000/09/xmldsig#Object" URI="#idOfficeObject">
      <DigestMethod Algorithm="http://www.w3.org/2001/04/xmlenc#sha256"/>
      <DigestValue>EiOPymuqotfNEsX5b0/mIP6+EuZOrORSsiQNiuZCbqg=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LcxJzCIs589gxyqHpwZjMFXOlYHBFc2KVGPmSgU81QQ=</DigestValue>
    </Reference>
  </SignedInfo>
  <SignatureValue>lqkg7XM1f2ReaSOZRYTA5+4RVjh4r6A8/cixga50QXrGzkeJrDeqRSQNOPK9RlUoNY28KvZeq7Zl
AjjDJG8jLwUvXQhN9W5GQxfaGRgcixuegyNaAKV+m4CamBpueLlm8eL9P8PenwLq5SVLwWJnq+Zt
ozjRf+r/ymVd0Yvcysq6+gFF/tgWiYab3PyDEf5ML2DuGMGyJ40pklKFlWbqQImN46uHBRu8bKDu
bNi3QfpPr4DQm6iCv1OZJAbW0trJ4l1HY13XLQQ67aoKvn7MWQ1QoKwO6XSZjaZKS61mAxNcvVOR
o00/ysY1ItY9mphTjAxXi1fV8U/EFVOWBCbLQw==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FVoF7Y2kkZyGzIk/KvJ6/I4/b9td74T3O3lJ4gVPgJI=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8bryKkHs6M7SiOPD/hE2Bs4K9My8+DsxHA+RNkRABDI=</DigestValue>
      </Reference>
      <Reference URI="/xl/sharedStrings.xml?ContentType=application/vnd.openxmlformats-officedocument.spreadsheetml.sharedStrings+xml">
        <DigestMethod Algorithm="http://www.w3.org/2001/04/xmlenc#sha256"/>
        <DigestValue>EkHVamHZvyaMjxCEG1qoQqgG/TsvxM0asTz68LhBC5Y=</DigestValue>
      </Reference>
      <Reference URI="/xl/styles.xml?ContentType=application/vnd.openxmlformats-officedocument.spreadsheetml.styles+xml">
        <DigestMethod Algorithm="http://www.w3.org/2001/04/xmlenc#sha256"/>
        <DigestValue>oyTR1KtC0+N6jXpImotWizhKe7qNGgClvxPO9kufVJQ=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tqvrzXI1sUgEFYN5Zo6kqMZPHv6xDGCL+VYA/eg60vk=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ASra/XQoyLFSIwI104h4HelMDygvxLhnCC6TdH8PBGM=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2022-11-10T14:14:20Z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16.0.15726/23</OfficeVersion>
          <ApplicationVersion>16.0.15726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2022-11-10T14:14:20Z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2022-10-24T10:02:18Z</cp:lastPrinted>
  <dcterms:created xsi:type="dcterms:W3CDTF">2014-03-05T12:43:32Z</dcterms:created>
  <dcterms:modified xsi:type="dcterms:W3CDTF">2022-11-09T15:09:25Z</dcterms:modified>
</cp:coreProperties>
</file>