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onery\042\1 výzva\"/>
    </mc:Choice>
  </mc:AlternateContent>
  <xr:revisionPtr revIDLastSave="0" documentId="13_ncr:1_{6BC49756-8E2A-4737-9ED5-ED3B34B398C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</workbook>
</file>

<file path=xl/calcChain.xml><?xml version="1.0" encoding="utf-8"?>
<calcChain xmlns="http://schemas.openxmlformats.org/spreadsheetml/2006/main">
  <c r="R11" i="1" l="1"/>
  <c r="R12" i="1"/>
  <c r="O11" i="1"/>
  <c r="O12" i="1"/>
  <c r="O13" i="1"/>
  <c r="S12" i="1"/>
  <c r="R13" i="1"/>
  <c r="S13" i="1"/>
  <c r="H11" i="1"/>
  <c r="H12" i="1"/>
  <c r="H13" i="1"/>
  <c r="O10" i="1"/>
  <c r="R10" i="1"/>
  <c r="S10" i="1"/>
  <c r="H10" i="1"/>
  <c r="R9" i="1"/>
  <c r="S9" i="1"/>
  <c r="O9" i="1"/>
  <c r="H9" i="1"/>
  <c r="S11" i="1" l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<sst xmlns="http://schemas.openxmlformats.org/spreadsheetml/2006/main" count="65" uniqueCount="50">
  <si>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</si>
  <si>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</si>
  <si>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</si>
  <si>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</si>
  <si>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</si>
  <si>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</si>
  <si>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</si>
  <si>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</si>
  <si>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</si>
  <si>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</si>
  <si>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</si>
  <si>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</si>
  <si>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</si>
  <si>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</si>
  <si>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</si>
  <si>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</si>
  <si>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</si>
  <si>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</si>
  <si>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</si>
  <si>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</si>
  <si>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</si>
  <si>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</si>
  <si>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</si>
  <si>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</si>
  <si>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</si>
  <si>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</si>
  <si>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</si>
  <si>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</si>
  <si>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</si>
  <si>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ks</t>
  </si>
  <si>
    <t>Samostatná faktura</t>
  </si>
  <si>
    <t>NE</t>
  </si>
  <si>
    <t>Příloha č. 2 Kupní smlouvy - technická specifikace
Tonery (II.) 042 - 2022 (originální)</t>
  </si>
  <si>
    <t>KME - Jana Nocarová,
Tel.: 37763 2301,
E-mail: nocarova@kme.zcu.cz</t>
  </si>
  <si>
    <t>Tehnická 8, 
301 00 Plzeň,
Fakulta aplikovaných věd - Katedra mechaniky,
místnost UN 432</t>
  </si>
  <si>
    <t>PS-I - Gabriela Langerová, 
Tel.: 735 713 921,
E-mail: glangero@ps.zcu.cz</t>
  </si>
  <si>
    <t xml:space="preserve">Kollárova 19,  
301 00 Plzeň, 
Provoz a služby - Investice,
místnost KO 318 </t>
  </si>
  <si>
    <t>VYZ - PhDr. Irena Görnerová,
Tel.: 702 038 179,
E-mail: renkav@rek.zcu.cz</t>
  </si>
  <si>
    <t xml:space="preserve">Univerzitní 8, 
301 00 Plzeň,
Rektorát - Odbor výzkum a vývoj,
místnost UR 118 </t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</si>
  <si>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</si>
  <si>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</si>
  <si>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</si>
  <si>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</si>
  <si>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3 500 stran.</t>
  </si>
  <si>
    <t>Originální toner. Výtěžnost 2 000 stran.</t>
  </si>
  <si>
    <t>Originální toner. Výtěžnost 3 000 stran.</t>
  </si>
  <si>
    <r>
      <t xml:space="preserve">Toner do tiskárny Brother MFC-L2712DW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</si>
  <si>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18 000 stran.</t>
  </si>
  <si>
    <r>
      <t xml:space="preserve">Toner do tiskárny OKI MB 760 -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</si>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</sst>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69" zoomScaleNormal="69" workbookViewId="0">
      <selection activeCell="M19" sqref="M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style="5" hidden="1" customWidth="1"/>
    <col min="12" max="12" width="36" style="5" customWidth="1"/>
    <col min="13" max="13" width="34.7109375" style="5" customWidth="1"/>
    <col min="14" max="14" width="25.7109375" style="1" customWidth="1"/>
    <col min="15" max="15" width="15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22" t="s">
        <v>32</v>
      </c>
      <c r="C1" s="123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81" t="s">
        <v>28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81" t="s">
        <v>8</v>
      </c>
      <c r="S6" s="81" t="s">
        <v>9</v>
      </c>
      <c r="T6" s="38" t="s">
        <v>26</v>
      </c>
      <c r="U6" s="38" t="s">
        <v>27</v>
      </c>
    </row>
    <row r="7" spans="2:21" ht="26.25" customHeight="1" thickTop="1" x14ac:dyDescent="0.25">
      <c r="B7" s="64">
        <v>1</v>
      </c>
      <c r="C7" s="106" t="s">
        <v>40</v>
      </c>
      <c r="D7" s="65">
        <v>2</v>
      </c>
      <c r="E7" s="66" t="s">
        <v>29</v>
      </c>
      <c r="F7" s="106" t="s">
        <v>43</v>
      </c>
      <c r="G7" s="141"/>
      <c r="H7" s="67" t="str">
        <f t="shared" ref="H7:H13" si="0">IF(P7&gt;1999,"ANO","NE")</f>
        <v>NE</v>
      </c>
      <c r="I7" s="118" t="s">
        <v>30</v>
      </c>
      <c r="J7" s="138" t="s">
        <v>31</v>
      </c>
      <c r="K7" s="68"/>
      <c r="L7" s="118" t="s">
        <v>33</v>
      </c>
      <c r="M7" s="118" t="s">
        <v>34</v>
      </c>
      <c r="N7" s="117">
        <v>21</v>
      </c>
      <c r="O7" s="69">
        <f>D7*P7</f>
        <v>3000</v>
      </c>
      <c r="P7" s="70">
        <v>1500</v>
      </c>
      <c r="Q7" s="147"/>
      <c r="R7" s="71">
        <f>D7*Q7</f>
        <v>0</v>
      </c>
      <c r="S7" s="72" t="str">
        <f t="shared" ref="S7" si="1">IF(ISNUMBER(Q7), IF(Q7&gt;P7,"NEVYHOVUJE","VYHOVUJE")," ")</f>
        <v xml:space="preserve"> </v>
      </c>
      <c r="T7" s="112"/>
      <c r="U7" s="112" t="s">
        <v>10</v>
      </c>
    </row>
    <row r="8" spans="2:21" ht="26.25" customHeight="1" x14ac:dyDescent="0.25">
      <c r="B8" s="48">
        <v>2</v>
      </c>
      <c r="C8" s="107" t="s">
        <v>39</v>
      </c>
      <c r="D8" s="49">
        <v>3</v>
      </c>
      <c r="E8" s="50" t="s">
        <v>29</v>
      </c>
      <c r="F8" s="107" t="s">
        <v>44</v>
      </c>
      <c r="G8" s="142"/>
      <c r="H8" s="51" t="str">
        <f t="shared" si="0"/>
        <v>ANO</v>
      </c>
      <c r="I8" s="120"/>
      <c r="J8" s="139"/>
      <c r="K8" s="73"/>
      <c r="L8" s="119"/>
      <c r="M8" s="119"/>
      <c r="N8" s="115"/>
      <c r="O8" s="52">
        <f t="shared" ref="O8:O13" si="2">D8*P8</f>
        <v>6000</v>
      </c>
      <c r="P8" s="53">
        <v>2000</v>
      </c>
      <c r="Q8" s="148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13"/>
      <c r="U8" s="113"/>
    </row>
    <row r="9" spans="2:21" ht="26.25" customHeight="1" x14ac:dyDescent="0.25">
      <c r="B9" s="48">
        <v>3</v>
      </c>
      <c r="C9" s="107" t="s">
        <v>41</v>
      </c>
      <c r="D9" s="49">
        <v>2</v>
      </c>
      <c r="E9" s="50" t="s">
        <v>29</v>
      </c>
      <c r="F9" s="107" t="s">
        <v>44</v>
      </c>
      <c r="G9" s="142"/>
      <c r="H9" s="51" t="str">
        <f t="shared" si="0"/>
        <v>ANO</v>
      </c>
      <c r="I9" s="120"/>
      <c r="J9" s="139"/>
      <c r="K9" s="73"/>
      <c r="L9" s="119"/>
      <c r="M9" s="119"/>
      <c r="N9" s="115"/>
      <c r="O9" s="52">
        <f t="shared" si="2"/>
        <v>4000</v>
      </c>
      <c r="P9" s="53">
        <v>2000</v>
      </c>
      <c r="Q9" s="148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113"/>
      <c r="U9" s="113"/>
    </row>
    <row r="10" spans="2:21" ht="26.25" customHeight="1" thickBot="1" x14ac:dyDescent="0.3">
      <c r="B10" s="75">
        <v>4</v>
      </c>
      <c r="C10" s="108" t="s">
        <v>42</v>
      </c>
      <c r="D10" s="76">
        <v>1</v>
      </c>
      <c r="E10" s="77" t="s">
        <v>29</v>
      </c>
      <c r="F10" s="108" t="s">
        <v>44</v>
      </c>
      <c r="G10" s="143"/>
      <c r="H10" s="82" t="str">
        <f t="shared" si="0"/>
        <v>ANO</v>
      </c>
      <c r="I10" s="137"/>
      <c r="J10" s="140"/>
      <c r="K10" s="78"/>
      <c r="L10" s="135"/>
      <c r="M10" s="119"/>
      <c r="N10" s="115"/>
      <c r="O10" s="83">
        <f t="shared" si="2"/>
        <v>2000</v>
      </c>
      <c r="P10" s="79">
        <v>2000</v>
      </c>
      <c r="Q10" s="149"/>
      <c r="R10" s="84">
        <f t="shared" ref="R10" si="7">D10*Q10</f>
        <v>0</v>
      </c>
      <c r="S10" s="85" t="str">
        <f t="shared" ref="S10" si="8">IF(ISNUMBER(Q10), IF(Q10&gt;P10,"NEVYHOVUJE","VYHOVUJE")," ")</f>
        <v xml:space="preserve"> </v>
      </c>
      <c r="T10" s="113"/>
      <c r="U10" s="113"/>
    </row>
    <row r="11" spans="2:21" ht="86.25" customHeight="1" thickBot="1" x14ac:dyDescent="0.3">
      <c r="B11" s="95">
        <v>5</v>
      </c>
      <c r="C11" s="109" t="s">
        <v>46</v>
      </c>
      <c r="D11" s="96">
        <v>2</v>
      </c>
      <c r="E11" s="97" t="s">
        <v>29</v>
      </c>
      <c r="F11" s="109" t="s">
        <v>45</v>
      </c>
      <c r="G11" s="144"/>
      <c r="H11" s="98" t="str">
        <f t="shared" si="0"/>
        <v>NE</v>
      </c>
      <c r="I11" s="105" t="s">
        <v>30</v>
      </c>
      <c r="J11" s="105" t="s">
        <v>31</v>
      </c>
      <c r="K11" s="99"/>
      <c r="L11" s="105" t="s">
        <v>35</v>
      </c>
      <c r="M11" s="105" t="s">
        <v>36</v>
      </c>
      <c r="N11" s="100">
        <v>21</v>
      </c>
      <c r="O11" s="101">
        <f t="shared" si="2"/>
        <v>3446</v>
      </c>
      <c r="P11" s="102">
        <v>1723</v>
      </c>
      <c r="Q11" s="150"/>
      <c r="R11" s="103">
        <f t="shared" ref="R11:R13" si="9">D11*Q11</f>
        <v>0</v>
      </c>
      <c r="S11" s="104" t="str">
        <f t="shared" ref="S11:S13" si="10">IF(ISNUMBER(Q11), IF(Q11&gt;P11,"NEVYHOVUJE","VYHOVUJE")," ")</f>
        <v xml:space="preserve"> </v>
      </c>
      <c r="T11" s="97"/>
      <c r="U11" s="97" t="s">
        <v>11</v>
      </c>
    </row>
    <row r="12" spans="2:21" ht="53.25" customHeight="1" x14ac:dyDescent="0.25">
      <c r="B12" s="86">
        <v>6</v>
      </c>
      <c r="C12" s="110" t="s">
        <v>48</v>
      </c>
      <c r="D12" s="87">
        <v>1</v>
      </c>
      <c r="E12" s="88" t="s">
        <v>29</v>
      </c>
      <c r="F12" s="110" t="s">
        <v>47</v>
      </c>
      <c r="G12" s="145"/>
      <c r="H12" s="89" t="str">
        <f t="shared" si="0"/>
        <v>ANO</v>
      </c>
      <c r="I12" s="134" t="s">
        <v>30</v>
      </c>
      <c r="J12" s="134" t="s">
        <v>31</v>
      </c>
      <c r="K12" s="90"/>
      <c r="L12" s="134" t="s">
        <v>37</v>
      </c>
      <c r="M12" s="120" t="s">
        <v>38</v>
      </c>
      <c r="N12" s="115">
        <v>21</v>
      </c>
      <c r="O12" s="91">
        <f t="shared" si="2"/>
        <v>6000</v>
      </c>
      <c r="P12" s="92">
        <v>6000</v>
      </c>
      <c r="Q12" s="151"/>
      <c r="R12" s="93">
        <f t="shared" si="9"/>
        <v>0</v>
      </c>
      <c r="S12" s="94" t="str">
        <f t="shared" si="10"/>
        <v xml:space="preserve"> </v>
      </c>
      <c r="T12" s="113"/>
      <c r="U12" s="113" t="s">
        <v>10</v>
      </c>
    </row>
    <row r="13" spans="2:21" ht="53.25" customHeight="1" thickBot="1" x14ac:dyDescent="0.3">
      <c r="B13" s="56">
        <v>7</v>
      </c>
      <c r="C13" s="111" t="s">
        <v>49</v>
      </c>
      <c r="D13" s="57">
        <v>1</v>
      </c>
      <c r="E13" s="58" t="s">
        <v>29</v>
      </c>
      <c r="F13" s="111" t="s">
        <v>44</v>
      </c>
      <c r="G13" s="146"/>
      <c r="H13" s="59" t="str">
        <f t="shared" si="0"/>
        <v>ANO</v>
      </c>
      <c r="I13" s="136"/>
      <c r="J13" s="136"/>
      <c r="K13" s="74"/>
      <c r="L13" s="121"/>
      <c r="M13" s="121"/>
      <c r="N13" s="116"/>
      <c r="O13" s="60">
        <f t="shared" si="2"/>
        <v>2000</v>
      </c>
      <c r="P13" s="61">
        <v>2000</v>
      </c>
      <c r="Q13" s="152"/>
      <c r="R13" s="62">
        <f t="shared" si="9"/>
        <v>0</v>
      </c>
      <c r="S13" s="63" t="str">
        <f t="shared" si="10"/>
        <v xml:space="preserve"> </v>
      </c>
      <c r="T13" s="114"/>
      <c r="U13" s="114"/>
    </row>
    <row r="14" spans="2:21" ht="16.5" thickTop="1" thickBot="1" x14ac:dyDescent="0.3">
      <c r="C14" s="5"/>
      <c r="D14" s="5"/>
      <c r="E14" s="5"/>
      <c r="F14" s="5"/>
      <c r="G14" s="5"/>
      <c r="H14" s="5"/>
      <c r="I14" s="5"/>
      <c r="J14" s="5"/>
      <c r="N14" s="5"/>
      <c r="O14" s="5"/>
      <c r="R14" s="47"/>
    </row>
    <row r="15" spans="2:21" ht="60.75" customHeight="1" thickTop="1" thickBot="1" x14ac:dyDescent="0.3">
      <c r="B15" s="129" t="s">
        <v>15</v>
      </c>
      <c r="C15" s="130"/>
      <c r="D15" s="130"/>
      <c r="E15" s="130"/>
      <c r="F15" s="130"/>
      <c r="G15" s="130"/>
      <c r="H15" s="80"/>
      <c r="I15" s="27"/>
      <c r="J15" s="27"/>
      <c r="K15" s="27"/>
      <c r="L15" s="12"/>
      <c r="M15" s="12"/>
      <c r="N15" s="28"/>
      <c r="O15" s="28"/>
      <c r="P15" s="29" t="s">
        <v>12</v>
      </c>
      <c r="Q15" s="131" t="s">
        <v>13</v>
      </c>
      <c r="R15" s="132"/>
      <c r="S15" s="133"/>
      <c r="T15" s="22"/>
      <c r="U15" s="30"/>
    </row>
    <row r="16" spans="2:21" ht="33.75" customHeight="1" thickTop="1" thickBot="1" x14ac:dyDescent="0.3">
      <c r="B16" s="124" t="s">
        <v>16</v>
      </c>
      <c r="C16" s="125"/>
      <c r="D16" s="125"/>
      <c r="E16" s="125"/>
      <c r="F16" s="125"/>
      <c r="G16" s="125"/>
      <c r="H16" s="37"/>
      <c r="I16" s="31"/>
      <c r="L16" s="10"/>
      <c r="M16" s="10"/>
      <c r="N16" s="32"/>
      <c r="O16" s="32"/>
      <c r="P16" s="33">
        <f>SUM(O7:O13)</f>
        <v>26446</v>
      </c>
      <c r="Q16" s="126">
        <f>SUM(R7:R13)</f>
        <v>0</v>
      </c>
      <c r="R16" s="127"/>
      <c r="S16" s="128"/>
    </row>
    <row r="17" spans="2:3" ht="14.25" customHeight="1" thickTop="1" x14ac:dyDescent="0.25"/>
    <row r="18" spans="2:3" ht="14.25" customHeight="1" x14ac:dyDescent="0.25">
      <c r="B18" s="40"/>
    </row>
    <row r="19" spans="2:3" ht="14.25" customHeight="1" x14ac:dyDescent="0.25">
      <c r="B19" s="41"/>
      <c r="C19" s="40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8shAuNSQBhB8bv+5VZNUUHBt8hd8aI/2rCePbmI2WvUqUHzHCT5/lbRFZgWVp4hR4FfH4fWPa52tmUyM+k/kNw==" saltValue="Mek+itPc74Ad44sjGdYc0w==" spinCount="100000" sheet="1" objects="1" scenarios="1"/>
  <mergeCells count="19">
    <mergeCell ref="B1:C1"/>
    <mergeCell ref="B16:G16"/>
    <mergeCell ref="Q16:S16"/>
    <mergeCell ref="B15:G15"/>
    <mergeCell ref="Q15:S15"/>
    <mergeCell ref="L12:L13"/>
    <mergeCell ref="L7:L10"/>
    <mergeCell ref="I12:I13"/>
    <mergeCell ref="I7:I10"/>
    <mergeCell ref="J7:J10"/>
    <mergeCell ref="J12:J13"/>
    <mergeCell ref="U7:U10"/>
    <mergeCell ref="U12:U13"/>
    <mergeCell ref="T7:T10"/>
    <mergeCell ref="T12:T13"/>
    <mergeCell ref="N12:N13"/>
    <mergeCell ref="N7:N10"/>
    <mergeCell ref="M7:M10"/>
    <mergeCell ref="M12:M13"/>
  </mergeCells>
  <conditionalFormatting sqref="B7:B13">
    <cfRule type="containsBlanks" dxfId="12" priority="61">
      <formula>LEN(TRIM(B7))=0</formula>
    </cfRule>
  </conditionalFormatting>
  <conditionalFormatting sqref="B7:B13">
    <cfRule type="cellIs" dxfId="11" priority="56" operator="greaterThanOrEqual">
      <formula>1</formula>
    </cfRule>
  </conditionalFormatting>
  <conditionalFormatting sqref="S7:S13">
    <cfRule type="cellIs" dxfId="10" priority="53" operator="equal">
      <formula>"VYHOVUJE"</formula>
    </cfRule>
  </conditionalFormatting>
  <conditionalFormatting sqref="S7:S13">
    <cfRule type="cellIs" dxfId="9" priority="52" operator="equal">
      <formula>"NEVYHOVUJE"</formula>
    </cfRule>
  </conditionalFormatting>
  <conditionalFormatting sqref="G7:G13 Q7:Q13">
    <cfRule type="containsBlanks" dxfId="8" priority="33">
      <formula>LEN(TRIM(G7))=0</formula>
    </cfRule>
  </conditionalFormatting>
  <conditionalFormatting sqref="G7:G13 Q7:Q13">
    <cfRule type="notContainsBlanks" dxfId="7" priority="31">
      <formula>LEN(TRIM(G7))&gt;0</formula>
    </cfRule>
  </conditionalFormatting>
  <conditionalFormatting sqref="G7:G13 Q7:Q13">
    <cfRule type="notContainsBlanks" dxfId="6" priority="30">
      <formula>LEN(TRIM(G7))&gt;0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Blanks" dxfId="4" priority="7">
      <formula>LEN(TRIM(H7))=0</formula>
    </cfRule>
  </conditionalFormatting>
  <conditionalFormatting sqref="H7:H13">
    <cfRule type="notContainsBlanks" dxfId="3" priority="8">
      <formula>LEN(TRIM(H7))&gt;0</formula>
    </cfRule>
  </conditionalFormatting>
  <conditionalFormatting sqref="H7:H13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3">
    <cfRule type="containsBlanks" dxfId="0" priority="2">
      <formula>LEN(TRIM(D8))=0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2022-09-26T08:16:33Z</dcterms:modified>
</cp:coreProperties>
</file>