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tonery\046\1 výzva\"/>
    </mc:Choice>
  </mc:AlternateContent>
  <xr:revisionPtr revIDLastSave="0" documentId="13_ncr:1_{F79B8786-F750-4D64-A115-A8207227770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Tonery!$B$2:$T$23</definedName>
  </definedNames>
  <calcPr calcId="191029"/>
</workbook>
</file>

<file path=xl/calcChain.xml><?xml version="1.0" encoding="utf-8"?>
<calcChain xmlns="http://schemas.openxmlformats.org/spreadsheetml/2006/main">
  <c r="R18" i="1" l="1"/>
  <c r="S18" i="1"/>
  <c r="R19" i="1"/>
  <c r="S19" i="1"/>
  <c r="O18" i="1"/>
  <c r="O19" i="1"/>
  <c r="H18" i="1"/>
  <c r="H19" i="1"/>
  <c r="R15" i="1" l="1"/>
  <c r="S16" i="1"/>
  <c r="R17" i="1"/>
  <c r="R20" i="1"/>
  <c r="R14" i="1"/>
  <c r="S14" i="1"/>
  <c r="S15" i="1"/>
  <c r="R16" i="1"/>
  <c r="S17" i="1"/>
  <c r="O14" i="1"/>
  <c r="O15" i="1"/>
  <c r="O16" i="1"/>
  <c r="O17" i="1"/>
  <c r="O20" i="1"/>
  <c r="H14" i="1"/>
  <c r="H15" i="1"/>
  <c r="H16" i="1"/>
  <c r="H17" i="1"/>
  <c r="H20" i="1"/>
  <c r="S20" i="1" l="1"/>
  <c r="S11" i="1"/>
  <c r="S12" i="1"/>
  <c r="S8" i="1"/>
  <c r="S9" i="1"/>
  <c r="S10" i="1"/>
  <c r="S13" i="1"/>
  <c r="R8" i="1" l="1"/>
  <c r="R9" i="1"/>
  <c r="R10" i="1"/>
  <c r="R11" i="1"/>
  <c r="R12" i="1"/>
  <c r="R13" i="1"/>
  <c r="O8" i="1"/>
  <c r="O9" i="1"/>
  <c r="O10" i="1"/>
  <c r="O11" i="1"/>
  <c r="O12" i="1"/>
  <c r="O13" i="1"/>
  <c r="H13" i="1"/>
  <c r="H12" i="1"/>
  <c r="H11" i="1"/>
  <c r="H10" i="1"/>
  <c r="H9" i="1"/>
  <c r="H8" i="1"/>
  <c r="H7" i="1" l="1"/>
  <c r="S7" i="1" l="1"/>
  <c r="R7" i="1"/>
  <c r="Q23" i="1" s="1"/>
  <c r="O7" i="1"/>
  <c r="P23" i="1" s="1"/>
</calcChain>
</file>

<file path=xl/sharedStrings.xml><?xml version="1.0" encoding="utf-8"?>
<sst xmlns="http://schemas.openxmlformats.org/spreadsheetml/2006/main" count="114" uniqueCount="81">
  <si>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</si>
  <si>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</si>
  <si>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</si>
  <si>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</si>
  <si>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</si>
  <si>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</si>
  <si>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</si>
  <si>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</si>
  <si>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</si>
  <si>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</si>
  <si>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</si>
  <si>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</si>
  <si>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</si>
  <si>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</si>
  <si>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</si>
  <si>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</si>
  <si>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</si>
  <si>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</si>
  <si>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</si>
  <si>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</si>
  <si>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</si>
  <si>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</si>
  <si>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</si>
  <si>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</si>
  <si>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</si>
  <si>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</si>
  <si>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</si>
  <si>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</si>
  <si>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</si>
  <si>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</si>
  <si>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</si>
  <si>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</si>
  <si>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sada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</si>
  <si>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</si>
  <si>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</si>
  <si>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Originální toner. Výtěžnost 25 000 stran.</t>
  </si>
  <si>
    <t>Příloha č. 2 Kupní smlouvy - technická specifikace
Tonery (II.) 046 - 2021 (originální)</t>
  </si>
  <si>
    <t xml:space="preserve">Odpadní nádobka na toner pro tiskárnu Triumph Adler 3505ci </t>
  </si>
  <si>
    <t>Náplň do tiskárny CANON PGI - 1500 XL Multipack</t>
  </si>
  <si>
    <t>Originální toner.  V sadě je barva černá (35 ml), azurová (12 ml), purpurová (12 ml) a žlutá (12 ml).</t>
  </si>
  <si>
    <t>Toner do tiskárny Triumph-Adler TA 6006 ci - černý (black)</t>
  </si>
  <si>
    <t>Originální toner. Výtěžnost 30 000 stran.</t>
  </si>
  <si>
    <t xml:space="preserve">Toner do tiskárny Triumph-Adler TA 6006 ci - azurový </t>
  </si>
  <si>
    <t>Originální toner. Výtěžnost 20 000 stran.</t>
  </si>
  <si>
    <t xml:space="preserve">Toner do tiskárny Triumph-Adler TA 6006 ci - purpurový </t>
  </si>
  <si>
    <t xml:space="preserve">Toner do tiskárny Triumph-Adler TA 6006 ci - žlutý </t>
  </si>
  <si>
    <t>zásobník na odpadní toner pro tiskárnu TA Triumph-Adler 6006 ci</t>
  </si>
  <si>
    <t>Odpadní nádoba na toner, výtěžnost cca 40 000 stran.</t>
  </si>
  <si>
    <t>Toner magenta  do tiskárny OKI MC352dn</t>
  </si>
  <si>
    <t>Obrazový válec do tiskárny OKI MC352dn</t>
  </si>
  <si>
    <t>Pásová jednotka do tiskárny OKI MC352dn</t>
  </si>
  <si>
    <t xml:space="preserve">Toner do tiskárny XEROX VersaLink C 505 - černý  </t>
  </si>
  <si>
    <t xml:space="preserve">Název projektu: Rozvoj a využití kybernetických systémů identifikace, diagnostiky a řízení 4
Číslo projektu: SGS‐2019‐020 </t>
  </si>
  <si>
    <t>Název projektu: Strukturální vlastnosti tříd grafů charakterizovaných zakázanými podgrafy
Číslo projektu: GA20-09525S</t>
  </si>
  <si>
    <t>NTIS - Ing. Miroslav Flídr, Ph.D.,
Tel.: 37763  2559,
E-mail: flidr@kky.zcu.cz</t>
  </si>
  <si>
    <t>Technická 8, 
301 00 Plzeň,
Fakulta aplikovaných věd - Katedra kybernetiky, 
místnost UN 508</t>
  </si>
  <si>
    <t>KGM - Ing. Pavel Hájek, Ph.D.,
Tel.: 735 713 955,
E-mail: gorin@kgm.zcu.cz</t>
  </si>
  <si>
    <t>Technická 9,
301 00 Plzeň,
 Fakulta aplikovaných věd - Katedra geomatiky,
místnost UN 635</t>
  </si>
  <si>
    <t>DFAV - Vlasta Suchomelová,
Tel.: 724 005 497,
E-mail: suchome@fav.zcu.cz</t>
  </si>
  <si>
    <t>Technická 8, 
301 00 Plzeň,
Fakulta aplikovaných věd - NTIS,
místnost UC 131</t>
  </si>
  <si>
    <t>NTIS - Mgr. Jakub Pendl, 
Tel.: 37763 2637,
E-mail: pendl@kma.zcu.cz</t>
  </si>
  <si>
    <t>Technická 8, 
301 00 Plzeň, 
Fakulta aplikovaných věd,
místnost UC 260 (v době nepřítomnosti UC 226)</t>
  </si>
  <si>
    <t>Univerzitní 22, 
301 00 Plzeň, 
 Ústav jazykové přípravy,
místnost UL 609</t>
  </si>
  <si>
    <t>PR-P  Bc. Petra Pechmanová,
Tel.: 702 056 655,
E-mail: pechmanp@rek.zcu.cz</t>
  </si>
  <si>
    <t>Univerzitní 8, 
301 00 Plzeň,
Rektorát - Útvar prorektora pro studijní a pedagogickou činnost,
místnost UR 402</t>
  </si>
  <si>
    <t>NTIS - Ing. Jaroslav Šebesta,
Tel.: 37763 2131,
E-mail: sebesta@kky.zcu.cz</t>
  </si>
  <si>
    <t>Technická 8, 
301 00 Plzeň, 
Fakulta aplikovaných věd - NTIS,
místnost UC 431</t>
  </si>
  <si>
    <t>KAN - Bc. Jana Saláková,
Tel.: 37763 6101,
E-mail: jeanne@krf.zcu.cz</t>
  </si>
  <si>
    <t xml:space="preserve">Chodské náměstí 1, 
301 00 Plzeň, 
 Fakulta pedagogická - Katedra anglického jazyka, 
místnost CH 106 </t>
  </si>
  <si>
    <t>Originální toner z důvodu, že tiskové zařízení hlásí chybu tisku a je špatná kvalita tisku.
Minimální výtěžnost při 5% pokrytí 2 600 stran.</t>
  </si>
  <si>
    <t xml:space="preserve">Toner do tiskárny Brother DCP-7065DN - černý </t>
  </si>
  <si>
    <t>Odpadní nádobka na toner s výtěžností min. 25 000 pro tiskárnu Triumph Adler 3505ci.</t>
  </si>
  <si>
    <t>Originální toner. Výtěžnost 3 000 stran.</t>
  </si>
  <si>
    <t>Toner do tiskárny černý TA DCC 2935 - černý</t>
  </si>
  <si>
    <t xml:space="preserve">
Toner do tiskárny BROTHER laser DCP-L2532DW - černý</t>
  </si>
  <si>
    <t>Originální růžový toner. Výtěžnost 2 000 stran A4 dle ISO-ISC 19798.</t>
  </si>
  <si>
    <t>Originální obrazový válec. Výtěžnost 30 000 stran A4.</t>
  </si>
  <si>
    <t>Originální pásová jednotka do tiskárny OKI MC352dn. Výtěžnost 60 000 stran A4.</t>
  </si>
  <si>
    <t>Originální toner. Výtěžnost 5 000 stran.</t>
  </si>
  <si>
    <t>Název projektu: Odborný cizí jazyk pro stavební obory a truhláře s implementací digitálního vzdělávání. Stavaři, let´s go! 
Číslo projektu: CZ.02.3.68/0.0/0.0/18_067/0012321</t>
  </si>
  <si>
    <t>UJP - Mgr. Blanka Blažková,
Tel.: 731 173 417,
E-mail: blazkovb@ujp.zcu.cz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</si>
</sst>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8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4" fillId="3" borderId="9" xfId="0" applyFont="1" applyFill="1" applyBorder="1" applyAlignment="1">
      <alignment horizontal="left" vertical="center" wrapText="1" indent="1"/>
    </xf>
    <xf numFmtId="0" fontId="4" fillId="3" borderId="13" xfId="0" applyFont="1" applyFill="1" applyBorder="1" applyAlignment="1">
      <alignment horizontal="left" vertical="center" wrapText="1" indent="1"/>
    </xf>
    <xf numFmtId="0" fontId="4" fillId="3" borderId="16" xfId="0" applyFont="1" applyFill="1" applyBorder="1" applyAlignment="1">
      <alignment horizontal="left" vertical="center" wrapText="1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 wrapText="1" inden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21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9" xfId="0" applyFont="1" applyFill="1" applyBorder="1" applyAlignment="1">
      <alignment horizontal="left" vertical="center" wrapText="1" indent="1"/>
    </xf>
    <xf numFmtId="0" fontId="3" fillId="3" borderId="16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 applyProtection="1">
      <alignment horizontal="left" vertical="center" wrapText="1" indent="1"/>
      <protection locked="0"/>
    </xf>
    <xf numFmtId="0" fontId="16" fillId="5" borderId="21" xfId="0" applyFont="1" applyFill="1" applyBorder="1" applyAlignment="1" applyProtection="1">
      <alignment horizontal="left" vertical="center" wrapText="1" indent="1"/>
      <protection locked="0"/>
    </xf>
    <xf numFmtId="0" fontId="16" fillId="5" borderId="11" xfId="0" applyFont="1" applyFill="1" applyBorder="1" applyAlignment="1" applyProtection="1">
      <alignment horizontal="left" vertical="center" wrapText="1" indent="1"/>
      <protection locked="0"/>
    </xf>
    <xf numFmtId="0" fontId="16" fillId="5" borderId="19" xfId="0" applyFont="1" applyFill="1" applyBorder="1" applyAlignment="1" applyProtection="1">
      <alignment horizontal="left" vertical="center" wrapText="1" indent="1"/>
      <protection locked="0"/>
    </xf>
    <xf numFmtId="0" fontId="16" fillId="5" borderId="9" xfId="0" applyFont="1" applyFill="1" applyBorder="1" applyAlignment="1" applyProtection="1">
      <alignment horizontal="left" vertical="center" wrapText="1" indent="1"/>
      <protection locked="0"/>
    </xf>
    <xf numFmtId="0" fontId="16" fillId="5" borderId="13" xfId="0" applyFont="1" applyFill="1" applyBorder="1" applyAlignment="1" applyProtection="1">
      <alignment horizontal="left" vertical="center" wrapText="1" indent="1"/>
      <protection locked="0"/>
    </xf>
    <xf numFmtId="0" fontId="16" fillId="5" borderId="16" xfId="0" applyFont="1" applyFill="1" applyBorder="1" applyAlignment="1" applyProtection="1">
      <alignment horizontal="left" vertical="center" wrapText="1" indent="1"/>
      <protection locked="0"/>
    </xf>
    <xf numFmtId="0" fontId="16" fillId="5" borderId="14" xfId="0" applyFont="1" applyFill="1" applyBorder="1" applyAlignment="1" applyProtection="1">
      <alignment horizontal="left" vertical="center" wrapText="1" indent="1"/>
      <protection locked="0"/>
    </xf>
    <xf numFmtId="164" fontId="16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0"/>
  <sheetViews>
    <sheetView tabSelected="1" zoomScale="50" zoomScaleNormal="50" workbookViewId="0">
      <selection activeCell="L12" sqref="L12:L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4.7109375" style="1" customWidth="1"/>
    <col min="4" max="4" width="11.7109375" style="2" customWidth="1"/>
    <col min="5" max="5" width="11.28515625" style="3" customWidth="1"/>
    <col min="6" max="6" width="92.710937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58.5703125" style="5" customWidth="1"/>
    <col min="12" max="12" width="31.28515625" style="5" customWidth="1"/>
    <col min="13" max="13" width="52.8554687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46" t="s">
        <v>36</v>
      </c>
      <c r="C1" s="147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18</v>
      </c>
      <c r="D6" s="24" t="s">
        <v>4</v>
      </c>
      <c r="E6" s="38" t="s">
        <v>19</v>
      </c>
      <c r="F6" s="38" t="s">
        <v>20</v>
      </c>
      <c r="G6" s="25" t="s">
        <v>5</v>
      </c>
      <c r="H6" s="38" t="s">
        <v>15</v>
      </c>
      <c r="I6" s="38" t="s">
        <v>21</v>
      </c>
      <c r="J6" s="38" t="s">
        <v>22</v>
      </c>
      <c r="K6" s="24" t="s">
        <v>34</v>
      </c>
      <c r="L6" s="46" t="s">
        <v>23</v>
      </c>
      <c r="M6" s="38" t="s">
        <v>26</v>
      </c>
      <c r="N6" s="38" t="s">
        <v>24</v>
      </c>
      <c r="O6" s="38" t="s">
        <v>25</v>
      </c>
      <c r="P6" s="24" t="s">
        <v>6</v>
      </c>
      <c r="Q6" s="26" t="s">
        <v>7</v>
      </c>
      <c r="R6" s="132" t="s">
        <v>8</v>
      </c>
      <c r="S6" s="132" t="s">
        <v>9</v>
      </c>
      <c r="T6" s="38" t="s">
        <v>27</v>
      </c>
      <c r="U6" s="38" t="s">
        <v>28</v>
      </c>
    </row>
    <row r="7" spans="2:21" ht="76.5" customHeight="1" thickTop="1" thickBot="1" x14ac:dyDescent="0.3">
      <c r="B7" s="77">
        <v>1</v>
      </c>
      <c r="C7" s="124" t="s">
        <v>70</v>
      </c>
      <c r="D7" s="78">
        <v>1</v>
      </c>
      <c r="E7" s="65" t="s">
        <v>29</v>
      </c>
      <c r="F7" s="124" t="s">
        <v>69</v>
      </c>
      <c r="G7" s="167"/>
      <c r="H7" s="79" t="str">
        <f t="shared" ref="H7:H20" si="0">IF(P7&gt;1999,"ANO","NE")</f>
        <v>NE</v>
      </c>
      <c r="I7" s="64" t="s">
        <v>30</v>
      </c>
      <c r="J7" s="122" t="s">
        <v>33</v>
      </c>
      <c r="K7" s="123" t="s">
        <v>52</v>
      </c>
      <c r="L7" s="123" t="s">
        <v>54</v>
      </c>
      <c r="M7" s="123" t="s">
        <v>55</v>
      </c>
      <c r="N7" s="68">
        <v>14</v>
      </c>
      <c r="O7" s="80">
        <f>D7*P7</f>
        <v>1300</v>
      </c>
      <c r="P7" s="81">
        <v>1300</v>
      </c>
      <c r="Q7" s="175"/>
      <c r="R7" s="82">
        <f>D7*Q7</f>
        <v>0</v>
      </c>
      <c r="S7" s="83" t="str">
        <f t="shared" ref="S7:S13" si="1">IF(ISNUMBER(Q7), IF(Q7&gt;P7,"NEVYHOVUJE","VYHOVUJE")," ")</f>
        <v xml:space="preserve"> </v>
      </c>
      <c r="T7" s="65"/>
      <c r="U7" s="65" t="s">
        <v>10</v>
      </c>
    </row>
    <row r="8" spans="2:21" ht="66.75" customHeight="1" thickBot="1" x14ac:dyDescent="0.3">
      <c r="B8" s="93">
        <v>2</v>
      </c>
      <c r="C8" s="94" t="s">
        <v>37</v>
      </c>
      <c r="D8" s="95">
        <v>2</v>
      </c>
      <c r="E8" s="96" t="s">
        <v>29</v>
      </c>
      <c r="F8" s="125" t="s">
        <v>71</v>
      </c>
      <c r="G8" s="168"/>
      <c r="H8" s="97" t="str">
        <f t="shared" si="0"/>
        <v>NE</v>
      </c>
      <c r="I8" s="104" t="s">
        <v>30</v>
      </c>
      <c r="J8" s="104" t="s">
        <v>31</v>
      </c>
      <c r="K8" s="98"/>
      <c r="L8" s="104" t="s">
        <v>56</v>
      </c>
      <c r="M8" s="104" t="s">
        <v>57</v>
      </c>
      <c r="N8" s="99">
        <v>14</v>
      </c>
      <c r="O8" s="100">
        <f t="shared" ref="O8:O20" si="2">D8*P8</f>
        <v>600</v>
      </c>
      <c r="P8" s="101">
        <v>300</v>
      </c>
      <c r="Q8" s="176"/>
      <c r="R8" s="102">
        <f t="shared" ref="R8:R13" si="3">D8*Q8</f>
        <v>0</v>
      </c>
      <c r="S8" s="103" t="str">
        <f t="shared" si="1"/>
        <v xml:space="preserve"> </v>
      </c>
      <c r="T8" s="96"/>
      <c r="U8" s="96" t="s">
        <v>14</v>
      </c>
    </row>
    <row r="9" spans="2:21" ht="80.25" customHeight="1" thickBot="1" x14ac:dyDescent="0.3">
      <c r="B9" s="105">
        <v>3</v>
      </c>
      <c r="C9" s="126" t="s">
        <v>73</v>
      </c>
      <c r="D9" s="106">
        <v>2</v>
      </c>
      <c r="E9" s="134" t="s">
        <v>29</v>
      </c>
      <c r="F9" s="126" t="s">
        <v>35</v>
      </c>
      <c r="G9" s="169"/>
      <c r="H9" s="107" t="str">
        <f t="shared" si="0"/>
        <v>ANO</v>
      </c>
      <c r="I9" s="133" t="s">
        <v>30</v>
      </c>
      <c r="J9" s="133" t="s">
        <v>31</v>
      </c>
      <c r="K9" s="135"/>
      <c r="L9" s="133" t="s">
        <v>58</v>
      </c>
      <c r="M9" s="133" t="s">
        <v>59</v>
      </c>
      <c r="N9" s="136">
        <v>14</v>
      </c>
      <c r="O9" s="108">
        <f t="shared" si="2"/>
        <v>6000</v>
      </c>
      <c r="P9" s="109">
        <v>3000</v>
      </c>
      <c r="Q9" s="177"/>
      <c r="R9" s="110">
        <f t="shared" si="3"/>
        <v>0</v>
      </c>
      <c r="S9" s="111" t="str">
        <f t="shared" si="1"/>
        <v xml:space="preserve"> </v>
      </c>
      <c r="T9" s="134"/>
      <c r="U9" s="134" t="s">
        <v>10</v>
      </c>
    </row>
    <row r="10" spans="2:21" ht="81.75" customHeight="1" thickBot="1" x14ac:dyDescent="0.3">
      <c r="B10" s="93">
        <v>4</v>
      </c>
      <c r="C10" s="125" t="s">
        <v>74</v>
      </c>
      <c r="D10" s="95">
        <v>2</v>
      </c>
      <c r="E10" s="96" t="s">
        <v>29</v>
      </c>
      <c r="F10" s="125" t="s">
        <v>72</v>
      </c>
      <c r="G10" s="168"/>
      <c r="H10" s="97" t="str">
        <f t="shared" si="0"/>
        <v>NE</v>
      </c>
      <c r="I10" s="104" t="s">
        <v>30</v>
      </c>
      <c r="J10" s="121" t="s">
        <v>33</v>
      </c>
      <c r="K10" s="104" t="s">
        <v>53</v>
      </c>
      <c r="L10" s="104" t="s">
        <v>60</v>
      </c>
      <c r="M10" s="104" t="s">
        <v>61</v>
      </c>
      <c r="N10" s="99">
        <v>14</v>
      </c>
      <c r="O10" s="100">
        <f t="shared" si="2"/>
        <v>2976</v>
      </c>
      <c r="P10" s="101">
        <v>1488</v>
      </c>
      <c r="Q10" s="176"/>
      <c r="R10" s="102">
        <f t="shared" si="3"/>
        <v>0</v>
      </c>
      <c r="S10" s="103" t="str">
        <f t="shared" si="1"/>
        <v xml:space="preserve"> </v>
      </c>
      <c r="T10" s="96"/>
      <c r="U10" s="96" t="s">
        <v>10</v>
      </c>
    </row>
    <row r="11" spans="2:21" ht="85.5" customHeight="1" thickBot="1" x14ac:dyDescent="0.3">
      <c r="B11" s="93">
        <v>5</v>
      </c>
      <c r="C11" s="94" t="s">
        <v>38</v>
      </c>
      <c r="D11" s="95">
        <v>1</v>
      </c>
      <c r="E11" s="96" t="s">
        <v>32</v>
      </c>
      <c r="F11" s="94" t="s">
        <v>39</v>
      </c>
      <c r="G11" s="168"/>
      <c r="H11" s="97" t="str">
        <f t="shared" si="0"/>
        <v>NE</v>
      </c>
      <c r="I11" s="104" t="s">
        <v>30</v>
      </c>
      <c r="J11" s="121" t="s">
        <v>33</v>
      </c>
      <c r="K11" s="104" t="s">
        <v>79</v>
      </c>
      <c r="L11" s="137" t="s">
        <v>80</v>
      </c>
      <c r="M11" s="137" t="s">
        <v>62</v>
      </c>
      <c r="N11" s="99">
        <v>14</v>
      </c>
      <c r="O11" s="100">
        <f t="shared" si="2"/>
        <v>1500</v>
      </c>
      <c r="P11" s="101">
        <v>1500</v>
      </c>
      <c r="Q11" s="176"/>
      <c r="R11" s="102">
        <f t="shared" si="3"/>
        <v>0</v>
      </c>
      <c r="S11" s="103" t="str">
        <f t="shared" si="1"/>
        <v xml:space="preserve"> </v>
      </c>
      <c r="T11" s="96"/>
      <c r="U11" s="96" t="s">
        <v>11</v>
      </c>
    </row>
    <row r="12" spans="2:21" ht="42" customHeight="1" x14ac:dyDescent="0.25">
      <c r="B12" s="84">
        <v>6</v>
      </c>
      <c r="C12" s="85" t="s">
        <v>40</v>
      </c>
      <c r="D12" s="86">
        <v>2</v>
      </c>
      <c r="E12" s="87" t="s">
        <v>29</v>
      </c>
      <c r="F12" s="85" t="s">
        <v>41</v>
      </c>
      <c r="G12" s="170"/>
      <c r="H12" s="88" t="str">
        <f t="shared" si="0"/>
        <v>ANO</v>
      </c>
      <c r="I12" s="153" t="s">
        <v>30</v>
      </c>
      <c r="J12" s="143" t="s">
        <v>31</v>
      </c>
      <c r="K12" s="156"/>
      <c r="L12" s="153" t="s">
        <v>63</v>
      </c>
      <c r="M12" s="153" t="s">
        <v>64</v>
      </c>
      <c r="N12" s="162">
        <v>14</v>
      </c>
      <c r="O12" s="89">
        <f t="shared" si="2"/>
        <v>5200</v>
      </c>
      <c r="P12" s="90">
        <v>2600</v>
      </c>
      <c r="Q12" s="178"/>
      <c r="R12" s="91">
        <f t="shared" si="3"/>
        <v>0</v>
      </c>
      <c r="S12" s="92" t="str">
        <f t="shared" si="1"/>
        <v xml:space="preserve"> </v>
      </c>
      <c r="T12" s="143"/>
      <c r="U12" s="143" t="s">
        <v>10</v>
      </c>
    </row>
    <row r="13" spans="2:21" ht="42" customHeight="1" x14ac:dyDescent="0.25">
      <c r="B13" s="48">
        <v>7</v>
      </c>
      <c r="C13" s="74" t="s">
        <v>42</v>
      </c>
      <c r="D13" s="49">
        <v>1</v>
      </c>
      <c r="E13" s="50" t="s">
        <v>29</v>
      </c>
      <c r="F13" s="74" t="s">
        <v>43</v>
      </c>
      <c r="G13" s="171"/>
      <c r="H13" s="51" t="str">
        <f t="shared" si="0"/>
        <v>ANO</v>
      </c>
      <c r="I13" s="154"/>
      <c r="J13" s="144"/>
      <c r="K13" s="157"/>
      <c r="L13" s="157"/>
      <c r="M13" s="157"/>
      <c r="N13" s="163"/>
      <c r="O13" s="52">
        <f t="shared" si="2"/>
        <v>4000</v>
      </c>
      <c r="P13" s="53">
        <v>4000</v>
      </c>
      <c r="Q13" s="179"/>
      <c r="R13" s="54">
        <f t="shared" si="3"/>
        <v>0</v>
      </c>
      <c r="S13" s="55" t="str">
        <f t="shared" si="1"/>
        <v xml:space="preserve"> </v>
      </c>
      <c r="T13" s="144"/>
      <c r="U13" s="144"/>
    </row>
    <row r="14" spans="2:21" ht="42" customHeight="1" x14ac:dyDescent="0.25">
      <c r="B14" s="48">
        <v>8</v>
      </c>
      <c r="C14" s="74" t="s">
        <v>44</v>
      </c>
      <c r="D14" s="49">
        <v>1</v>
      </c>
      <c r="E14" s="50" t="s">
        <v>29</v>
      </c>
      <c r="F14" s="74" t="s">
        <v>43</v>
      </c>
      <c r="G14" s="171"/>
      <c r="H14" s="51" t="str">
        <f t="shared" si="0"/>
        <v>ANO</v>
      </c>
      <c r="I14" s="154"/>
      <c r="J14" s="144"/>
      <c r="K14" s="157"/>
      <c r="L14" s="157"/>
      <c r="M14" s="157"/>
      <c r="N14" s="163"/>
      <c r="O14" s="52">
        <f t="shared" si="2"/>
        <v>4000</v>
      </c>
      <c r="P14" s="53">
        <v>4000</v>
      </c>
      <c r="Q14" s="179"/>
      <c r="R14" s="54">
        <f t="shared" ref="R14:R20" si="4">D14*Q14</f>
        <v>0</v>
      </c>
      <c r="S14" s="55" t="str">
        <f t="shared" ref="S14:S20" si="5">IF(ISNUMBER(Q14), IF(Q14&gt;P14,"NEVYHOVUJE","VYHOVUJE")," ")</f>
        <v xml:space="preserve"> </v>
      </c>
      <c r="T14" s="144"/>
      <c r="U14" s="144"/>
    </row>
    <row r="15" spans="2:21" ht="42" customHeight="1" x14ac:dyDescent="0.25">
      <c r="B15" s="48">
        <v>9</v>
      </c>
      <c r="C15" s="74" t="s">
        <v>45</v>
      </c>
      <c r="D15" s="49">
        <v>1</v>
      </c>
      <c r="E15" s="50" t="s">
        <v>29</v>
      </c>
      <c r="F15" s="74" t="s">
        <v>43</v>
      </c>
      <c r="G15" s="171"/>
      <c r="H15" s="51" t="str">
        <f t="shared" si="0"/>
        <v>ANO</v>
      </c>
      <c r="I15" s="154"/>
      <c r="J15" s="144"/>
      <c r="K15" s="157"/>
      <c r="L15" s="157"/>
      <c r="M15" s="157"/>
      <c r="N15" s="163"/>
      <c r="O15" s="52">
        <f t="shared" si="2"/>
        <v>4000</v>
      </c>
      <c r="P15" s="53">
        <v>4000</v>
      </c>
      <c r="Q15" s="179"/>
      <c r="R15" s="54">
        <f t="shared" si="4"/>
        <v>0</v>
      </c>
      <c r="S15" s="55" t="str">
        <f t="shared" si="5"/>
        <v xml:space="preserve"> </v>
      </c>
      <c r="T15" s="144"/>
      <c r="U15" s="144"/>
    </row>
    <row r="16" spans="2:21" ht="42" customHeight="1" thickBot="1" x14ac:dyDescent="0.3">
      <c r="B16" s="56">
        <v>10</v>
      </c>
      <c r="C16" s="75" t="s">
        <v>46</v>
      </c>
      <c r="D16" s="57">
        <v>2</v>
      </c>
      <c r="E16" s="58" t="s">
        <v>29</v>
      </c>
      <c r="F16" s="75" t="s">
        <v>47</v>
      </c>
      <c r="G16" s="172"/>
      <c r="H16" s="59" t="str">
        <f t="shared" si="0"/>
        <v>NE</v>
      </c>
      <c r="I16" s="155"/>
      <c r="J16" s="145"/>
      <c r="K16" s="158"/>
      <c r="L16" s="158"/>
      <c r="M16" s="158"/>
      <c r="N16" s="164"/>
      <c r="O16" s="60">
        <f t="shared" si="2"/>
        <v>600</v>
      </c>
      <c r="P16" s="61">
        <v>300</v>
      </c>
      <c r="Q16" s="180"/>
      <c r="R16" s="62">
        <f t="shared" si="4"/>
        <v>0</v>
      </c>
      <c r="S16" s="63" t="str">
        <f t="shared" si="5"/>
        <v xml:space="preserve"> </v>
      </c>
      <c r="T16" s="145"/>
      <c r="U16" s="145"/>
    </row>
    <row r="17" spans="2:21" ht="42" customHeight="1" x14ac:dyDescent="0.25">
      <c r="B17" s="84">
        <v>11</v>
      </c>
      <c r="C17" s="85" t="s">
        <v>48</v>
      </c>
      <c r="D17" s="86">
        <v>1</v>
      </c>
      <c r="E17" s="87" t="s">
        <v>29</v>
      </c>
      <c r="F17" s="127" t="s">
        <v>75</v>
      </c>
      <c r="G17" s="170"/>
      <c r="H17" s="88" t="str">
        <f t="shared" si="0"/>
        <v>NE</v>
      </c>
      <c r="I17" s="153" t="s">
        <v>30</v>
      </c>
      <c r="J17" s="153" t="s">
        <v>31</v>
      </c>
      <c r="K17" s="159"/>
      <c r="L17" s="153" t="s">
        <v>65</v>
      </c>
      <c r="M17" s="153" t="s">
        <v>66</v>
      </c>
      <c r="N17" s="162">
        <v>14</v>
      </c>
      <c r="O17" s="89">
        <f t="shared" si="2"/>
        <v>1900</v>
      </c>
      <c r="P17" s="90">
        <v>1900</v>
      </c>
      <c r="Q17" s="178"/>
      <c r="R17" s="91">
        <f t="shared" si="4"/>
        <v>0</v>
      </c>
      <c r="S17" s="92" t="str">
        <f t="shared" si="5"/>
        <v xml:space="preserve"> </v>
      </c>
      <c r="T17" s="143"/>
      <c r="U17" s="143" t="s">
        <v>10</v>
      </c>
    </row>
    <row r="18" spans="2:21" ht="42" customHeight="1" x14ac:dyDescent="0.25">
      <c r="B18" s="70">
        <v>12</v>
      </c>
      <c r="C18" s="76" t="s">
        <v>49</v>
      </c>
      <c r="D18" s="71">
        <v>1</v>
      </c>
      <c r="E18" s="72" t="s">
        <v>29</v>
      </c>
      <c r="F18" s="128" t="s">
        <v>76</v>
      </c>
      <c r="G18" s="173"/>
      <c r="H18" s="51" t="str">
        <f t="shared" si="0"/>
        <v>ANO</v>
      </c>
      <c r="I18" s="154"/>
      <c r="J18" s="154"/>
      <c r="K18" s="160"/>
      <c r="L18" s="165"/>
      <c r="M18" s="165"/>
      <c r="N18" s="163"/>
      <c r="O18" s="52">
        <f t="shared" si="2"/>
        <v>2700</v>
      </c>
      <c r="P18" s="73">
        <v>2700</v>
      </c>
      <c r="Q18" s="181"/>
      <c r="R18" s="54">
        <f t="shared" ref="R18:R19" si="6">D18*Q18</f>
        <v>0</v>
      </c>
      <c r="S18" s="55" t="str">
        <f t="shared" ref="S18:S19" si="7">IF(ISNUMBER(Q18), IF(Q18&gt;P18,"NEVYHOVUJE","VYHOVUJE")," ")</f>
        <v xml:space="preserve"> </v>
      </c>
      <c r="T18" s="144"/>
      <c r="U18" s="144"/>
    </row>
    <row r="19" spans="2:21" ht="42" customHeight="1" thickBot="1" x14ac:dyDescent="0.3">
      <c r="B19" s="56">
        <v>13</v>
      </c>
      <c r="C19" s="75" t="s">
        <v>50</v>
      </c>
      <c r="D19" s="57">
        <v>1</v>
      </c>
      <c r="E19" s="58" t="s">
        <v>29</v>
      </c>
      <c r="F19" s="129" t="s">
        <v>77</v>
      </c>
      <c r="G19" s="172"/>
      <c r="H19" s="59" t="str">
        <f t="shared" si="0"/>
        <v>NE</v>
      </c>
      <c r="I19" s="155"/>
      <c r="J19" s="155"/>
      <c r="K19" s="161"/>
      <c r="L19" s="166"/>
      <c r="M19" s="166"/>
      <c r="N19" s="164"/>
      <c r="O19" s="60">
        <f t="shared" si="2"/>
        <v>1500</v>
      </c>
      <c r="P19" s="61">
        <v>1500</v>
      </c>
      <c r="Q19" s="180"/>
      <c r="R19" s="62">
        <f t="shared" si="6"/>
        <v>0</v>
      </c>
      <c r="S19" s="63" t="str">
        <f t="shared" si="7"/>
        <v xml:space="preserve"> </v>
      </c>
      <c r="T19" s="145"/>
      <c r="U19" s="145"/>
    </row>
    <row r="20" spans="2:21" ht="80.25" customHeight="1" thickBot="1" x14ac:dyDescent="0.3">
      <c r="B20" s="112">
        <v>14</v>
      </c>
      <c r="C20" s="113" t="s">
        <v>51</v>
      </c>
      <c r="D20" s="114">
        <v>1</v>
      </c>
      <c r="E20" s="66" t="s">
        <v>29</v>
      </c>
      <c r="F20" s="130" t="s">
        <v>78</v>
      </c>
      <c r="G20" s="174"/>
      <c r="H20" s="115" t="str">
        <f t="shared" si="0"/>
        <v>ANO</v>
      </c>
      <c r="I20" s="120" t="s">
        <v>30</v>
      </c>
      <c r="J20" s="120" t="s">
        <v>31</v>
      </c>
      <c r="K20" s="67"/>
      <c r="L20" s="120" t="s">
        <v>67</v>
      </c>
      <c r="M20" s="120" t="s">
        <v>68</v>
      </c>
      <c r="N20" s="69">
        <v>14</v>
      </c>
      <c r="O20" s="116">
        <f t="shared" si="2"/>
        <v>3000</v>
      </c>
      <c r="P20" s="117">
        <v>3000</v>
      </c>
      <c r="Q20" s="182"/>
      <c r="R20" s="118">
        <f t="shared" si="4"/>
        <v>0</v>
      </c>
      <c r="S20" s="119" t="str">
        <f t="shared" si="5"/>
        <v xml:space="preserve"> </v>
      </c>
      <c r="T20" s="66"/>
      <c r="U20" s="66" t="s">
        <v>10</v>
      </c>
    </row>
    <row r="21" spans="2:21" ht="16.5" thickTop="1" thickBot="1" x14ac:dyDescent="0.3">
      <c r="C21" s="5"/>
      <c r="D21" s="5"/>
      <c r="E21" s="5"/>
      <c r="F21" s="5"/>
      <c r="G21" s="5"/>
      <c r="H21" s="5"/>
      <c r="I21" s="5"/>
      <c r="J21" s="5"/>
      <c r="N21" s="5"/>
      <c r="O21" s="5"/>
      <c r="R21" s="47"/>
    </row>
    <row r="22" spans="2:21" ht="60.75" customHeight="1" thickTop="1" thickBot="1" x14ac:dyDescent="0.3">
      <c r="B22" s="148" t="s">
        <v>16</v>
      </c>
      <c r="C22" s="149"/>
      <c r="D22" s="149"/>
      <c r="E22" s="149"/>
      <c r="F22" s="149"/>
      <c r="G22" s="149"/>
      <c r="H22" s="131"/>
      <c r="I22" s="27"/>
      <c r="J22" s="27"/>
      <c r="K22" s="27"/>
      <c r="L22" s="12"/>
      <c r="M22" s="12"/>
      <c r="N22" s="28"/>
      <c r="O22" s="28"/>
      <c r="P22" s="29" t="s">
        <v>12</v>
      </c>
      <c r="Q22" s="150" t="s">
        <v>13</v>
      </c>
      <c r="R22" s="151"/>
      <c r="S22" s="152"/>
      <c r="T22" s="22"/>
      <c r="U22" s="30"/>
    </row>
    <row r="23" spans="2:21" ht="33.75" customHeight="1" thickTop="1" thickBot="1" x14ac:dyDescent="0.3">
      <c r="B23" s="138" t="s">
        <v>17</v>
      </c>
      <c r="C23" s="139"/>
      <c r="D23" s="139"/>
      <c r="E23" s="139"/>
      <c r="F23" s="139"/>
      <c r="G23" s="139"/>
      <c r="H23" s="37"/>
      <c r="I23" s="31"/>
      <c r="L23" s="10"/>
      <c r="M23" s="10"/>
      <c r="N23" s="32"/>
      <c r="O23" s="32"/>
      <c r="P23" s="33">
        <f>SUM(O7:O20)</f>
        <v>39276</v>
      </c>
      <c r="Q23" s="140">
        <f>SUM(R7:R20)</f>
        <v>0</v>
      </c>
      <c r="R23" s="141"/>
      <c r="S23" s="142"/>
    </row>
    <row r="24" spans="2:21" ht="14.25" customHeight="1" thickTop="1" x14ac:dyDescent="0.25"/>
    <row r="25" spans="2:21" ht="14.25" customHeight="1" x14ac:dyDescent="0.25">
      <c r="B25" s="40"/>
    </row>
    <row r="26" spans="2:21" ht="14.25" customHeight="1" x14ac:dyDescent="0.25">
      <c r="B26" s="41"/>
      <c r="C26" s="40"/>
    </row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</sheetData>
  <sheetProtection algorithmName="SHA-512" hashValue="uRtpxOJQDUpN/ZuBbwv52S3x2j9RgzygiXSVaoRFOW3yP2nH7w9Smh9K+Z6jEiJhk9qiFvv/YxgRHsvM9sytoA==" saltValue="jYNa7c/0nCkJ3Ot+3+SRaQ==" spinCount="100000" sheet="1" objects="1" scenarios="1"/>
  <mergeCells count="21">
    <mergeCell ref="B1:C1"/>
    <mergeCell ref="B22:G22"/>
    <mergeCell ref="Q22:S22"/>
    <mergeCell ref="I12:I16"/>
    <mergeCell ref="I17:I19"/>
    <mergeCell ref="J12:J16"/>
    <mergeCell ref="K12:K16"/>
    <mergeCell ref="J17:J19"/>
    <mergeCell ref="K17:K19"/>
    <mergeCell ref="N17:N19"/>
    <mergeCell ref="N12:N16"/>
    <mergeCell ref="L12:L16"/>
    <mergeCell ref="M12:M16"/>
    <mergeCell ref="L17:L19"/>
    <mergeCell ref="M17:M19"/>
    <mergeCell ref="B23:G23"/>
    <mergeCell ref="Q23:S23"/>
    <mergeCell ref="T12:T16"/>
    <mergeCell ref="T17:T19"/>
    <mergeCell ref="U12:U16"/>
    <mergeCell ref="U17:U19"/>
  </mergeCells>
  <conditionalFormatting sqref="B7:B20 D7:D20">
    <cfRule type="containsBlanks" dxfId="10" priority="53">
      <formula>LEN(TRIM(B7))=0</formula>
    </cfRule>
  </conditionalFormatting>
  <conditionalFormatting sqref="B7:B20">
    <cfRule type="cellIs" dxfId="9" priority="48" operator="greaterThanOrEqual">
      <formula>1</formula>
    </cfRule>
  </conditionalFormatting>
  <conditionalFormatting sqref="S7:S20">
    <cfRule type="cellIs" dxfId="8" priority="45" operator="equal">
      <formula>"VYHOVUJE"</formula>
    </cfRule>
  </conditionalFormatting>
  <conditionalFormatting sqref="S7:S20">
    <cfRule type="cellIs" dxfId="7" priority="44" operator="equal">
      <formula>"NEVYHOVUJE"</formula>
    </cfRule>
  </conditionalFormatting>
  <conditionalFormatting sqref="G7:G20 Q7:Q20">
    <cfRule type="containsBlanks" dxfId="6" priority="25">
      <formula>LEN(TRIM(G7))=0</formula>
    </cfRule>
  </conditionalFormatting>
  <conditionalFormatting sqref="G7:G20 Q7:Q20">
    <cfRule type="notContainsBlanks" dxfId="5" priority="23">
      <formula>LEN(TRIM(G7))&gt;0</formula>
    </cfRule>
  </conditionalFormatting>
  <conditionalFormatting sqref="G7:G20 Q7:Q20">
    <cfRule type="notContainsBlanks" dxfId="4" priority="22">
      <formula>LEN(TRIM(G7))&gt;0</formula>
    </cfRule>
  </conditionalFormatting>
  <conditionalFormatting sqref="G7:G20">
    <cfRule type="notContainsBlanks" dxfId="3" priority="21">
      <formula>LEN(TRIM(G7))&gt;0</formula>
    </cfRule>
  </conditionalFormatting>
  <conditionalFormatting sqref="H7:H20">
    <cfRule type="containsBlanks" dxfId="2" priority="54">
      <formula>LEN(TRIM(H7))=0</formula>
    </cfRule>
  </conditionalFormatting>
  <conditionalFormatting sqref="H7:H20">
    <cfRule type="notContainsBlanks" dxfId="1" priority="56">
      <formula>LEN(TRIM(H7))&gt;0</formula>
    </cfRule>
  </conditionalFormatting>
  <conditionalFormatting sqref="H7:H20">
    <cfRule type="containsText" dxfId="0" priority="3" operator="containsText" text="ANO">
      <formula>NOT(ISERROR(SEARCH("ANO",H7)))</formula>
    </cfRule>
  </conditionalFormatting>
  <dataValidations count="3">
    <dataValidation type="list" showInputMessage="1" showErrorMessage="1" sqref="J7 H7:H20" xr:uid="{00000000-0002-0000-0000-000001000000}">
      <formula1>"ANO,NE"</formula1>
    </dataValidation>
    <dataValidation type="list" allowBlank="1" showInputMessage="1" showErrorMessage="1" sqref="J12" xr:uid="{F3DA611F-D4E1-43E2-B038-E904B11708CE}">
      <formula1>"ANO,NE"</formula1>
    </dataValidation>
    <dataValidation type="list" showInputMessage="1" showErrorMessage="1" sqref="E7:E20" xr:uid="{00000000-0002-0000-0000-000000000000}">
      <formula1>"ks,bal,sada,"</formula1>
    </dataValidation>
  </dataValidations>
  <pageMargins left="0.11811023622047245" right="0.15748031496062992" top="0.27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2021-09-06T05:55:26Z</cp:lastPrinted>
  <dcterms:created xsi:type="dcterms:W3CDTF">2014-03-05T12:43:32Z</dcterms:created>
  <dcterms:modified xsi:type="dcterms:W3CDTF">2021-10-07T10:22:24Z</dcterms:modified>
</cp:coreProperties>
</file>