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D:\O\AV\024\2 nabídky\"/>
    </mc:Choice>
  </mc:AlternateContent>
  <xr:revisionPtr revIDLastSave="0" documentId="13_ncr:1_{ADBD025E-0CBB-4B3F-B9BD-FFBC90FF387D}" xr6:coauthVersionLast="36" xr6:coauthVersionMax="47" xr10:uidLastSave="{00000000-0000-0000-0000-000000000000}"/>
  <bookViews>
    <workbookView xWindow="-120" yWindow="-120" windowWidth="29040" windowHeight="15840" tabRatio="738" xr2:uid="{00000000-000D-0000-FFFF-FFFF00000000}"/>
  </bookViews>
  <sheets>
    <sheet name="AVT" sheetId="1" r:id="rId1"/>
  </sheets>
  <definedNames>
    <definedName name="_xlnm.Print_Area" localSheetId="0">AVT!$B$1:$S$16</definedName>
  </definedNames>
  <calcPr calcId="191029"/>
</workbook>
</file>

<file path=xl/calcChain.xml><?xml version="1.0" encoding="utf-8"?>
<calcChain xmlns="http://schemas.openxmlformats.org/spreadsheetml/2006/main">
  <c r="R13" i="1" l="1"/>
  <c r="S13" i="1"/>
  <c r="O13" i="1"/>
  <c r="R12" i="1" l="1"/>
  <c r="O12" i="1"/>
  <c r="S12" i="1" l="1"/>
  <c r="R11" i="1"/>
  <c r="S11" i="1"/>
  <c r="O11" i="1"/>
  <c r="R8" i="1" l="1"/>
  <c r="S8" i="1"/>
  <c r="R9" i="1"/>
  <c r="S9" i="1"/>
  <c r="O8" i="1"/>
  <c r="O9" i="1"/>
  <c r="R10" i="1" l="1"/>
  <c r="S10" i="1"/>
  <c r="O10" i="1"/>
  <c r="S7" i="1" l="1"/>
  <c r="R7" i="1"/>
  <c r="Q16" i="1" s="1"/>
  <c r="O7" i="1"/>
  <c r="P16" i="1" s="1"/>
</calcChain>
</file>

<file path=xl/sharedStrings.xml><?xml version="1.0" encoding="utf-8"?>
<sst xmlns="http://schemas.openxmlformats.org/spreadsheetml/2006/main" count="84" uniqueCount="67">
  <si>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</si>
  <si>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</si>
  <si>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</si>
  <si>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</si>
  <si>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</si>
  <si>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</si>
  <si>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</si>
  <si>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</si>
  <si>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</si>
  <si>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</si>
  <si>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</si>
  <si>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</si>
  <si>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</si>
  <si>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</si>
  <si>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32341000-5 - Mikrofony</t>
  </si>
  <si>
    <t>32342200-4 -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</si>
  <si>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</si>
  <si>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</si>
  <si>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</si>
  <si>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</si>
  <si>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</si>
  <si>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</si>
  <si>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</si>
  <si>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</si>
  <si>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</si>
  <si>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</si>
  <si>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</si>
  <si>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</si>
  <si>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</si>
  <si>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</si>
  <si>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</si>
  <si>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</si>
  <si>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</si>
  <si>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Příloha č. 2 Kupní smlouvy - technická specifikace
Audiovizuální technika (II.) 024 - 2021</t>
  </si>
  <si>
    <t>Webkamera</t>
  </si>
  <si>
    <t>Webkamera 4K</t>
  </si>
  <si>
    <t>Konferenční mikrofon</t>
  </si>
  <si>
    <t>Ing. Jiří Basl, PhD.,
Tel.: 37763 4249,
603 216 039</t>
  </si>
  <si>
    <t>Univerzitní 26, 
301 00 Plzeň,
Fakulta elektrotechnická - Děkanát,
místnost EK 502</t>
  </si>
  <si>
    <t>Videokonferenční zařízení</t>
  </si>
  <si>
    <t>Videokonferenční zařízení s rozhraním USB vhodné pro minimálně 14 účastníků v zasedací místnosti. 
Video s rozlišením min. 1920x1080, zorné pole 90°. 
4 všesměrové mikrofony. 
Automatické zaostřování. 
Možnost spárování mobilních zařízení přes bluetooth. 
Plně duplexní hlasitý odposlech. 
Motorizované funkce otáčení 260° a naklápění 130°.  
Min. 30fps. 
Certifikace pro MS Teams a Skype Business. 
Dálkové ovládání.</t>
  </si>
  <si>
    <t>Konferenční mikrofon k PC a notebooku. 
Připojení bluetooth a USB. 
Kondenzátorový, všesměrový. 
Certifikace pro MS Teams včetně tlačítka a signalizace. 
Stolní provedení.
HD Voice, wideband audio.</t>
  </si>
  <si>
    <t>SGS - 2021 - 018</t>
  </si>
  <si>
    <t>ANO</t>
  </si>
  <si>
    <t>Jarmila Glaserová,
Tel.: 37763 4301,
702 047 003</t>
  </si>
  <si>
    <t xml:space="preserve">Univerzitní 26,
301 00 Plzeň,
 Fakulta elektrotechnická -
Katedra elektroenergetiky,
3. patro - místnost EK 318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</si>
  <si>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</si>
  <si>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SGS 2121-027</t>
  </si>
  <si>
    <t>Iveta Matějková,
Tel.: 37763 5403,
725 986 427</t>
  </si>
  <si>
    <t>Riegrova 11, 
301 00 Plzeň,
Fakulta filozofická -
Katedra germanistiky a slavistiky,
místnost RJ 324</t>
  </si>
  <si>
    <t xml:space="preserve">Bezdrátová sluchátka </t>
  </si>
  <si>
    <r>
      <t>Bezdrátová sluchátka s mikrofonem, přes hlavu, okolo uší, uzavřená konstrukce.
Bluetooth, přijímání hovorů.
Frekvenční rozsah min. 20 Hz-20000 Hz.
Citlivost min.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110</t>
    </r>
    <r>
      <rPr>
        <sz val="11"/>
        <color theme="1"/>
        <rFont val="Calibri"/>
        <family val="2"/>
        <charset val="238"/>
        <scheme val="minor"/>
      </rPr>
      <t xml:space="preserve"> dB/mW.
Impedance min. 32 Ohm.</t>
    </r>
  </si>
  <si>
    <r>
      <t xml:space="preserve">Webkamera připojitelná k PC a notebooku. 
Rozhraní USB. 
Video s rozlišením min. 1920x1080.
</t>
    </r>
    <r>
      <rPr>
        <sz val="11"/>
        <rFont val="Calibri"/>
        <family val="2"/>
        <charset val="238"/>
        <scheme val="minor"/>
      </rPr>
      <t>Automatické zaostřování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Integrované duální všesměrové mikrofony s potlačením šumu.  
Automatické ostření (autofocus).
Korekce při slabém osvětlení.
Skládací mechanismus.
Závit 1/4" pro stativ.
Univerzální stolní klip.</t>
    </r>
  </si>
  <si>
    <r>
      <t xml:space="preserve">Webkamera připojitelná k PC a notebooku. 
Rozhraní USB3. 
Video s rozlišením min. 4096x2160. 
Zorné pole 90°-78°-65°. 
Stereo (i více jak 1 mikrofon).
Redukce okolních ruchů.
Automatické ostření (autofocus).
Korekce při slabém osvětlení.
Optický zoom.   
</t>
    </r>
    <r>
      <rPr>
        <sz val="11"/>
        <color theme="1"/>
        <rFont val="Calibri"/>
        <family val="2"/>
        <charset val="238"/>
        <scheme val="minor"/>
      </rPr>
      <t>Univerzální klip, krytka, pouzdro.</t>
    </r>
  </si>
  <si>
    <t>Mikrofon</t>
  </si>
  <si>
    <t>Mikrofon stolní, kondenzátorový.
Stojánek - trojnožka.
Připojení USB.
Délka kabelu min. 1,8 m.
Směrové snímání.
Frekvence od 30 Hz do 16000 Hz.
Citlivost -42 dB.
Pop filtr.
Ovládání hlasitosti na těle mikrofonu.
Záruka min. 2 roky.</t>
  </si>
  <si>
    <t>Prostupnost - el. opory KVK</t>
  </si>
  <si>
    <t>Martina Šurkalová,
Tel.: 733 765 125,
37763 6493</t>
  </si>
  <si>
    <t>Klatovská 51, 
301 00 Plzeň, 
Fakulta pedagogická - Katedra výtvarné výchovy a kultury,
místnost KL 324 - 3.patro</t>
  </si>
  <si>
    <r>
      <t>Úchyt na monitor, s mikrofonem.
Rozlišení 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1280x720 px.</t>
    </r>
    <r>
      <rPr>
        <sz val="11"/>
        <color theme="1"/>
        <rFont val="Calibri"/>
        <family val="2"/>
        <charset val="238"/>
        <scheme val="minor"/>
      </rPr>
      <t xml:space="preserve">
Rozhraní USB 2.0.</t>
    </r>
  </si>
  <si>
    <t>Niceboy VOICE (NCB060a0), záruka 24 měsíců</t>
  </si>
  <si>
    <t>Logitech HD Pro Stream Webcam C922 (960-001088), záruka 24 měsíců</t>
  </si>
  <si>
    <t>Logitech BRIO USB (960-001106), záruka 24 měsíců</t>
  </si>
  <si>
    <t>Logitech GROUP (960-001057), záruka 24 měsíců</t>
  </si>
  <si>
    <t>Jabra Speak 750, MS Teams USB/BT &amp; Link 370 (7700-309), záruka 24 měsíců</t>
  </si>
  <si>
    <t>GENIUS FaceCam 1000X V2 (32200003400), záruka 24 měsíců</t>
  </si>
  <si>
    <t>Connect IT SuperSonic CHP-0500-BK černá (CHP-0500-BK),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</si>
</sst>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7">
    <xf numFmtId="0" fontId="0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15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6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20" fillId="2" borderId="3" xfId="0" applyFont="1" applyFill="1" applyBorder="1" applyAlignment="1">
      <alignment horizontal="center" vertical="center" textRotation="90" wrapText="1"/>
    </xf>
    <xf numFmtId="0" fontId="20" fillId="5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0" fillId="0" borderId="0" xfId="0" applyFont="1" applyAlignment="1">
      <alignment vertical="center"/>
    </xf>
    <xf numFmtId="164" fontId="22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8" fillId="0" borderId="0" xfId="0" applyFont="1" applyAlignment="1">
      <alignment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20" fillId="4" borderId="7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 applyProtection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15" fillId="3" borderId="11" xfId="0" applyNumberFormat="1" applyFon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left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 wrapText="1"/>
    </xf>
    <xf numFmtId="0" fontId="21" fillId="4" borderId="25" xfId="0" applyFont="1" applyFill="1" applyBorder="1" applyAlignment="1">
      <alignment horizontal="center" vertical="center" wrapText="1"/>
    </xf>
    <xf numFmtId="3" fontId="0" fillId="6" borderId="10" xfId="0" applyNumberFormat="1" applyFill="1" applyBorder="1" applyAlignment="1">
      <alignment horizontal="center" vertical="center" wrapText="1"/>
    </xf>
    <xf numFmtId="3" fontId="0" fillId="6" borderId="14" xfId="0" applyNumberFormat="1" applyFill="1" applyBorder="1" applyAlignment="1">
      <alignment horizontal="center" vertical="center" wrapText="1"/>
    </xf>
    <xf numFmtId="3" fontId="0" fillId="6" borderId="18" xfId="0" applyNumberForma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3" fontId="0" fillId="6" borderId="26" xfId="0" applyNumberForma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21" fillId="4" borderId="2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 wrapText="1"/>
    </xf>
    <xf numFmtId="164" fontId="21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29" fillId="3" borderId="8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 applyProtection="1">
      <alignment horizontal="center" vertical="center" wrapText="1"/>
      <protection locked="0"/>
    </xf>
    <xf numFmtId="0" fontId="21" fillId="4" borderId="11" xfId="0" applyFont="1" applyFill="1" applyBorder="1" applyAlignment="1" applyProtection="1">
      <alignment horizontal="center" vertical="center" wrapText="1"/>
      <protection locked="0"/>
    </xf>
    <xf numFmtId="0" fontId="21" fillId="4" borderId="15" xfId="0" applyFont="1" applyFill="1" applyBorder="1" applyAlignment="1" applyProtection="1">
      <alignment horizontal="center" vertical="center" wrapText="1"/>
      <protection locked="0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  <protection locked="0"/>
    </xf>
    <xf numFmtId="0" fontId="21" fillId="4" borderId="8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1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left" vertical="center"/>
    </xf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1" fillId="4" borderId="22" xfId="0" applyFont="1" applyFill="1" applyBorder="1" applyAlignment="1">
      <alignment horizontal="center" vertical="center" wrapText="1"/>
    </xf>
    <xf numFmtId="0" fontId="21" fillId="4" borderId="2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3" xfId="1" xr:uid="{00000000-0005-0000-0000-000001000000}"/>
    <cellStyle name="normální 3 2" xfId="5" xr:uid="{571D547D-AC01-4236-B387-F8136B229983}"/>
    <cellStyle name="normální 3 3" xfId="4" xr:uid="{CBF6A13C-E805-444D-B108-769491574457}"/>
    <cellStyle name="normální 3 4" xfId="3" xr:uid="{609E02DA-B27B-4BA9-B779-0E5225385D5C}"/>
    <cellStyle name="normální 3 5" xfId="2" xr:uid="{5409473C-2ABC-4C50-AE08-5AC25D6EB679}"/>
    <cellStyle name="normální 3 6" xfId="6" xr:uid="{9740CA9F-796F-4D1A-AE49-FEE8FFBD01FB}"/>
  </cellStyles>
  <dxfs count="12"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3"/>
  <sheetViews>
    <sheetView tabSelected="1" topLeftCell="A7" zoomScale="66" zoomScaleNormal="66" workbookViewId="0">
      <selection activeCell="K7" sqref="K7:K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92.7109375" style="1" customWidth="1"/>
    <col min="7" max="7" width="27.85546875" style="1" customWidth="1"/>
    <col min="8" max="8" width="27.7109375" style="1" customWidth="1"/>
    <col min="9" max="9" width="23.5703125" style="1" bestFit="1" customWidth="1"/>
    <col min="10" max="10" width="19" style="1" bestFit="1" customWidth="1"/>
    <col min="11" max="11" width="37.140625" style="5" customWidth="1"/>
    <col min="12" max="12" width="27.5703125" style="5" customWidth="1"/>
    <col min="13" max="13" width="42.7109375" style="1" customWidth="1"/>
    <col min="14" max="14" width="28" style="1" customWidth="1"/>
    <col min="15" max="15" width="15.5703125" style="1" hidden="1" customWidth="1"/>
    <col min="16" max="16" width="24" style="5" bestFit="1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5.85546875" style="4" customWidth="1"/>
    <col min="22" max="16384" width="9.140625" style="5"/>
  </cols>
  <sheetData>
    <row r="1" spans="1:21" ht="42.6" customHeight="1" x14ac:dyDescent="0.25">
      <c r="B1" s="137" t="s">
        <v>33</v>
      </c>
      <c r="C1" s="138"/>
      <c r="D1" s="138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40" t="s">
        <v>5</v>
      </c>
      <c r="H6" s="41" t="s">
        <v>29</v>
      </c>
      <c r="I6" s="34" t="s">
        <v>20</v>
      </c>
      <c r="J6" s="34" t="s">
        <v>21</v>
      </c>
      <c r="K6" s="24" t="s">
        <v>46</v>
      </c>
      <c r="L6" s="38" t="s">
        <v>22</v>
      </c>
      <c r="M6" s="34" t="s">
        <v>23</v>
      </c>
      <c r="N6" s="34" t="s">
        <v>24</v>
      </c>
      <c r="O6" s="34" t="s">
        <v>25</v>
      </c>
      <c r="P6" s="24" t="s">
        <v>6</v>
      </c>
      <c r="Q6" s="25" t="s">
        <v>7</v>
      </c>
      <c r="R6" s="114" t="s">
        <v>8</v>
      </c>
      <c r="S6" s="114" t="s">
        <v>9</v>
      </c>
      <c r="T6" s="34" t="s">
        <v>26</v>
      </c>
      <c r="U6" s="34" t="s">
        <v>27</v>
      </c>
    </row>
    <row r="7" spans="1:21" ht="217.5" customHeight="1" thickTop="1" x14ac:dyDescent="0.25">
      <c r="A7" s="26"/>
      <c r="B7" s="91">
        <v>1</v>
      </c>
      <c r="C7" s="43" t="s">
        <v>34</v>
      </c>
      <c r="D7" s="44">
        <v>1</v>
      </c>
      <c r="E7" s="45" t="s">
        <v>16</v>
      </c>
      <c r="F7" s="95" t="s">
        <v>52</v>
      </c>
      <c r="G7" s="125" t="s">
        <v>61</v>
      </c>
      <c r="H7" s="147"/>
      <c r="I7" s="144" t="s">
        <v>28</v>
      </c>
      <c r="J7" s="150" t="s">
        <v>32</v>
      </c>
      <c r="K7" s="152"/>
      <c r="L7" s="154" t="s">
        <v>37</v>
      </c>
      <c r="M7" s="154" t="s">
        <v>38</v>
      </c>
      <c r="N7" s="156">
        <v>21</v>
      </c>
      <c r="O7" s="46">
        <f t="shared" ref="O7:O13" si="0">D7*P7</f>
        <v>2495</v>
      </c>
      <c r="P7" s="49">
        <v>2495</v>
      </c>
      <c r="Q7" s="117">
        <v>2284</v>
      </c>
      <c r="R7" s="47">
        <f t="shared" ref="R7:R13" si="1">D7*Q7</f>
        <v>2284</v>
      </c>
      <c r="S7" s="48" t="str">
        <f t="shared" ref="S7" si="2">IF(ISNUMBER(Q7), IF(Q7&gt;P7,"NEVYHOVUJE","VYHOVUJE")," ")</f>
        <v>VYHOVUJE</v>
      </c>
      <c r="T7" s="135"/>
      <c r="U7" s="45" t="s">
        <v>12</v>
      </c>
    </row>
    <row r="8" spans="1:21" ht="219" customHeight="1" x14ac:dyDescent="0.25">
      <c r="A8" s="26"/>
      <c r="B8" s="92">
        <v>2</v>
      </c>
      <c r="C8" s="51" t="s">
        <v>35</v>
      </c>
      <c r="D8" s="52">
        <v>1</v>
      </c>
      <c r="E8" s="53" t="s">
        <v>16</v>
      </c>
      <c r="F8" s="96" t="s">
        <v>53</v>
      </c>
      <c r="G8" s="126" t="s">
        <v>62</v>
      </c>
      <c r="H8" s="148"/>
      <c r="I8" s="145"/>
      <c r="J8" s="151"/>
      <c r="K8" s="153"/>
      <c r="L8" s="155"/>
      <c r="M8" s="155"/>
      <c r="N8" s="157"/>
      <c r="O8" s="54">
        <f t="shared" si="0"/>
        <v>4415</v>
      </c>
      <c r="P8" s="55">
        <v>4415</v>
      </c>
      <c r="Q8" s="118">
        <v>3997</v>
      </c>
      <c r="R8" s="56">
        <f t="shared" si="1"/>
        <v>3997</v>
      </c>
      <c r="S8" s="57" t="str">
        <f t="shared" ref="S8:S9" si="3">IF(ISNUMBER(Q8), IF(Q8&gt;P8,"NEVYHOVUJE","VYHOVUJE")," ")</f>
        <v>VYHOVUJE</v>
      </c>
      <c r="T8" s="136"/>
      <c r="U8" s="53" t="s">
        <v>12</v>
      </c>
    </row>
    <row r="9" spans="1:21" ht="179.25" customHeight="1" x14ac:dyDescent="0.25">
      <c r="A9" s="26"/>
      <c r="B9" s="50">
        <v>3</v>
      </c>
      <c r="C9" s="115" t="s">
        <v>39</v>
      </c>
      <c r="D9" s="52">
        <v>1</v>
      </c>
      <c r="E9" s="53" t="s">
        <v>16</v>
      </c>
      <c r="F9" s="58" t="s">
        <v>40</v>
      </c>
      <c r="G9" s="126" t="s">
        <v>63</v>
      </c>
      <c r="H9" s="148"/>
      <c r="I9" s="145"/>
      <c r="J9" s="151"/>
      <c r="K9" s="153"/>
      <c r="L9" s="155"/>
      <c r="M9" s="155"/>
      <c r="N9" s="157"/>
      <c r="O9" s="54">
        <f t="shared" si="0"/>
        <v>23372</v>
      </c>
      <c r="P9" s="55">
        <v>23372</v>
      </c>
      <c r="Q9" s="118">
        <v>20881</v>
      </c>
      <c r="R9" s="56">
        <f t="shared" si="1"/>
        <v>20881</v>
      </c>
      <c r="S9" s="57" t="str">
        <f t="shared" si="3"/>
        <v>VYHOVUJE</v>
      </c>
      <c r="T9" s="136"/>
      <c r="U9" s="53" t="s">
        <v>13</v>
      </c>
    </row>
    <row r="10" spans="1:21" ht="123" customHeight="1" thickBot="1" x14ac:dyDescent="0.3">
      <c r="B10" s="59">
        <v>4</v>
      </c>
      <c r="C10" s="60" t="s">
        <v>36</v>
      </c>
      <c r="D10" s="61">
        <v>3</v>
      </c>
      <c r="E10" s="62" t="s">
        <v>16</v>
      </c>
      <c r="F10" s="63" t="s">
        <v>41</v>
      </c>
      <c r="G10" s="127" t="s">
        <v>64</v>
      </c>
      <c r="H10" s="149"/>
      <c r="I10" s="146"/>
      <c r="J10" s="151"/>
      <c r="K10" s="153"/>
      <c r="L10" s="155"/>
      <c r="M10" s="155"/>
      <c r="N10" s="158"/>
      <c r="O10" s="64">
        <f t="shared" si="0"/>
        <v>14850</v>
      </c>
      <c r="P10" s="65">
        <v>4950</v>
      </c>
      <c r="Q10" s="119">
        <v>4587</v>
      </c>
      <c r="R10" s="66">
        <f t="shared" si="1"/>
        <v>13761</v>
      </c>
      <c r="S10" s="67" t="str">
        <f t="shared" ref="S10" si="4">IF(ISNUMBER(Q10), IF(Q10&gt;P10,"NEVYHOVUJE","VYHOVUJE")," ")</f>
        <v>VYHOVUJE</v>
      </c>
      <c r="T10" s="136"/>
      <c r="U10" s="62" t="s">
        <v>14</v>
      </c>
    </row>
    <row r="11" spans="1:21" ht="123" customHeight="1" thickBot="1" x14ac:dyDescent="0.3">
      <c r="B11" s="93">
        <v>5</v>
      </c>
      <c r="C11" s="68" t="s">
        <v>34</v>
      </c>
      <c r="D11" s="69">
        <v>2</v>
      </c>
      <c r="E11" s="70" t="s">
        <v>16</v>
      </c>
      <c r="F11" s="116" t="s">
        <v>59</v>
      </c>
      <c r="G11" s="128" t="s">
        <v>65</v>
      </c>
      <c r="H11" s="89"/>
      <c r="I11" s="71" t="s">
        <v>28</v>
      </c>
      <c r="J11" s="72" t="s">
        <v>43</v>
      </c>
      <c r="K11" s="73" t="s">
        <v>42</v>
      </c>
      <c r="L11" s="71" t="s">
        <v>44</v>
      </c>
      <c r="M11" s="71" t="s">
        <v>45</v>
      </c>
      <c r="N11" s="74">
        <v>14</v>
      </c>
      <c r="O11" s="75">
        <f t="shared" si="0"/>
        <v>900</v>
      </c>
      <c r="P11" s="76">
        <v>450</v>
      </c>
      <c r="Q11" s="120">
        <v>368</v>
      </c>
      <c r="R11" s="77">
        <f t="shared" si="1"/>
        <v>736</v>
      </c>
      <c r="S11" s="78" t="str">
        <f t="shared" ref="S11" si="5">IF(ISNUMBER(Q11), IF(Q11&gt;P11,"NEVYHOVUJE","VYHOVUJE")," ")</f>
        <v>VYHOVUJE</v>
      </c>
      <c r="T11" s="70"/>
      <c r="U11" s="70" t="s">
        <v>12</v>
      </c>
    </row>
    <row r="12" spans="1:21" ht="123" customHeight="1" thickBot="1" x14ac:dyDescent="0.3">
      <c r="B12" s="97">
        <v>6</v>
      </c>
      <c r="C12" s="98" t="s">
        <v>50</v>
      </c>
      <c r="D12" s="99">
        <v>3</v>
      </c>
      <c r="E12" s="100" t="s">
        <v>16</v>
      </c>
      <c r="F12" s="101" t="s">
        <v>51</v>
      </c>
      <c r="G12" s="129" t="s">
        <v>66</v>
      </c>
      <c r="H12" s="102"/>
      <c r="I12" s="98" t="s">
        <v>28</v>
      </c>
      <c r="J12" s="103" t="s">
        <v>43</v>
      </c>
      <c r="K12" s="104" t="s">
        <v>47</v>
      </c>
      <c r="L12" s="98" t="s">
        <v>48</v>
      </c>
      <c r="M12" s="98" t="s">
        <v>49</v>
      </c>
      <c r="N12" s="105">
        <v>14</v>
      </c>
      <c r="O12" s="106">
        <f t="shared" si="0"/>
        <v>1800</v>
      </c>
      <c r="P12" s="107">
        <v>600</v>
      </c>
      <c r="Q12" s="121">
        <v>310</v>
      </c>
      <c r="R12" s="108">
        <f t="shared" si="1"/>
        <v>930</v>
      </c>
      <c r="S12" s="109" t="str">
        <f t="shared" ref="S12" si="6">IF(ISNUMBER(Q12), IF(Q12&gt;P12,"NEVYHOVUJE","VYHOVUJE")," ")</f>
        <v>VYHOVUJE</v>
      </c>
      <c r="T12" s="100"/>
      <c r="U12" s="100" t="s">
        <v>15</v>
      </c>
    </row>
    <row r="13" spans="1:21" ht="194.25" customHeight="1" thickTop="1" thickBot="1" x14ac:dyDescent="0.3">
      <c r="B13" s="110">
        <v>7</v>
      </c>
      <c r="C13" s="123" t="s">
        <v>54</v>
      </c>
      <c r="D13" s="79">
        <v>1</v>
      </c>
      <c r="E13" s="80" t="s">
        <v>16</v>
      </c>
      <c r="F13" s="94" t="s">
        <v>55</v>
      </c>
      <c r="G13" s="124" t="s">
        <v>60</v>
      </c>
      <c r="H13" s="90"/>
      <c r="I13" s="111" t="s">
        <v>28</v>
      </c>
      <c r="J13" s="82" t="s">
        <v>43</v>
      </c>
      <c r="K13" s="83" t="s">
        <v>56</v>
      </c>
      <c r="L13" s="81" t="s">
        <v>57</v>
      </c>
      <c r="M13" s="81" t="s">
        <v>58</v>
      </c>
      <c r="N13" s="84">
        <v>14</v>
      </c>
      <c r="O13" s="85">
        <f t="shared" si="0"/>
        <v>826</v>
      </c>
      <c r="P13" s="86">
        <v>826</v>
      </c>
      <c r="Q13" s="122">
        <v>670</v>
      </c>
      <c r="R13" s="87">
        <f t="shared" si="1"/>
        <v>670</v>
      </c>
      <c r="S13" s="88" t="str">
        <f t="shared" ref="S13" si="7">IF(ISNUMBER(Q13), IF(Q13&gt;P13,"NEVYHOVUJE","VYHOVUJE")," ")</f>
        <v>VYHOVUJE</v>
      </c>
      <c r="T13" s="80"/>
      <c r="U13" s="80" t="s">
        <v>14</v>
      </c>
    </row>
    <row r="14" spans="1:21" ht="13.5" customHeight="1" thickTop="1" thickBot="1" x14ac:dyDescent="0.3">
      <c r="C14" s="5"/>
      <c r="D14" s="5"/>
      <c r="E14" s="5"/>
      <c r="F14" s="5"/>
      <c r="G14" s="5"/>
      <c r="H14" s="5"/>
      <c r="I14" s="5"/>
      <c r="J14" s="5"/>
      <c r="M14" s="5"/>
      <c r="N14" s="5"/>
      <c r="O14" s="5"/>
      <c r="R14" s="39"/>
    </row>
    <row r="15" spans="1:21" ht="60" customHeight="1" thickTop="1" thickBot="1" x14ac:dyDescent="0.3">
      <c r="B15" s="139" t="s">
        <v>31</v>
      </c>
      <c r="C15" s="140"/>
      <c r="D15" s="140"/>
      <c r="E15" s="140"/>
      <c r="F15" s="140"/>
      <c r="G15" s="140"/>
      <c r="H15" s="113"/>
      <c r="I15" s="27"/>
      <c r="J15" s="27"/>
      <c r="K15" s="27"/>
      <c r="L15" s="8"/>
      <c r="M15" s="8"/>
      <c r="N15" s="28"/>
      <c r="O15" s="28"/>
      <c r="P15" s="29" t="s">
        <v>10</v>
      </c>
      <c r="Q15" s="141" t="s">
        <v>11</v>
      </c>
      <c r="R15" s="142"/>
      <c r="S15" s="143"/>
      <c r="T15" s="22"/>
      <c r="U15" s="30"/>
    </row>
    <row r="16" spans="1:21" ht="33" customHeight="1" thickTop="1" thickBot="1" x14ac:dyDescent="0.3">
      <c r="B16" s="130" t="s">
        <v>30</v>
      </c>
      <c r="C16" s="131"/>
      <c r="D16" s="131"/>
      <c r="E16" s="131"/>
      <c r="F16" s="131"/>
      <c r="G16" s="131"/>
      <c r="H16" s="112"/>
      <c r="I16" s="31"/>
      <c r="L16" s="12"/>
      <c r="M16" s="12"/>
      <c r="N16" s="32"/>
      <c r="O16" s="32"/>
      <c r="P16" s="33">
        <f>SUM(O7:O13)</f>
        <v>48658</v>
      </c>
      <c r="Q16" s="132">
        <f>SUM(R7:R13)</f>
        <v>43259</v>
      </c>
      <c r="R16" s="133"/>
      <c r="S16" s="134"/>
    </row>
    <row r="17" ht="14.25" customHeight="1" thickTop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U19WYeCgV4ucsQ9O4UCfPX0DKVHuPkXYQoGWhjLkoYfS/e4HWfddJRzh2R5vxry2AaJPpVL8ZFlWTFryBCIccw==" saltValue="9yy3pR0a8gw1DJYFMc8lkw==" spinCount="100000" sheet="1" objects="1" scenarios="1"/>
  <mergeCells count="13">
    <mergeCell ref="B16:G16"/>
    <mergeCell ref="Q16:S16"/>
    <mergeCell ref="T7:T10"/>
    <mergeCell ref="B1:D1"/>
    <mergeCell ref="B15:G15"/>
    <mergeCell ref="Q15:S15"/>
    <mergeCell ref="I7:I10"/>
    <mergeCell ref="H7:H10"/>
    <mergeCell ref="J7:J10"/>
    <mergeCell ref="K7:K10"/>
    <mergeCell ref="L7:L10"/>
    <mergeCell ref="M7:M10"/>
    <mergeCell ref="N7:N10"/>
  </mergeCells>
  <conditionalFormatting sqref="D7:D9">
    <cfRule type="containsBlanks" dxfId="11" priority="52">
      <formula>LEN(TRIM(D7))=0</formula>
    </cfRule>
  </conditionalFormatting>
  <conditionalFormatting sqref="S7:S13">
    <cfRule type="cellIs" dxfId="10" priority="44" operator="equal">
      <formula>"VYHOVUJE"</formula>
    </cfRule>
  </conditionalFormatting>
  <conditionalFormatting sqref="S7:S13">
    <cfRule type="cellIs" dxfId="9" priority="43" operator="equal">
      <formula>"NEVYHOVUJE"</formula>
    </cfRule>
  </conditionalFormatting>
  <conditionalFormatting sqref="G7:H7 G8:G9">
    <cfRule type="containsBlanks" dxfId="8" priority="24">
      <formula>LEN(TRIM(G7))=0</formula>
    </cfRule>
  </conditionalFormatting>
  <conditionalFormatting sqref="G7:H7 G8:G9">
    <cfRule type="containsBlanks" dxfId="7" priority="23">
      <formula>LEN(TRIM(G7))=0</formula>
    </cfRule>
  </conditionalFormatting>
  <conditionalFormatting sqref="G7:H7 G8:G9">
    <cfRule type="notContainsBlanks" dxfId="6" priority="22">
      <formula>LEN(TRIM(G7))&gt;0</formula>
    </cfRule>
  </conditionalFormatting>
  <conditionalFormatting sqref="G7:H7 G8:G9">
    <cfRule type="notContainsBlanks" dxfId="5" priority="21">
      <formula>LEN(TRIM(G7))&gt;0</formula>
    </cfRule>
  </conditionalFormatting>
  <conditionalFormatting sqref="G7:H7 G8:G9">
    <cfRule type="notContainsBlanks" dxfId="4" priority="20">
      <formula>LEN(TRIM(G7))&gt;0</formula>
    </cfRule>
  </conditionalFormatting>
  <conditionalFormatting sqref="Q7:Q9">
    <cfRule type="containsBlanks" dxfId="3" priority="14">
      <formula>LEN(TRIM(Q7))=0</formula>
    </cfRule>
  </conditionalFormatting>
  <conditionalFormatting sqref="Q7:Q9">
    <cfRule type="notContainsBlanks" dxfId="2" priority="13">
      <formula>LEN(TRIM(Q7))&gt;0</formula>
    </cfRule>
  </conditionalFormatting>
  <conditionalFormatting sqref="Q7:Q13">
    <cfRule type="notContainsBlanks" dxfId="1" priority="12">
      <formula>LEN(TRIM(Q7))&gt;0</formula>
    </cfRule>
  </conditionalFormatting>
  <conditionalFormatting sqref="D10:D13">
    <cfRule type="containsBlanks" dxfId="0" priority="1">
      <formula>LEN(TRIM(D10))=0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3" xr:uid="{00000000-0002-0000-0000-000001000000}">
      <formula1>"ks,bal,sada,"</formula1>
    </dataValidation>
    <dataValidation type="list" allowBlank="1" showInputMessage="1" showErrorMessage="1" sqref="J11:J13" xr:uid="{77E3A24F-48DF-4FF9-8CB5-3992CE379DCE}">
      <formula1>"ANO,NE"</formula1>
    </dataValidation>
    <dataValidation type="list" allowBlank="1" showInputMessage="1" showErrorMessage="1" sqref="U7:U13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2021-08-02T12:16:55Z</dcterms:modified>
</cp:coreProperties>
</file>