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EE856FFA-6272-4649-95DD-D0B97A3102F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lzeň" sheetId="5" r:id="rId1"/>
    <sheet name="Hrad Nečtiny" sheetId="4" r:id="rId2"/>
    <sheet name="Zbytky z kuchyní, lapoly" sheetId="3" r:id="rId3"/>
  </sheets>
  <definedNames>
    <definedName name="_xlnm._FilterDatabase" localSheetId="0" hidden="1">Plzeň!$A$17:$J$112</definedName>
  </definedNames>
  <calcPr calcId="191029"/>
</workbook>
</file>

<file path=xl/calcChain.xml><?xml version="1.0" encoding="utf-8"?>
<calcChain xmlns="http://schemas.openxmlformats.org/spreadsheetml/2006/main">
  <c r="H92" i="5" l="1"/>
  <c r="H13" i="3"/>
  <c r="H102" i="5"/>
  <c r="H104" i="5" l="1"/>
  <c r="H100" i="5"/>
  <c r="H103" i="5"/>
  <c r="H26" i="5"/>
  <c r="I102" i="5" l="1"/>
  <c r="J102" i="5" s="1"/>
  <c r="I103" i="5"/>
  <c r="J103" i="5" s="1"/>
  <c r="I104" i="5"/>
  <c r="J104" i="5" s="1"/>
  <c r="I92" i="5"/>
  <c r="J92" i="5" s="1"/>
  <c r="H110" i="5"/>
  <c r="I110" i="5" s="1"/>
  <c r="J110" i="5" s="1"/>
  <c r="H109" i="5"/>
  <c r="I109" i="5" s="1"/>
  <c r="J109" i="5" s="1"/>
  <c r="H108" i="5"/>
  <c r="I108" i="5" s="1"/>
  <c r="J108" i="5" s="1"/>
  <c r="H107" i="5"/>
  <c r="I107" i="5" s="1"/>
  <c r="J107" i="5" s="1"/>
  <c r="H106" i="5"/>
  <c r="I106" i="5" s="1"/>
  <c r="J106" i="5" s="1"/>
  <c r="H105" i="5"/>
  <c r="I105" i="5" s="1"/>
  <c r="J105" i="5" s="1"/>
  <c r="H101" i="5"/>
  <c r="I101" i="5" s="1"/>
  <c r="J101" i="5" s="1"/>
  <c r="I100" i="5"/>
  <c r="J100" i="5" s="1"/>
  <c r="H99" i="5"/>
  <c r="I99" i="5" s="1"/>
  <c r="J99" i="5" s="1"/>
  <c r="H98" i="5"/>
  <c r="I98" i="5" s="1"/>
  <c r="J98" i="5" s="1"/>
  <c r="H97" i="5"/>
  <c r="I97" i="5" s="1"/>
  <c r="J97" i="5" s="1"/>
  <c r="H96" i="5"/>
  <c r="I96" i="5" s="1"/>
  <c r="J96" i="5" s="1"/>
  <c r="H95" i="5"/>
  <c r="I95" i="5" s="1"/>
  <c r="J95" i="5" s="1"/>
  <c r="H94" i="5"/>
  <c r="I94" i="5" s="1"/>
  <c r="J94" i="5" s="1"/>
  <c r="H93" i="5"/>
  <c r="I93" i="5" s="1"/>
  <c r="J93" i="5" s="1"/>
  <c r="H91" i="5"/>
  <c r="I91" i="5" s="1"/>
  <c r="J91" i="5" s="1"/>
  <c r="H90" i="5"/>
  <c r="I90" i="5" s="1"/>
  <c r="J90" i="5" s="1"/>
  <c r="H89" i="5"/>
  <c r="I89" i="5" s="1"/>
  <c r="J89" i="5" s="1"/>
  <c r="H88" i="5"/>
  <c r="I88" i="5" s="1"/>
  <c r="J88" i="5" s="1"/>
  <c r="H87" i="5"/>
  <c r="I87" i="5" s="1"/>
  <c r="J87" i="5" s="1"/>
  <c r="H86" i="5"/>
  <c r="I86" i="5" s="1"/>
  <c r="J86" i="5" s="1"/>
  <c r="H85" i="5"/>
  <c r="I85" i="5" s="1"/>
  <c r="J85" i="5" s="1"/>
  <c r="H84" i="5"/>
  <c r="I84" i="5" s="1"/>
  <c r="J84" i="5" s="1"/>
  <c r="H83" i="5"/>
  <c r="I83" i="5" s="1"/>
  <c r="J83" i="5" s="1"/>
  <c r="H82" i="5"/>
  <c r="I82" i="5" s="1"/>
  <c r="J82" i="5" s="1"/>
  <c r="H81" i="5"/>
  <c r="I81" i="5" s="1"/>
  <c r="J81" i="5" s="1"/>
  <c r="H80" i="5"/>
  <c r="I80" i="5" s="1"/>
  <c r="J80" i="5" s="1"/>
  <c r="H79" i="5"/>
  <c r="I79" i="5" s="1"/>
  <c r="J79" i="5" s="1"/>
  <c r="H78" i="5"/>
  <c r="I78" i="5" s="1"/>
  <c r="J78" i="5" s="1"/>
  <c r="H77" i="5"/>
  <c r="I77" i="5" s="1"/>
  <c r="J77" i="5" s="1"/>
  <c r="H76" i="5"/>
  <c r="I76" i="5" s="1"/>
  <c r="J76" i="5" s="1"/>
  <c r="H75" i="5"/>
  <c r="I75" i="5" s="1"/>
  <c r="J75" i="5" s="1"/>
  <c r="H74" i="5"/>
  <c r="I74" i="5" s="1"/>
  <c r="J74" i="5" s="1"/>
  <c r="H73" i="5"/>
  <c r="I73" i="5" s="1"/>
  <c r="J73" i="5" s="1"/>
  <c r="H72" i="5"/>
  <c r="I72" i="5" s="1"/>
  <c r="J72" i="5" s="1"/>
  <c r="H71" i="5"/>
  <c r="I71" i="5" s="1"/>
  <c r="J71" i="5" s="1"/>
  <c r="H70" i="5"/>
  <c r="I70" i="5" s="1"/>
  <c r="J70" i="5" s="1"/>
  <c r="H69" i="5"/>
  <c r="I69" i="5" s="1"/>
  <c r="J69" i="5" s="1"/>
  <c r="H68" i="5"/>
  <c r="I68" i="5" s="1"/>
  <c r="J68" i="5" s="1"/>
  <c r="H67" i="5"/>
  <c r="I67" i="5" s="1"/>
  <c r="J67" i="5" s="1"/>
  <c r="H66" i="5"/>
  <c r="I66" i="5" s="1"/>
  <c r="J66" i="5" s="1"/>
  <c r="H65" i="5"/>
  <c r="I65" i="5" s="1"/>
  <c r="J65" i="5" s="1"/>
  <c r="H64" i="5"/>
  <c r="I64" i="5" s="1"/>
  <c r="J64" i="5" s="1"/>
  <c r="H63" i="5"/>
  <c r="I63" i="5" s="1"/>
  <c r="J63" i="5" s="1"/>
  <c r="H62" i="5"/>
  <c r="I62" i="5" s="1"/>
  <c r="J62" i="5" s="1"/>
  <c r="H61" i="5"/>
  <c r="I61" i="5" s="1"/>
  <c r="J61" i="5" s="1"/>
  <c r="H60" i="5"/>
  <c r="I60" i="5" s="1"/>
  <c r="J60" i="5" s="1"/>
  <c r="H59" i="5"/>
  <c r="I59" i="5" s="1"/>
  <c r="J59" i="5" s="1"/>
  <c r="H58" i="5"/>
  <c r="I58" i="5" s="1"/>
  <c r="J58" i="5" s="1"/>
  <c r="H57" i="5"/>
  <c r="I57" i="5" s="1"/>
  <c r="J57" i="5" s="1"/>
  <c r="H56" i="5"/>
  <c r="I56" i="5" s="1"/>
  <c r="J56" i="5" s="1"/>
  <c r="H55" i="5"/>
  <c r="I55" i="5" s="1"/>
  <c r="J55" i="5" s="1"/>
  <c r="H54" i="5"/>
  <c r="I54" i="5" s="1"/>
  <c r="J54" i="5" s="1"/>
  <c r="H53" i="5"/>
  <c r="I53" i="5" s="1"/>
  <c r="J53" i="5" s="1"/>
  <c r="H52" i="5"/>
  <c r="I52" i="5" s="1"/>
  <c r="J52" i="5" s="1"/>
  <c r="H51" i="5"/>
  <c r="I51" i="5" s="1"/>
  <c r="J51" i="5" s="1"/>
  <c r="H50" i="5"/>
  <c r="I50" i="5" s="1"/>
  <c r="J50" i="5" s="1"/>
  <c r="H49" i="5"/>
  <c r="I49" i="5" s="1"/>
  <c r="J49" i="5" s="1"/>
  <c r="H48" i="5"/>
  <c r="I48" i="5" s="1"/>
  <c r="J48" i="5" s="1"/>
  <c r="H47" i="5"/>
  <c r="I47" i="5" s="1"/>
  <c r="J47" i="5" s="1"/>
  <c r="H46" i="5"/>
  <c r="I46" i="5" s="1"/>
  <c r="J46" i="5" s="1"/>
  <c r="H45" i="5"/>
  <c r="I45" i="5" s="1"/>
  <c r="J45" i="5" s="1"/>
  <c r="H44" i="5"/>
  <c r="I44" i="5" s="1"/>
  <c r="J44" i="5" s="1"/>
  <c r="H43" i="5"/>
  <c r="I43" i="5" s="1"/>
  <c r="J43" i="5" s="1"/>
  <c r="H42" i="5"/>
  <c r="I42" i="5" s="1"/>
  <c r="J42" i="5" s="1"/>
  <c r="H41" i="5"/>
  <c r="I41" i="5" s="1"/>
  <c r="J41" i="5" s="1"/>
  <c r="H40" i="5"/>
  <c r="I40" i="5" s="1"/>
  <c r="J40" i="5" s="1"/>
  <c r="H39" i="5"/>
  <c r="I39" i="5" s="1"/>
  <c r="J39" i="5" s="1"/>
  <c r="H38" i="5"/>
  <c r="I38" i="5" s="1"/>
  <c r="J38" i="5" s="1"/>
  <c r="H37" i="5"/>
  <c r="I37" i="5" s="1"/>
  <c r="J37" i="5" s="1"/>
  <c r="H36" i="5"/>
  <c r="I36" i="5" s="1"/>
  <c r="J36" i="5" s="1"/>
  <c r="H35" i="5"/>
  <c r="I35" i="5" s="1"/>
  <c r="J35" i="5" s="1"/>
  <c r="H34" i="5"/>
  <c r="I34" i="5" s="1"/>
  <c r="J34" i="5" s="1"/>
  <c r="H33" i="5"/>
  <c r="I33" i="5" s="1"/>
  <c r="J33" i="5" s="1"/>
  <c r="H32" i="5"/>
  <c r="I32" i="5" s="1"/>
  <c r="J32" i="5" s="1"/>
  <c r="H31" i="5"/>
  <c r="I31" i="5" s="1"/>
  <c r="J31" i="5" s="1"/>
  <c r="H30" i="5"/>
  <c r="I30" i="5" s="1"/>
  <c r="J30" i="5" s="1"/>
  <c r="H29" i="5"/>
  <c r="I29" i="5" s="1"/>
  <c r="J29" i="5" s="1"/>
  <c r="H28" i="5"/>
  <c r="I28" i="5" s="1"/>
  <c r="J28" i="5" s="1"/>
  <c r="H27" i="5"/>
  <c r="I27" i="5" s="1"/>
  <c r="J27" i="5" s="1"/>
  <c r="I26" i="5"/>
  <c r="J26" i="5" s="1"/>
  <c r="H25" i="5"/>
  <c r="I25" i="5" s="1"/>
  <c r="J25" i="5" s="1"/>
  <c r="H24" i="5"/>
  <c r="I24" i="5" s="1"/>
  <c r="J24" i="5" s="1"/>
  <c r="H23" i="5"/>
  <c r="I23" i="5" s="1"/>
  <c r="J23" i="5" s="1"/>
  <c r="H22" i="5"/>
  <c r="I22" i="5" s="1"/>
  <c r="J22" i="5" s="1"/>
  <c r="H21" i="5"/>
  <c r="I21" i="5" s="1"/>
  <c r="J21" i="5" s="1"/>
  <c r="H20" i="5"/>
  <c r="I20" i="5" s="1"/>
  <c r="J20" i="5" s="1"/>
  <c r="H19" i="5"/>
  <c r="I19" i="5" s="1"/>
  <c r="J19" i="5" s="1"/>
  <c r="H18" i="5"/>
  <c r="I18" i="5" s="1"/>
  <c r="J18" i="5" s="1"/>
  <c r="I7" i="4"/>
  <c r="J7" i="4" s="1"/>
  <c r="I6" i="4"/>
  <c r="J6" i="4" s="1"/>
  <c r="I5" i="4"/>
  <c r="J5" i="4" s="1"/>
  <c r="I4" i="4"/>
  <c r="J4" i="4" s="1"/>
  <c r="I3" i="4"/>
  <c r="J3" i="4" s="1"/>
  <c r="J111" i="5" l="1"/>
  <c r="J112" i="5" s="1"/>
  <c r="C117" i="5" s="1"/>
  <c r="J8" i="4"/>
  <c r="J9" i="4" s="1"/>
  <c r="C118" i="5" s="1"/>
  <c r="H11" i="3"/>
  <c r="H12" i="3" l="1"/>
  <c r="H10" i="3"/>
  <c r="H9" i="3"/>
  <c r="H7" i="3"/>
  <c r="H6" i="3"/>
  <c r="H4" i="3"/>
  <c r="H3" i="3"/>
  <c r="H14" i="3" l="1"/>
  <c r="H15" i="3" l="1"/>
  <c r="C119" i="5" s="1"/>
  <c r="C120" i="5" s="1"/>
</calcChain>
</file>

<file path=xl/sharedStrings.xml><?xml version="1.0" encoding="utf-8"?>
<sst xmlns="http://schemas.openxmlformats.org/spreadsheetml/2006/main" count="228" uniqueCount="94">
  <si>
    <t>Sedláčkova 31</t>
  </si>
  <si>
    <t>Univerzitní 12</t>
  </si>
  <si>
    <t>Borská 53</t>
  </si>
  <si>
    <t>Máchova 20</t>
  </si>
  <si>
    <t>Baarova 36</t>
  </si>
  <si>
    <t>Kollárova 19</t>
  </si>
  <si>
    <t>Klatovská 51</t>
  </si>
  <si>
    <t>Klatovská 200</t>
  </si>
  <si>
    <t>Sedláčkova 38</t>
  </si>
  <si>
    <t>Univerzitní 8</t>
  </si>
  <si>
    <t>Univerzitní 14</t>
  </si>
  <si>
    <t>Univerzitní 20</t>
  </si>
  <si>
    <t>Univerzitní 26</t>
  </si>
  <si>
    <t>Univerzitní 28</t>
  </si>
  <si>
    <t>Veleslavínova 42</t>
  </si>
  <si>
    <t>Hrad Nečtiny</t>
  </si>
  <si>
    <t>M 1 - Kollárova 19</t>
  </si>
  <si>
    <t>měsíčně</t>
  </si>
  <si>
    <t>1 x za 2 měsíce</t>
  </si>
  <si>
    <t>M 4 - Univerzitní 12</t>
  </si>
  <si>
    <t>tukové lapoly</t>
  </si>
  <si>
    <t>1 x za rok</t>
  </si>
  <si>
    <t>lapol u kuchyně</t>
  </si>
  <si>
    <t>Stanoviště nádoby</t>
  </si>
  <si>
    <t>Druh odpadu</t>
  </si>
  <si>
    <t xml:space="preserve">Četnost vývozu/rok </t>
  </si>
  <si>
    <t>Četnost vývozu</t>
  </si>
  <si>
    <t>tuky, oleje</t>
  </si>
  <si>
    <t>Technická 8</t>
  </si>
  <si>
    <t>Cena za svoz/rok v Kč bez DPH</t>
  </si>
  <si>
    <t>Celková cena za 24 měsíců v Kč bez DPH</t>
  </si>
  <si>
    <t>1 x týdně</t>
  </si>
  <si>
    <t>denně *</t>
  </si>
  <si>
    <t>Univerzitní</t>
  </si>
  <si>
    <t>za Univerzitní 20</t>
  </si>
  <si>
    <t>Technická</t>
  </si>
  <si>
    <t>Kollárova</t>
  </si>
  <si>
    <t>Borská</t>
  </si>
  <si>
    <t>Baarova</t>
  </si>
  <si>
    <t>Máchova</t>
  </si>
  <si>
    <t>Máchova 14 + 16</t>
  </si>
  <si>
    <t>Bolevecká</t>
  </si>
  <si>
    <t>Bolevecká 30</t>
  </si>
  <si>
    <t>Chodské náměstí</t>
  </si>
  <si>
    <t>Chodské náměstí 1</t>
  </si>
  <si>
    <t>Jungmannova</t>
  </si>
  <si>
    <t>Jungmanova 1,3</t>
  </si>
  <si>
    <t>Veleslavínova</t>
  </si>
  <si>
    <t>Sedláčkova</t>
  </si>
  <si>
    <t>Sedláčkova 15</t>
  </si>
  <si>
    <t>Sady Pětatřicátníků</t>
  </si>
  <si>
    <t>Sady Pětatřicátníků 14</t>
  </si>
  <si>
    <t>Riegrova</t>
  </si>
  <si>
    <t>Husova 11</t>
  </si>
  <si>
    <t>Univerzitní 22 (vchod naproti jídelně)</t>
  </si>
  <si>
    <t>Univerzitní 22 (za budovou)</t>
  </si>
  <si>
    <t>Univerzitní 22 (hlavní vchod)</t>
  </si>
  <si>
    <t>Univerzitní 22 (RTI)</t>
  </si>
  <si>
    <t>Univerzitní 22 (RTI za budovou)</t>
  </si>
  <si>
    <t>Nečtiny</t>
  </si>
  <si>
    <t>* pracovní den</t>
  </si>
  <si>
    <r>
      <t>bio</t>
    </r>
    <r>
      <rPr>
        <sz val="11"/>
        <rFont val="Garamond"/>
        <family val="1"/>
        <charset val="238"/>
      </rPr>
      <t>**</t>
    </r>
  </si>
  <si>
    <t>bio*</t>
  </si>
  <si>
    <t>Provozovna (číslo, název)</t>
  </si>
  <si>
    <t>1100 l</t>
  </si>
  <si>
    <t>5000 l</t>
  </si>
  <si>
    <t>240 l</t>
  </si>
  <si>
    <t>Plzeň - město</t>
  </si>
  <si>
    <t>Zbytky z kuchyní, lapoly</t>
  </si>
  <si>
    <t>Cena za 24 měsíců v Kč bez DPH</t>
  </si>
  <si>
    <t>Stanoviště</t>
  </si>
  <si>
    <t>Klatovská 51 - bufet</t>
  </si>
  <si>
    <t>1 x týdně***</t>
  </si>
  <si>
    <t>2 x měsíčně**</t>
  </si>
  <si>
    <t>** mimo měsíce: VII., VIII., 2.pol. XII.</t>
  </si>
  <si>
    <t>Hrad Nečtiny (1.4. - 30.11.)</t>
  </si>
  <si>
    <t>2 x měsíčně</t>
  </si>
  <si>
    <t>Dominikánská 9</t>
  </si>
  <si>
    <t>jedlý olej, tuk</t>
  </si>
  <si>
    <t>na zavolání</t>
  </si>
  <si>
    <t>Četnost vývozu se může lišit v návaznosti na aktuální potřeby zadavatele.</t>
  </si>
  <si>
    <r>
      <rPr>
        <i/>
        <sz val="11"/>
        <rFont val="Garamond"/>
        <family val="1"/>
        <charset val="238"/>
      </rPr>
      <t xml:space="preserve">*** </t>
    </r>
    <r>
      <rPr>
        <i/>
        <sz val="11"/>
        <color theme="1"/>
        <rFont val="Garamond"/>
        <family val="1"/>
        <charset val="238"/>
      </rPr>
      <t>1. 4 - 30. 11.</t>
    </r>
  </si>
  <si>
    <t>Hrad Nečtiny (1.12. - 31.3.)</t>
  </si>
  <si>
    <t>Jednotková cena za vývoz sběrné nádoby v Kč bez DPH</t>
  </si>
  <si>
    <t>Velikost sběrné nádoby</t>
  </si>
  <si>
    <t>Počet sběrných nádob</t>
  </si>
  <si>
    <t>Celková cena za svoz nádob/rok v Kč bez DPH</t>
  </si>
  <si>
    <t>Jednotková cena za svoz sběrné nádoby v Kč bez DPH</t>
  </si>
  <si>
    <t>Celková cena za svoz a likvidaci komunálního a separovaného odpadu za 24 měsíců v Kč bez DPH</t>
  </si>
  <si>
    <t xml:space="preserve"> Jednotková cena za vývoz v Kč bez DPH</t>
  </si>
  <si>
    <t>Celková cena za vývoz/rok v Kč bez DPH</t>
  </si>
  <si>
    <t>Cena za 1 svoz požadovaného počtu nádob v Kč bez DPH</t>
  </si>
  <si>
    <t>Svoz a likvidace komunálního a separovaného odpadu pro ZČU (2021 - 2023)</t>
  </si>
  <si>
    <t>Příloha č. 3 ZD / Příloha č. 1 Závazného návrhu smlouvy - Specifikace nádob s odpadem, místa svozu a frekvence svozu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</si>
</sst>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i/>
      <sz val="11"/>
      <name val="Garamond"/>
      <family val="1"/>
      <charset val="238"/>
    </font>
    <font>
      <b/>
      <i/>
      <sz val="11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right"/>
    </xf>
    <xf numFmtId="4" fontId="2" fillId="0" borderId="5" xfId="0" applyNumberFormat="1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0" borderId="58" xfId="0" applyNumberFormat="1" applyFont="1" applyBorder="1" applyAlignment="1" applyProtection="1">
      <alignment horizontal="right"/>
    </xf>
    <xf numFmtId="4" fontId="2" fillId="0" borderId="59" xfId="0" applyNumberFormat="1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4" fontId="3" fillId="0" borderId="7" xfId="0" applyNumberFormat="1" applyFont="1" applyBorder="1" applyAlignment="1" applyProtection="1">
      <alignment horizontal="center"/>
    </xf>
    <xf numFmtId="4" fontId="3" fillId="0" borderId="7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/>
    </xf>
    <xf numFmtId="4" fontId="2" fillId="0" borderId="6" xfId="0" applyNumberFormat="1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4" fontId="3" fillId="0" borderId="17" xfId="0" applyNumberFormat="1" applyFont="1" applyBorder="1" applyAlignment="1" applyProtection="1">
      <alignment horizontal="center"/>
    </xf>
    <xf numFmtId="4" fontId="3" fillId="0" borderId="17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4" fontId="4" fillId="2" borderId="13" xfId="0" applyNumberFormat="1" applyFont="1" applyFill="1" applyBorder="1" applyAlignment="1" applyProtection="1">
      <alignment horizontal="center"/>
    </xf>
    <xf numFmtId="4" fontId="4" fillId="2" borderId="13" xfId="0" applyNumberFormat="1" applyFont="1" applyFill="1" applyBorder="1" applyAlignment="1" applyProtection="1">
      <alignment horizontal="right"/>
    </xf>
    <xf numFmtId="4" fontId="2" fillId="2" borderId="14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/>
    </xf>
    <xf numFmtId="4" fontId="3" fillId="0" borderId="4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4" fontId="3" fillId="0" borderId="17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4" fontId="3" fillId="0" borderId="7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4" fontId="4" fillId="0" borderId="13" xfId="0" applyNumberFormat="1" applyFont="1" applyBorder="1" applyAlignment="1" applyProtection="1">
      <alignment horizontal="center" vertical="center"/>
    </xf>
    <xf numFmtId="4" fontId="4" fillId="0" borderId="13" xfId="0" applyNumberFormat="1" applyFont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14" xfId="0" applyNumberFormat="1" applyFont="1" applyBorder="1" applyProtection="1"/>
    <xf numFmtId="4" fontId="2" fillId="3" borderId="40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4" fontId="4" fillId="2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4" fontId="4" fillId="2" borderId="6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" fontId="4" fillId="2" borderId="40" xfId="0" applyNumberFormat="1" applyFont="1" applyFill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4" fontId="6" fillId="3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4" fontId="3" fillId="5" borderId="59" xfId="0" applyNumberFormat="1" applyFont="1" applyFill="1" applyBorder="1" applyAlignment="1" applyProtection="1">
      <alignment horizontal="center" vertical="center"/>
      <protection locked="0"/>
    </xf>
    <xf numFmtId="4" fontId="3" fillId="5" borderId="6" xfId="0" applyNumberFormat="1" applyFont="1" applyFill="1" applyBorder="1" applyAlignment="1" applyProtection="1">
      <alignment horizontal="center" vertical="center"/>
      <protection locked="0"/>
    </xf>
    <xf numFmtId="4" fontId="3" fillId="5" borderId="8" xfId="0" applyNumberFormat="1" applyFont="1" applyFill="1" applyBorder="1" applyAlignment="1" applyProtection="1">
      <alignment horizontal="center" vertical="center"/>
      <protection locked="0"/>
    </xf>
    <xf numFmtId="4" fontId="3" fillId="5" borderId="4" xfId="0" applyNumberFormat="1" applyFont="1" applyFill="1" applyBorder="1" applyAlignment="1" applyProtection="1">
      <alignment horizontal="center" vertical="center"/>
      <protection locked="0"/>
    </xf>
    <xf numFmtId="4" fontId="3" fillId="5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4" fontId="3" fillId="0" borderId="6" xfId="0" applyNumberFormat="1" applyFont="1" applyFill="1" applyBorder="1" applyAlignment="1" applyProtection="1">
      <alignment horizontal="center" vertical="center"/>
    </xf>
    <xf numFmtId="3" fontId="3" fillId="0" borderId="37" xfId="0" applyNumberFormat="1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8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4" fontId="3" fillId="5" borderId="19" xfId="0" applyNumberFormat="1" applyFont="1" applyFill="1" applyBorder="1" applyAlignment="1" applyProtection="1">
      <alignment horizontal="center" vertical="center"/>
      <protection locked="0"/>
    </xf>
    <xf numFmtId="4" fontId="3" fillId="5" borderId="26" xfId="0" applyNumberFormat="1" applyFont="1" applyFill="1" applyBorder="1" applyAlignment="1" applyProtection="1">
      <alignment horizontal="center" vertical="center"/>
      <protection locked="0"/>
    </xf>
    <xf numFmtId="4" fontId="3" fillId="5" borderId="20" xfId="0" applyNumberFormat="1" applyFont="1" applyFill="1" applyBorder="1" applyAlignment="1" applyProtection="1">
      <alignment horizontal="center" vertical="center"/>
      <protection locked="0"/>
    </xf>
    <xf numFmtId="4" fontId="3" fillId="5" borderId="4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4" fontId="3" fillId="5" borderId="10" xfId="0" applyNumberFormat="1" applyFont="1" applyFill="1" applyBorder="1" applyAlignment="1" applyProtection="1">
      <alignment horizontal="center" vertical="center"/>
      <protection locked="0"/>
    </xf>
    <xf numFmtId="4" fontId="4" fillId="2" borderId="39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Border="1" applyProtection="1"/>
    <xf numFmtId="0" fontId="3" fillId="0" borderId="7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4" fontId="3" fillId="5" borderId="27" xfId="0" applyNumberFormat="1" applyFont="1" applyFill="1" applyBorder="1" applyAlignment="1" applyProtection="1">
      <alignment horizontal="center" vertical="center"/>
      <protection locked="0"/>
    </xf>
    <xf numFmtId="4" fontId="4" fillId="2" borderId="18" xfId="0" applyNumberFormat="1" applyFont="1" applyFill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/>
    </xf>
    <xf numFmtId="0" fontId="3" fillId="0" borderId="59" xfId="0" applyFont="1" applyBorder="1" applyAlignment="1" applyProtection="1">
      <alignment horizontal="center"/>
    </xf>
    <xf numFmtId="0" fontId="3" fillId="0" borderId="69" xfId="0" applyFont="1" applyBorder="1" applyAlignment="1" applyProtection="1">
      <alignment horizontal="center"/>
    </xf>
    <xf numFmtId="4" fontId="3" fillId="5" borderId="60" xfId="0" applyNumberFormat="1" applyFont="1" applyFill="1" applyBorder="1" applyAlignment="1" applyProtection="1">
      <alignment horizontal="center" vertical="center"/>
      <protection locked="0"/>
    </xf>
    <xf numFmtId="4" fontId="4" fillId="2" borderId="59" xfId="0" applyNumberFormat="1" applyFont="1" applyFill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/>
    </xf>
    <xf numFmtId="0" fontId="3" fillId="0" borderId="58" xfId="0" applyFont="1" applyFill="1" applyBorder="1" applyAlignment="1" applyProtection="1">
      <alignment horizontal="center"/>
    </xf>
    <xf numFmtId="4" fontId="3" fillId="0" borderId="58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4" fontId="3" fillId="0" borderId="0" xfId="0" applyNumberFormat="1" applyFont="1" applyProtection="1"/>
    <xf numFmtId="0" fontId="9" fillId="0" borderId="0" xfId="0" applyFont="1" applyProtection="1"/>
    <xf numFmtId="0" fontId="4" fillId="0" borderId="19" xfId="0" applyFont="1" applyBorder="1" applyAlignment="1" applyProtection="1">
      <alignment horizontal="center"/>
    </xf>
    <xf numFmtId="4" fontId="3" fillId="0" borderId="56" xfId="0" applyNumberFormat="1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horizontal="center" vertical="center"/>
      <protection locked="0"/>
    </xf>
    <xf numFmtId="4" fontId="4" fillId="0" borderId="37" xfId="0" applyNumberFormat="1" applyFont="1" applyFill="1" applyBorder="1" applyAlignment="1" applyProtection="1">
      <alignment horizontal="center"/>
    </xf>
    <xf numFmtId="4" fontId="4" fillId="0" borderId="4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</xf>
    <xf numFmtId="4" fontId="4" fillId="0" borderId="7" xfId="0" applyNumberFormat="1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2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textRotation="255"/>
    </xf>
    <xf numFmtId="0" fontId="3" fillId="0" borderId="32" xfId="0" applyFont="1" applyBorder="1" applyAlignment="1" applyProtection="1">
      <alignment horizontal="center" textRotation="255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4" fontId="3" fillId="0" borderId="62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4" fontId="3" fillId="0" borderId="61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4" fontId="3" fillId="0" borderId="63" xfId="0" applyNumberFormat="1" applyFont="1" applyBorder="1" applyAlignment="1" applyProtection="1">
      <alignment horizontal="center" vertical="center"/>
    </xf>
    <xf numFmtId="4" fontId="3" fillId="0" borderId="18" xfId="0" applyNumberFormat="1" applyFont="1" applyBorder="1" applyAlignment="1" applyProtection="1">
      <alignment horizontal="center" vertical="center"/>
    </xf>
    <xf numFmtId="0" fontId="6" fillId="4" borderId="64" xfId="0" applyFont="1" applyFill="1" applyBorder="1" applyAlignment="1" applyProtection="1">
      <alignment horizontal="left" vertical="center" wrapText="1"/>
    </xf>
    <xf numFmtId="0" fontId="6" fillId="4" borderId="65" xfId="0" applyFont="1" applyFill="1" applyBorder="1" applyAlignment="1" applyProtection="1">
      <alignment horizontal="left" vertical="center" wrapText="1"/>
    </xf>
    <xf numFmtId="4" fontId="6" fillId="4" borderId="66" xfId="0" applyNumberFormat="1" applyFont="1" applyFill="1" applyBorder="1" applyAlignment="1" applyProtection="1">
      <alignment horizontal="center" vertical="center"/>
    </xf>
    <xf numFmtId="4" fontId="6" fillId="4" borderId="67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zoomScale="120" zoomScaleNormal="120" workbookViewId="0">
      <selection activeCell="D6" sqref="D6"/>
    </sheetView>
  </sheetViews>
  <sheetFormatPr defaultColWidth="9.140625" defaultRowHeight="15" x14ac:dyDescent="0.25"/>
  <cols>
    <col min="1" max="2" width="20.7109375" style="1" customWidth="1"/>
    <col min="3" max="3" width="21.7109375" style="1" customWidth="1"/>
    <col min="4" max="5" width="10.7109375" style="1" customWidth="1"/>
    <col min="6" max="7" width="11.7109375" style="1" customWidth="1"/>
    <col min="8" max="9" width="14.7109375" style="2" customWidth="1"/>
    <col min="10" max="10" width="20.7109375" style="2" customWidth="1"/>
    <col min="11" max="11" width="9.140625" style="2"/>
    <col min="12" max="12" width="10.28515625" style="2" bestFit="1" customWidth="1"/>
    <col min="13" max="16384" width="9.140625" style="2"/>
  </cols>
  <sheetData>
    <row r="1" spans="1:6" x14ac:dyDescent="0.25">
      <c r="A1" s="135" t="s">
        <v>92</v>
      </c>
      <c r="B1" s="134"/>
      <c r="C1" s="134"/>
      <c r="D1" s="134"/>
      <c r="E1" s="134"/>
      <c r="F1" s="134"/>
    </row>
    <row r="2" spans="1:6" ht="15.75" thickBot="1" x14ac:dyDescent="0.3">
      <c r="A2" s="134" t="s">
        <v>93</v>
      </c>
    </row>
    <row r="3" spans="1:6" ht="55.15" customHeight="1" thickBot="1" x14ac:dyDescent="0.3">
      <c r="A3" s="3" t="s">
        <v>24</v>
      </c>
      <c r="B3" s="131" t="s">
        <v>84</v>
      </c>
      <c r="C3" s="4" t="s">
        <v>83</v>
      </c>
    </row>
    <row r="4" spans="1:6" ht="16.149999999999999" customHeight="1" x14ac:dyDescent="0.25">
      <c r="A4" s="5">
        <v>200301</v>
      </c>
      <c r="B4" s="6" t="s">
        <v>66</v>
      </c>
      <c r="C4" s="75"/>
      <c r="D4" s="7"/>
    </row>
    <row r="5" spans="1:6" ht="16.149999999999999" customHeight="1" x14ac:dyDescent="0.25">
      <c r="A5" s="136">
        <v>200301</v>
      </c>
      <c r="B5" s="140" t="s">
        <v>64</v>
      </c>
      <c r="C5" s="76"/>
    </row>
    <row r="6" spans="1:6" ht="16.149999999999999" customHeight="1" x14ac:dyDescent="0.25">
      <c r="A6" s="136">
        <v>200301</v>
      </c>
      <c r="B6" s="140" t="s">
        <v>65</v>
      </c>
      <c r="C6" s="76"/>
    </row>
    <row r="7" spans="1:6" ht="16.149999999999999" customHeight="1" x14ac:dyDescent="0.25">
      <c r="A7" s="136">
        <v>150101</v>
      </c>
      <c r="B7" s="140" t="s">
        <v>66</v>
      </c>
      <c r="C7" s="76"/>
    </row>
    <row r="8" spans="1:6" ht="16.149999999999999" customHeight="1" x14ac:dyDescent="0.25">
      <c r="A8" s="136">
        <v>150101</v>
      </c>
      <c r="B8" s="140" t="s">
        <v>64</v>
      </c>
      <c r="C8" s="76"/>
    </row>
    <row r="9" spans="1:6" ht="16.149999999999999" customHeight="1" x14ac:dyDescent="0.25">
      <c r="A9" s="136">
        <v>150102</v>
      </c>
      <c r="B9" s="140" t="s">
        <v>66</v>
      </c>
      <c r="C9" s="76"/>
    </row>
    <row r="10" spans="1:6" ht="16.149999999999999" customHeight="1" x14ac:dyDescent="0.25">
      <c r="A10" s="136">
        <v>150102</v>
      </c>
      <c r="B10" s="140" t="s">
        <v>64</v>
      </c>
      <c r="C10" s="76"/>
    </row>
    <row r="11" spans="1:6" ht="16.149999999999999" customHeight="1" x14ac:dyDescent="0.25">
      <c r="A11" s="136">
        <v>150107</v>
      </c>
      <c r="B11" s="140" t="s">
        <v>66</v>
      </c>
      <c r="C11" s="76"/>
    </row>
    <row r="12" spans="1:6" ht="16.149999999999999" customHeight="1" thickBot="1" x14ac:dyDescent="0.3">
      <c r="A12" s="139">
        <v>150107</v>
      </c>
      <c r="B12" s="141" t="s">
        <v>64</v>
      </c>
      <c r="C12" s="77"/>
    </row>
    <row r="13" spans="1:6" x14ac:dyDescent="0.25">
      <c r="A13" s="118"/>
      <c r="B13" s="118"/>
      <c r="C13" s="128"/>
    </row>
    <row r="14" spans="1:6" x14ac:dyDescent="0.25">
      <c r="A14" s="127"/>
      <c r="B14" s="127"/>
      <c r="C14" s="128"/>
    </row>
    <row r="16" spans="1:6" ht="9" customHeight="1" thickBot="1" x14ac:dyDescent="0.3"/>
    <row r="17" spans="1:14" ht="60" customHeight="1" thickBot="1" x14ac:dyDescent="0.3">
      <c r="A17" s="153" t="s">
        <v>63</v>
      </c>
      <c r="B17" s="154"/>
      <c r="C17" s="8" t="s">
        <v>70</v>
      </c>
      <c r="D17" s="142" t="s">
        <v>24</v>
      </c>
      <c r="E17" s="142" t="s">
        <v>84</v>
      </c>
      <c r="F17" s="142" t="s">
        <v>25</v>
      </c>
      <c r="G17" s="142" t="s">
        <v>85</v>
      </c>
      <c r="H17" s="9" t="s">
        <v>87</v>
      </c>
      <c r="I17" s="9" t="s">
        <v>91</v>
      </c>
      <c r="J17" s="10" t="s">
        <v>86</v>
      </c>
    </row>
    <row r="18" spans="1:14" x14ac:dyDescent="0.25">
      <c r="A18" s="151">
        <v>1003037020</v>
      </c>
      <c r="B18" s="148" t="s">
        <v>33</v>
      </c>
      <c r="C18" s="155" t="s">
        <v>9</v>
      </c>
      <c r="D18" s="11">
        <v>200301</v>
      </c>
      <c r="E18" s="12" t="s">
        <v>64</v>
      </c>
      <c r="F18" s="12">
        <v>52</v>
      </c>
      <c r="G18" s="12">
        <v>1</v>
      </c>
      <c r="H18" s="13">
        <f>$C$5</f>
        <v>0</v>
      </c>
      <c r="I18" s="14">
        <f t="shared" ref="I18:I81" si="0">SUM(G18*H18)</f>
        <v>0</v>
      </c>
      <c r="J18" s="15">
        <f>SUM(I18*F18)</f>
        <v>0</v>
      </c>
      <c r="L18" s="119"/>
    </row>
    <row r="19" spans="1:14" x14ac:dyDescent="0.25">
      <c r="A19" s="151"/>
      <c r="B19" s="148"/>
      <c r="C19" s="156"/>
      <c r="D19" s="16">
        <v>150101</v>
      </c>
      <c r="E19" s="17" t="s">
        <v>64</v>
      </c>
      <c r="F19" s="17">
        <v>52</v>
      </c>
      <c r="G19" s="17">
        <v>1</v>
      </c>
      <c r="H19" s="18">
        <f>$C$8</f>
        <v>0</v>
      </c>
      <c r="I19" s="19">
        <f t="shared" si="0"/>
        <v>0</v>
      </c>
      <c r="J19" s="20">
        <f>SUM(I19*F19)</f>
        <v>0</v>
      </c>
      <c r="L19" s="119"/>
    </row>
    <row r="20" spans="1:14" ht="15.75" thickBot="1" x14ac:dyDescent="0.3">
      <c r="A20" s="151"/>
      <c r="B20" s="148"/>
      <c r="C20" s="157"/>
      <c r="D20" s="21">
        <v>150102</v>
      </c>
      <c r="E20" s="22" t="s">
        <v>64</v>
      </c>
      <c r="F20" s="22">
        <v>52</v>
      </c>
      <c r="G20" s="22">
        <v>1</v>
      </c>
      <c r="H20" s="23">
        <f>$C$10</f>
        <v>0</v>
      </c>
      <c r="I20" s="24">
        <f t="shared" si="0"/>
        <v>0</v>
      </c>
      <c r="J20" s="25">
        <f>SUM(I20*F20)</f>
        <v>0</v>
      </c>
      <c r="L20" s="119"/>
    </row>
    <row r="21" spans="1:14" x14ac:dyDescent="0.25">
      <c r="A21" s="151"/>
      <c r="B21" s="148"/>
      <c r="C21" s="155" t="s">
        <v>1</v>
      </c>
      <c r="D21" s="11">
        <v>200301</v>
      </c>
      <c r="E21" s="12" t="s">
        <v>65</v>
      </c>
      <c r="F21" s="12">
        <v>52</v>
      </c>
      <c r="G21" s="12">
        <v>2</v>
      </c>
      <c r="H21" s="13">
        <f>$C$6</f>
        <v>0</v>
      </c>
      <c r="I21" s="14">
        <f t="shared" si="0"/>
        <v>0</v>
      </c>
      <c r="J21" s="15">
        <f t="shared" ref="J21:J84" si="1">SUM(I21*F21)</f>
        <v>0</v>
      </c>
      <c r="L21" s="119"/>
    </row>
    <row r="22" spans="1:14" x14ac:dyDescent="0.25">
      <c r="A22" s="151"/>
      <c r="B22" s="148"/>
      <c r="C22" s="156"/>
      <c r="D22" s="16">
        <v>150101</v>
      </c>
      <c r="E22" s="17" t="s">
        <v>64</v>
      </c>
      <c r="F22" s="17">
        <v>52</v>
      </c>
      <c r="G22" s="17">
        <v>4</v>
      </c>
      <c r="H22" s="18">
        <f>$C$8</f>
        <v>0</v>
      </c>
      <c r="I22" s="26">
        <f t="shared" si="0"/>
        <v>0</v>
      </c>
      <c r="J22" s="27">
        <f t="shared" si="1"/>
        <v>0</v>
      </c>
      <c r="L22" s="119"/>
    </row>
    <row r="23" spans="1:14" x14ac:dyDescent="0.25">
      <c r="A23" s="151"/>
      <c r="B23" s="148"/>
      <c r="C23" s="156"/>
      <c r="D23" s="16">
        <v>150102</v>
      </c>
      <c r="E23" s="17" t="s">
        <v>64</v>
      </c>
      <c r="F23" s="17">
        <v>52</v>
      </c>
      <c r="G23" s="17">
        <v>2</v>
      </c>
      <c r="H23" s="18">
        <f>$C$10</f>
        <v>0</v>
      </c>
      <c r="I23" s="26">
        <f t="shared" si="0"/>
        <v>0</v>
      </c>
      <c r="J23" s="27">
        <f t="shared" si="1"/>
        <v>0</v>
      </c>
      <c r="L23" s="119"/>
    </row>
    <row r="24" spans="1:14" ht="15.75" thickBot="1" x14ac:dyDescent="0.3">
      <c r="A24" s="151"/>
      <c r="B24" s="148"/>
      <c r="C24" s="157"/>
      <c r="D24" s="21">
        <v>150107</v>
      </c>
      <c r="E24" s="22" t="s">
        <v>64</v>
      </c>
      <c r="F24" s="22">
        <v>13</v>
      </c>
      <c r="G24" s="22">
        <v>2</v>
      </c>
      <c r="H24" s="23">
        <f>$C$12</f>
        <v>0</v>
      </c>
      <c r="I24" s="24">
        <f t="shared" si="0"/>
        <v>0</v>
      </c>
      <c r="J24" s="25">
        <f t="shared" si="1"/>
        <v>0</v>
      </c>
      <c r="L24" s="119"/>
    </row>
    <row r="25" spans="1:14" x14ac:dyDescent="0.25">
      <c r="A25" s="151"/>
      <c r="B25" s="148"/>
      <c r="C25" s="155" t="s">
        <v>10</v>
      </c>
      <c r="D25" s="11">
        <v>200301</v>
      </c>
      <c r="E25" s="12" t="s">
        <v>64</v>
      </c>
      <c r="F25" s="12">
        <v>52</v>
      </c>
      <c r="G25" s="12">
        <v>1</v>
      </c>
      <c r="H25" s="13">
        <f>$C$5</f>
        <v>0</v>
      </c>
      <c r="I25" s="14">
        <f t="shared" si="0"/>
        <v>0</v>
      </c>
      <c r="J25" s="15">
        <f t="shared" si="1"/>
        <v>0</v>
      </c>
      <c r="L25" s="119"/>
    </row>
    <row r="26" spans="1:14" ht="15.75" thickBot="1" x14ac:dyDescent="0.3">
      <c r="A26" s="151"/>
      <c r="B26" s="148"/>
      <c r="C26" s="157"/>
      <c r="D26" s="21">
        <v>150102</v>
      </c>
      <c r="E26" s="22" t="s">
        <v>64</v>
      </c>
      <c r="F26" s="22">
        <v>52</v>
      </c>
      <c r="G26" s="22">
        <v>1</v>
      </c>
      <c r="H26" s="18">
        <f>$C$10</f>
        <v>0</v>
      </c>
      <c r="I26" s="24">
        <f t="shared" si="0"/>
        <v>0</v>
      </c>
      <c r="J26" s="25">
        <f t="shared" si="1"/>
        <v>0</v>
      </c>
      <c r="L26" s="119"/>
    </row>
    <row r="27" spans="1:14" x14ac:dyDescent="0.25">
      <c r="A27" s="151"/>
      <c r="B27" s="148"/>
      <c r="C27" s="155" t="s">
        <v>11</v>
      </c>
      <c r="D27" s="11">
        <v>200301</v>
      </c>
      <c r="E27" s="12" t="s">
        <v>64</v>
      </c>
      <c r="F27" s="12">
        <v>52</v>
      </c>
      <c r="G27" s="12">
        <v>1</v>
      </c>
      <c r="H27" s="13">
        <f>$C$5</f>
        <v>0</v>
      </c>
      <c r="I27" s="14">
        <f t="shared" si="0"/>
        <v>0</v>
      </c>
      <c r="J27" s="15">
        <f t="shared" si="1"/>
        <v>0</v>
      </c>
      <c r="L27" s="119"/>
    </row>
    <row r="28" spans="1:14" x14ac:dyDescent="0.25">
      <c r="A28" s="151"/>
      <c r="B28" s="148"/>
      <c r="C28" s="156"/>
      <c r="D28" s="16">
        <v>150101</v>
      </c>
      <c r="E28" s="17" t="s">
        <v>64</v>
      </c>
      <c r="F28" s="17">
        <v>52</v>
      </c>
      <c r="G28" s="17">
        <v>1</v>
      </c>
      <c r="H28" s="18">
        <f>$C$8</f>
        <v>0</v>
      </c>
      <c r="I28" s="26">
        <f t="shared" si="0"/>
        <v>0</v>
      </c>
      <c r="J28" s="27">
        <f t="shared" si="1"/>
        <v>0</v>
      </c>
      <c r="L28" s="119"/>
    </row>
    <row r="29" spans="1:14" ht="15.75" thickBot="1" x14ac:dyDescent="0.3">
      <c r="A29" s="151"/>
      <c r="B29" s="148"/>
      <c r="C29" s="157"/>
      <c r="D29" s="28">
        <v>150102</v>
      </c>
      <c r="E29" s="29" t="s">
        <v>64</v>
      </c>
      <c r="F29" s="29">
        <v>52</v>
      </c>
      <c r="G29" s="29">
        <v>1</v>
      </c>
      <c r="H29" s="30">
        <f>$C$10</f>
        <v>0</v>
      </c>
      <c r="I29" s="31">
        <f t="shared" si="0"/>
        <v>0</v>
      </c>
      <c r="J29" s="32">
        <f t="shared" si="1"/>
        <v>0</v>
      </c>
      <c r="L29" s="119"/>
    </row>
    <row r="30" spans="1:14" ht="15.75" thickBot="1" x14ac:dyDescent="0.3">
      <c r="A30" s="151"/>
      <c r="B30" s="148"/>
      <c r="C30" s="33" t="s">
        <v>34</v>
      </c>
      <c r="D30" s="34">
        <v>200301</v>
      </c>
      <c r="E30" s="35" t="s">
        <v>64</v>
      </c>
      <c r="F30" s="35">
        <v>52</v>
      </c>
      <c r="G30" s="35">
        <v>1</v>
      </c>
      <c r="H30" s="36">
        <f>$C$5</f>
        <v>0</v>
      </c>
      <c r="I30" s="37">
        <f t="shared" si="0"/>
        <v>0</v>
      </c>
      <c r="J30" s="38">
        <f t="shared" si="1"/>
        <v>0</v>
      </c>
      <c r="L30" s="119"/>
    </row>
    <row r="31" spans="1:14" x14ac:dyDescent="0.25">
      <c r="A31" s="151"/>
      <c r="B31" s="148"/>
      <c r="C31" s="158" t="s">
        <v>54</v>
      </c>
      <c r="D31" s="11">
        <v>200301</v>
      </c>
      <c r="E31" s="12" t="s">
        <v>64</v>
      </c>
      <c r="F31" s="12">
        <v>52</v>
      </c>
      <c r="G31" s="39">
        <v>1</v>
      </c>
      <c r="H31" s="40">
        <f>$C$5</f>
        <v>0</v>
      </c>
      <c r="I31" s="14">
        <f t="shared" si="0"/>
        <v>0</v>
      </c>
      <c r="J31" s="15">
        <f t="shared" si="1"/>
        <v>0</v>
      </c>
      <c r="L31" s="119"/>
      <c r="N31" s="41"/>
    </row>
    <row r="32" spans="1:14" x14ac:dyDescent="0.25">
      <c r="A32" s="151"/>
      <c r="B32" s="148"/>
      <c r="C32" s="159"/>
      <c r="D32" s="16">
        <v>150101</v>
      </c>
      <c r="E32" s="17" t="s">
        <v>64</v>
      </c>
      <c r="F32" s="17">
        <v>52</v>
      </c>
      <c r="G32" s="42">
        <v>1</v>
      </c>
      <c r="H32" s="43">
        <f>$C$8</f>
        <v>0</v>
      </c>
      <c r="I32" s="26">
        <f t="shared" si="0"/>
        <v>0</v>
      </c>
      <c r="J32" s="27">
        <f t="shared" si="1"/>
        <v>0</v>
      </c>
      <c r="L32" s="119"/>
    </row>
    <row r="33" spans="1:12" ht="15.75" thickBot="1" x14ac:dyDescent="0.3">
      <c r="A33" s="151"/>
      <c r="B33" s="148"/>
      <c r="C33" s="160"/>
      <c r="D33" s="28">
        <v>150102</v>
      </c>
      <c r="E33" s="29" t="s">
        <v>64</v>
      </c>
      <c r="F33" s="29">
        <v>52</v>
      </c>
      <c r="G33" s="44">
        <v>1</v>
      </c>
      <c r="H33" s="45">
        <f>$C$10</f>
        <v>0</v>
      </c>
      <c r="I33" s="31">
        <f t="shared" si="0"/>
        <v>0</v>
      </c>
      <c r="J33" s="32">
        <f t="shared" si="1"/>
        <v>0</v>
      </c>
      <c r="L33" s="119"/>
    </row>
    <row r="34" spans="1:12" x14ac:dyDescent="0.25">
      <c r="A34" s="151"/>
      <c r="B34" s="148"/>
      <c r="C34" s="161" t="s">
        <v>55</v>
      </c>
      <c r="D34" s="11">
        <v>200301</v>
      </c>
      <c r="E34" s="12" t="s">
        <v>65</v>
      </c>
      <c r="F34" s="12">
        <v>52</v>
      </c>
      <c r="G34" s="39">
        <v>1</v>
      </c>
      <c r="H34" s="40">
        <f>$C$6</f>
        <v>0</v>
      </c>
      <c r="I34" s="14">
        <f t="shared" si="0"/>
        <v>0</v>
      </c>
      <c r="J34" s="15">
        <f t="shared" si="1"/>
        <v>0</v>
      </c>
      <c r="L34" s="119"/>
    </row>
    <row r="35" spans="1:12" x14ac:dyDescent="0.25">
      <c r="A35" s="151"/>
      <c r="B35" s="148"/>
      <c r="C35" s="162"/>
      <c r="D35" s="16">
        <v>150102</v>
      </c>
      <c r="E35" s="17" t="s">
        <v>64</v>
      </c>
      <c r="F35" s="17">
        <v>52</v>
      </c>
      <c r="G35" s="42">
        <v>2</v>
      </c>
      <c r="H35" s="43">
        <f>$C$10</f>
        <v>0</v>
      </c>
      <c r="I35" s="26">
        <f t="shared" si="0"/>
        <v>0</v>
      </c>
      <c r="J35" s="27">
        <f t="shared" si="1"/>
        <v>0</v>
      </c>
      <c r="L35" s="119"/>
    </row>
    <row r="36" spans="1:12" x14ac:dyDescent="0.25">
      <c r="A36" s="151"/>
      <c r="B36" s="148"/>
      <c r="C36" s="162"/>
      <c r="D36" s="16">
        <v>150101</v>
      </c>
      <c r="E36" s="17" t="s">
        <v>64</v>
      </c>
      <c r="F36" s="17">
        <v>52</v>
      </c>
      <c r="G36" s="42">
        <v>2</v>
      </c>
      <c r="H36" s="43">
        <f>$C$8</f>
        <v>0</v>
      </c>
      <c r="I36" s="26">
        <f t="shared" si="0"/>
        <v>0</v>
      </c>
      <c r="J36" s="27">
        <f t="shared" si="1"/>
        <v>0</v>
      </c>
      <c r="L36" s="119"/>
    </row>
    <row r="37" spans="1:12" ht="15.75" thickBot="1" x14ac:dyDescent="0.3">
      <c r="A37" s="151"/>
      <c r="B37" s="148"/>
      <c r="C37" s="163"/>
      <c r="D37" s="21">
        <v>150107</v>
      </c>
      <c r="E37" s="22" t="s">
        <v>64</v>
      </c>
      <c r="F37" s="22">
        <v>13</v>
      </c>
      <c r="G37" s="46">
        <v>1</v>
      </c>
      <c r="H37" s="47">
        <f>$C$12</f>
        <v>0</v>
      </c>
      <c r="I37" s="24">
        <f t="shared" si="0"/>
        <v>0</v>
      </c>
      <c r="J37" s="25">
        <f t="shared" si="1"/>
        <v>0</v>
      </c>
      <c r="L37" s="119"/>
    </row>
    <row r="38" spans="1:12" x14ac:dyDescent="0.25">
      <c r="A38" s="151"/>
      <c r="B38" s="148"/>
      <c r="C38" s="161" t="s">
        <v>56</v>
      </c>
      <c r="D38" s="11">
        <v>200301</v>
      </c>
      <c r="E38" s="12" t="s">
        <v>66</v>
      </c>
      <c r="F38" s="12">
        <v>52</v>
      </c>
      <c r="G38" s="39">
        <v>1</v>
      </c>
      <c r="H38" s="40">
        <f>$C$4</f>
        <v>0</v>
      </c>
      <c r="I38" s="14">
        <f t="shared" si="0"/>
        <v>0</v>
      </c>
      <c r="J38" s="15">
        <f t="shared" si="1"/>
        <v>0</v>
      </c>
      <c r="L38" s="119"/>
    </row>
    <row r="39" spans="1:12" ht="15.75" thickBot="1" x14ac:dyDescent="0.3">
      <c r="A39" s="151"/>
      <c r="B39" s="148"/>
      <c r="C39" s="163"/>
      <c r="D39" s="28">
        <v>150102</v>
      </c>
      <c r="E39" s="29" t="s">
        <v>66</v>
      </c>
      <c r="F39" s="29">
        <v>52</v>
      </c>
      <c r="G39" s="44">
        <v>1</v>
      </c>
      <c r="H39" s="45">
        <f>$C$9</f>
        <v>0</v>
      </c>
      <c r="I39" s="31">
        <f t="shared" si="0"/>
        <v>0</v>
      </c>
      <c r="J39" s="32">
        <f t="shared" si="1"/>
        <v>0</v>
      </c>
      <c r="L39" s="119"/>
    </row>
    <row r="40" spans="1:12" x14ac:dyDescent="0.25">
      <c r="A40" s="151"/>
      <c r="B40" s="148"/>
      <c r="C40" s="161" t="s">
        <v>57</v>
      </c>
      <c r="D40" s="11">
        <v>200301</v>
      </c>
      <c r="E40" s="39" t="s">
        <v>64</v>
      </c>
      <c r="F40" s="12">
        <v>52</v>
      </c>
      <c r="G40" s="39">
        <v>3</v>
      </c>
      <c r="H40" s="40">
        <f>$C$5</f>
        <v>0</v>
      </c>
      <c r="I40" s="14">
        <f t="shared" si="0"/>
        <v>0</v>
      </c>
      <c r="J40" s="15">
        <f t="shared" si="1"/>
        <v>0</v>
      </c>
      <c r="L40" s="119"/>
    </row>
    <row r="41" spans="1:12" x14ac:dyDescent="0.25">
      <c r="A41" s="151"/>
      <c r="B41" s="148"/>
      <c r="C41" s="162"/>
      <c r="D41" s="16">
        <v>150101</v>
      </c>
      <c r="E41" s="17" t="s">
        <v>64</v>
      </c>
      <c r="F41" s="17">
        <v>52</v>
      </c>
      <c r="G41" s="42">
        <v>1</v>
      </c>
      <c r="H41" s="43">
        <f>$C$8</f>
        <v>0</v>
      </c>
      <c r="I41" s="26">
        <f t="shared" si="0"/>
        <v>0</v>
      </c>
      <c r="J41" s="27">
        <f t="shared" si="1"/>
        <v>0</v>
      </c>
      <c r="L41" s="119"/>
    </row>
    <row r="42" spans="1:12" ht="15.75" thickBot="1" x14ac:dyDescent="0.3">
      <c r="A42" s="151"/>
      <c r="B42" s="148"/>
      <c r="C42" s="163"/>
      <c r="D42" s="21">
        <v>150102</v>
      </c>
      <c r="E42" s="22" t="s">
        <v>64</v>
      </c>
      <c r="F42" s="22">
        <v>52</v>
      </c>
      <c r="G42" s="46">
        <v>1</v>
      </c>
      <c r="H42" s="47">
        <f>$C$10</f>
        <v>0</v>
      </c>
      <c r="I42" s="24">
        <f t="shared" si="0"/>
        <v>0</v>
      </c>
      <c r="J42" s="25">
        <f t="shared" si="1"/>
        <v>0</v>
      </c>
      <c r="L42" s="119"/>
    </row>
    <row r="43" spans="1:12" ht="30.75" thickBot="1" x14ac:dyDescent="0.3">
      <c r="A43" s="151"/>
      <c r="B43" s="148"/>
      <c r="C43" s="48" t="s">
        <v>58</v>
      </c>
      <c r="D43" s="49">
        <v>200301</v>
      </c>
      <c r="E43" s="50" t="s">
        <v>64</v>
      </c>
      <c r="F43" s="50">
        <v>52</v>
      </c>
      <c r="G43" s="50">
        <v>1</v>
      </c>
      <c r="H43" s="51">
        <f>$C$5</f>
        <v>0</v>
      </c>
      <c r="I43" s="52">
        <f t="shared" si="0"/>
        <v>0</v>
      </c>
      <c r="J43" s="53">
        <f t="shared" si="1"/>
        <v>0</v>
      </c>
      <c r="L43" s="119"/>
    </row>
    <row r="44" spans="1:12" x14ac:dyDescent="0.25">
      <c r="A44" s="151"/>
      <c r="B44" s="148"/>
      <c r="C44" s="155" t="s">
        <v>12</v>
      </c>
      <c r="D44" s="11">
        <v>200301</v>
      </c>
      <c r="E44" s="12" t="s">
        <v>65</v>
      </c>
      <c r="F44" s="12">
        <v>52</v>
      </c>
      <c r="G44" s="39">
        <v>1</v>
      </c>
      <c r="H44" s="40">
        <f>$C$6</f>
        <v>0</v>
      </c>
      <c r="I44" s="14">
        <f t="shared" si="0"/>
        <v>0</v>
      </c>
      <c r="J44" s="15">
        <f t="shared" si="1"/>
        <v>0</v>
      </c>
      <c r="L44" s="119"/>
    </row>
    <row r="45" spans="1:12" x14ac:dyDescent="0.25">
      <c r="A45" s="151"/>
      <c r="B45" s="148"/>
      <c r="C45" s="156"/>
      <c r="D45" s="16">
        <v>150101</v>
      </c>
      <c r="E45" s="17" t="s">
        <v>64</v>
      </c>
      <c r="F45" s="17">
        <v>52</v>
      </c>
      <c r="G45" s="42">
        <v>4</v>
      </c>
      <c r="H45" s="43">
        <f>$C$8</f>
        <v>0</v>
      </c>
      <c r="I45" s="26">
        <f t="shared" si="0"/>
        <v>0</v>
      </c>
      <c r="J45" s="27">
        <f t="shared" si="1"/>
        <v>0</v>
      </c>
      <c r="L45" s="119"/>
    </row>
    <row r="46" spans="1:12" ht="15.75" thickBot="1" x14ac:dyDescent="0.3">
      <c r="A46" s="151"/>
      <c r="B46" s="148"/>
      <c r="C46" s="157"/>
      <c r="D46" s="21">
        <v>150102</v>
      </c>
      <c r="E46" s="22" t="s">
        <v>64</v>
      </c>
      <c r="F46" s="22">
        <v>52</v>
      </c>
      <c r="G46" s="46">
        <v>4</v>
      </c>
      <c r="H46" s="47">
        <f>$C$10</f>
        <v>0</v>
      </c>
      <c r="I46" s="24">
        <f t="shared" si="0"/>
        <v>0</v>
      </c>
      <c r="J46" s="25">
        <f t="shared" si="1"/>
        <v>0</v>
      </c>
      <c r="L46" s="119"/>
    </row>
    <row r="47" spans="1:12" x14ac:dyDescent="0.25">
      <c r="A47" s="151"/>
      <c r="B47" s="148"/>
      <c r="C47" s="144" t="s">
        <v>13</v>
      </c>
      <c r="D47" s="11">
        <v>200301</v>
      </c>
      <c r="E47" s="12" t="s">
        <v>65</v>
      </c>
      <c r="F47" s="12">
        <v>52</v>
      </c>
      <c r="G47" s="39">
        <v>1</v>
      </c>
      <c r="H47" s="40">
        <f>$C$6</f>
        <v>0</v>
      </c>
      <c r="I47" s="14">
        <f t="shared" si="0"/>
        <v>0</v>
      </c>
      <c r="J47" s="15">
        <f t="shared" si="1"/>
        <v>0</v>
      </c>
      <c r="L47" s="119"/>
    </row>
    <row r="48" spans="1:12" x14ac:dyDescent="0.25">
      <c r="A48" s="151"/>
      <c r="B48" s="148"/>
      <c r="C48" s="145"/>
      <c r="D48" s="16">
        <v>150101</v>
      </c>
      <c r="E48" s="17" t="s">
        <v>64</v>
      </c>
      <c r="F48" s="17">
        <v>52</v>
      </c>
      <c r="G48" s="42">
        <v>2</v>
      </c>
      <c r="H48" s="43">
        <f>$C$8</f>
        <v>0</v>
      </c>
      <c r="I48" s="26">
        <f t="shared" si="0"/>
        <v>0</v>
      </c>
      <c r="J48" s="27">
        <f t="shared" si="1"/>
        <v>0</v>
      </c>
      <c r="L48" s="119"/>
    </row>
    <row r="49" spans="1:12" ht="15.75" thickBot="1" x14ac:dyDescent="0.3">
      <c r="A49" s="152"/>
      <c r="B49" s="149"/>
      <c r="C49" s="146"/>
      <c r="D49" s="28">
        <v>150102</v>
      </c>
      <c r="E49" s="29" t="s">
        <v>64</v>
      </c>
      <c r="F49" s="29">
        <v>52</v>
      </c>
      <c r="G49" s="44">
        <v>1</v>
      </c>
      <c r="H49" s="45">
        <f>$C$10</f>
        <v>0</v>
      </c>
      <c r="I49" s="31">
        <f t="shared" si="0"/>
        <v>0</v>
      </c>
      <c r="J49" s="32">
        <f t="shared" si="1"/>
        <v>0</v>
      </c>
      <c r="L49" s="119"/>
    </row>
    <row r="50" spans="1:12" x14ac:dyDescent="0.25">
      <c r="A50" s="164">
        <v>1009919849</v>
      </c>
      <c r="B50" s="167" t="s">
        <v>35</v>
      </c>
      <c r="C50" s="155" t="s">
        <v>28</v>
      </c>
      <c r="D50" s="11">
        <v>200301</v>
      </c>
      <c r="E50" s="12" t="s">
        <v>65</v>
      </c>
      <c r="F50" s="12">
        <v>52</v>
      </c>
      <c r="G50" s="39">
        <v>1</v>
      </c>
      <c r="H50" s="40">
        <f>$C$6</f>
        <v>0</v>
      </c>
      <c r="I50" s="14">
        <f t="shared" si="0"/>
        <v>0</v>
      </c>
      <c r="J50" s="15">
        <f t="shared" si="1"/>
        <v>0</v>
      </c>
      <c r="L50" s="119"/>
    </row>
    <row r="51" spans="1:12" x14ac:dyDescent="0.25">
      <c r="A51" s="165"/>
      <c r="B51" s="168"/>
      <c r="C51" s="156"/>
      <c r="D51" s="16">
        <v>150101</v>
      </c>
      <c r="E51" s="17" t="s">
        <v>64</v>
      </c>
      <c r="F51" s="17">
        <v>52</v>
      </c>
      <c r="G51" s="42">
        <v>3</v>
      </c>
      <c r="H51" s="43">
        <f>$C$8</f>
        <v>0</v>
      </c>
      <c r="I51" s="26">
        <f t="shared" si="0"/>
        <v>0</v>
      </c>
      <c r="J51" s="27">
        <f t="shared" si="1"/>
        <v>0</v>
      </c>
      <c r="L51" s="119"/>
    </row>
    <row r="52" spans="1:12" ht="15.75" thickBot="1" x14ac:dyDescent="0.3">
      <c r="A52" s="166"/>
      <c r="B52" s="169"/>
      <c r="C52" s="157"/>
      <c r="D52" s="21">
        <v>150102</v>
      </c>
      <c r="E52" s="22" t="s">
        <v>64</v>
      </c>
      <c r="F52" s="22">
        <v>52</v>
      </c>
      <c r="G52" s="46">
        <v>3</v>
      </c>
      <c r="H52" s="47">
        <f>$C$10</f>
        <v>0</v>
      </c>
      <c r="I52" s="24">
        <f t="shared" si="0"/>
        <v>0</v>
      </c>
      <c r="J52" s="25">
        <f t="shared" si="1"/>
        <v>0</v>
      </c>
      <c r="L52" s="119"/>
    </row>
    <row r="53" spans="1:12" x14ac:dyDescent="0.25">
      <c r="A53" s="164">
        <v>1003037178</v>
      </c>
      <c r="B53" s="171" t="s">
        <v>36</v>
      </c>
      <c r="C53" s="174" t="s">
        <v>5</v>
      </c>
      <c r="D53" s="11">
        <v>200301</v>
      </c>
      <c r="E53" s="12" t="s">
        <v>65</v>
      </c>
      <c r="F53" s="12">
        <v>52</v>
      </c>
      <c r="G53" s="39">
        <v>2</v>
      </c>
      <c r="H53" s="40">
        <f>$C$6</f>
        <v>0</v>
      </c>
      <c r="I53" s="14">
        <f t="shared" si="0"/>
        <v>0</v>
      </c>
      <c r="J53" s="15">
        <f t="shared" si="1"/>
        <v>0</v>
      </c>
      <c r="L53" s="119"/>
    </row>
    <row r="54" spans="1:12" x14ac:dyDescent="0.25">
      <c r="A54" s="165"/>
      <c r="B54" s="172"/>
      <c r="C54" s="175"/>
      <c r="D54" s="16">
        <v>150101</v>
      </c>
      <c r="E54" s="17" t="s">
        <v>64</v>
      </c>
      <c r="F54" s="17">
        <v>52</v>
      </c>
      <c r="G54" s="42">
        <v>3</v>
      </c>
      <c r="H54" s="43">
        <f>$C$8</f>
        <v>0</v>
      </c>
      <c r="I54" s="26">
        <f t="shared" si="0"/>
        <v>0</v>
      </c>
      <c r="J54" s="27">
        <f t="shared" si="1"/>
        <v>0</v>
      </c>
      <c r="L54" s="119"/>
    </row>
    <row r="55" spans="1:12" x14ac:dyDescent="0.25">
      <c r="A55" s="165"/>
      <c r="B55" s="172"/>
      <c r="C55" s="175"/>
      <c r="D55" s="16">
        <v>150102</v>
      </c>
      <c r="E55" s="17" t="s">
        <v>64</v>
      </c>
      <c r="F55" s="17">
        <v>52</v>
      </c>
      <c r="G55" s="42">
        <v>1</v>
      </c>
      <c r="H55" s="43">
        <f>$C$10</f>
        <v>0</v>
      </c>
      <c r="I55" s="26">
        <f t="shared" si="0"/>
        <v>0</v>
      </c>
      <c r="J55" s="27">
        <f t="shared" si="1"/>
        <v>0</v>
      </c>
      <c r="L55" s="119"/>
    </row>
    <row r="56" spans="1:12" ht="15.75" thickBot="1" x14ac:dyDescent="0.3">
      <c r="A56" s="170"/>
      <c r="B56" s="173"/>
      <c r="C56" s="176"/>
      <c r="D56" s="21">
        <v>150107</v>
      </c>
      <c r="E56" s="22" t="s">
        <v>64</v>
      </c>
      <c r="F56" s="22">
        <v>13</v>
      </c>
      <c r="G56" s="46">
        <v>1</v>
      </c>
      <c r="H56" s="47">
        <f>$C$12</f>
        <v>0</v>
      </c>
      <c r="I56" s="24">
        <f t="shared" si="0"/>
        <v>0</v>
      </c>
      <c r="J56" s="25">
        <f t="shared" si="1"/>
        <v>0</v>
      </c>
      <c r="L56" s="119"/>
    </row>
    <row r="57" spans="1:12" x14ac:dyDescent="0.25">
      <c r="A57" s="164">
        <v>1003037101</v>
      </c>
      <c r="B57" s="171" t="s">
        <v>37</v>
      </c>
      <c r="C57" s="174" t="s">
        <v>2</v>
      </c>
      <c r="D57" s="11">
        <v>200301</v>
      </c>
      <c r="E57" s="12" t="s">
        <v>65</v>
      </c>
      <c r="F57" s="12">
        <v>52</v>
      </c>
      <c r="G57" s="39">
        <v>2</v>
      </c>
      <c r="H57" s="40">
        <f>$C$6</f>
        <v>0</v>
      </c>
      <c r="I57" s="14">
        <f t="shared" si="0"/>
        <v>0</v>
      </c>
      <c r="J57" s="15">
        <f t="shared" si="1"/>
        <v>0</v>
      </c>
      <c r="L57" s="119"/>
    </row>
    <row r="58" spans="1:12" x14ac:dyDescent="0.25">
      <c r="A58" s="165"/>
      <c r="B58" s="172"/>
      <c r="C58" s="175"/>
      <c r="D58" s="16">
        <v>200301</v>
      </c>
      <c r="E58" s="17" t="s">
        <v>64</v>
      </c>
      <c r="F58" s="17">
        <v>52</v>
      </c>
      <c r="G58" s="42">
        <v>2</v>
      </c>
      <c r="H58" s="43">
        <f>$C$5</f>
        <v>0</v>
      </c>
      <c r="I58" s="26">
        <f t="shared" si="0"/>
        <v>0</v>
      </c>
      <c r="J58" s="27">
        <f t="shared" si="1"/>
        <v>0</v>
      </c>
      <c r="L58" s="119"/>
    </row>
    <row r="59" spans="1:12" x14ac:dyDescent="0.25">
      <c r="A59" s="165"/>
      <c r="B59" s="172"/>
      <c r="C59" s="175"/>
      <c r="D59" s="16">
        <v>150101</v>
      </c>
      <c r="E59" s="17" t="s">
        <v>64</v>
      </c>
      <c r="F59" s="17">
        <v>52</v>
      </c>
      <c r="G59" s="42">
        <v>2</v>
      </c>
      <c r="H59" s="43">
        <f>$C$8</f>
        <v>0</v>
      </c>
      <c r="I59" s="26">
        <f t="shared" si="0"/>
        <v>0</v>
      </c>
      <c r="J59" s="27">
        <f t="shared" si="1"/>
        <v>0</v>
      </c>
      <c r="L59" s="119"/>
    </row>
    <row r="60" spans="1:12" x14ac:dyDescent="0.25">
      <c r="A60" s="165"/>
      <c r="B60" s="172"/>
      <c r="C60" s="175"/>
      <c r="D60" s="16">
        <v>150102</v>
      </c>
      <c r="E60" s="17" t="s">
        <v>64</v>
      </c>
      <c r="F60" s="17">
        <v>52</v>
      </c>
      <c r="G60" s="42">
        <v>2</v>
      </c>
      <c r="H60" s="43">
        <f>$C$10</f>
        <v>0</v>
      </c>
      <c r="I60" s="26">
        <f t="shared" si="0"/>
        <v>0</v>
      </c>
      <c r="J60" s="27">
        <f t="shared" si="1"/>
        <v>0</v>
      </c>
      <c r="L60" s="119"/>
    </row>
    <row r="61" spans="1:12" ht="15.75" thickBot="1" x14ac:dyDescent="0.3">
      <c r="A61" s="170"/>
      <c r="B61" s="173"/>
      <c r="C61" s="176"/>
      <c r="D61" s="21">
        <v>150107</v>
      </c>
      <c r="E61" s="22" t="s">
        <v>64</v>
      </c>
      <c r="F61" s="22">
        <v>13</v>
      </c>
      <c r="G61" s="46">
        <v>1</v>
      </c>
      <c r="H61" s="47">
        <f>$C$12</f>
        <v>0</v>
      </c>
      <c r="I61" s="24">
        <f t="shared" si="0"/>
        <v>0</v>
      </c>
      <c r="J61" s="25">
        <f t="shared" si="1"/>
        <v>0</v>
      </c>
      <c r="L61" s="119"/>
    </row>
    <row r="62" spans="1:12" x14ac:dyDescent="0.25">
      <c r="A62" s="164">
        <v>1003037151</v>
      </c>
      <c r="B62" s="171" t="s">
        <v>7</v>
      </c>
      <c r="C62" s="174" t="s">
        <v>7</v>
      </c>
      <c r="D62" s="11">
        <v>200301</v>
      </c>
      <c r="E62" s="12" t="s">
        <v>64</v>
      </c>
      <c r="F62" s="12">
        <v>52</v>
      </c>
      <c r="G62" s="39">
        <v>3</v>
      </c>
      <c r="H62" s="40">
        <f>$C$5</f>
        <v>0</v>
      </c>
      <c r="I62" s="14">
        <f t="shared" si="0"/>
        <v>0</v>
      </c>
      <c r="J62" s="15">
        <f t="shared" si="1"/>
        <v>0</v>
      </c>
      <c r="L62" s="119"/>
    </row>
    <row r="63" spans="1:12" x14ac:dyDescent="0.25">
      <c r="A63" s="165"/>
      <c r="B63" s="172"/>
      <c r="C63" s="175"/>
      <c r="D63" s="16">
        <v>150101</v>
      </c>
      <c r="E63" s="17" t="s">
        <v>64</v>
      </c>
      <c r="F63" s="17">
        <v>52</v>
      </c>
      <c r="G63" s="42">
        <v>1</v>
      </c>
      <c r="H63" s="43">
        <f>$C$8</f>
        <v>0</v>
      </c>
      <c r="I63" s="26">
        <f t="shared" si="0"/>
        <v>0</v>
      </c>
      <c r="J63" s="27">
        <f t="shared" si="1"/>
        <v>0</v>
      </c>
      <c r="L63" s="119"/>
    </row>
    <row r="64" spans="1:12" x14ac:dyDescent="0.25">
      <c r="A64" s="165"/>
      <c r="B64" s="172"/>
      <c r="C64" s="175"/>
      <c r="D64" s="16">
        <v>150102</v>
      </c>
      <c r="E64" s="17" t="s">
        <v>64</v>
      </c>
      <c r="F64" s="17">
        <v>52</v>
      </c>
      <c r="G64" s="42">
        <v>1</v>
      </c>
      <c r="H64" s="43">
        <f>$C$10</f>
        <v>0</v>
      </c>
      <c r="I64" s="26">
        <f t="shared" si="0"/>
        <v>0</v>
      </c>
      <c r="J64" s="27">
        <f t="shared" si="1"/>
        <v>0</v>
      </c>
      <c r="L64" s="119"/>
    </row>
    <row r="65" spans="1:12" ht="15.75" thickBot="1" x14ac:dyDescent="0.3">
      <c r="A65" s="170"/>
      <c r="B65" s="173"/>
      <c r="C65" s="176"/>
      <c r="D65" s="28">
        <v>150107</v>
      </c>
      <c r="E65" s="29" t="s">
        <v>64</v>
      </c>
      <c r="F65" s="29">
        <v>13</v>
      </c>
      <c r="G65" s="44">
        <v>1</v>
      </c>
      <c r="H65" s="45">
        <f>$C$12</f>
        <v>0</v>
      </c>
      <c r="I65" s="31">
        <f t="shared" si="0"/>
        <v>0</v>
      </c>
      <c r="J65" s="32">
        <f t="shared" si="1"/>
        <v>0</v>
      </c>
      <c r="L65" s="119"/>
    </row>
    <row r="66" spans="1:12" x14ac:dyDescent="0.25">
      <c r="A66" s="164">
        <v>1003037071</v>
      </c>
      <c r="B66" s="171" t="s">
        <v>38</v>
      </c>
      <c r="C66" s="177" t="s">
        <v>4</v>
      </c>
      <c r="D66" s="11">
        <v>200301</v>
      </c>
      <c r="E66" s="12" t="s">
        <v>65</v>
      </c>
      <c r="F66" s="12">
        <v>52</v>
      </c>
      <c r="G66" s="39">
        <v>2</v>
      </c>
      <c r="H66" s="40">
        <f>$C$6</f>
        <v>0</v>
      </c>
      <c r="I66" s="14">
        <f t="shared" si="0"/>
        <v>0</v>
      </c>
      <c r="J66" s="15">
        <f t="shared" si="1"/>
        <v>0</v>
      </c>
      <c r="L66" s="119"/>
    </row>
    <row r="67" spans="1:12" x14ac:dyDescent="0.25">
      <c r="A67" s="165"/>
      <c r="B67" s="172"/>
      <c r="C67" s="178"/>
      <c r="D67" s="16">
        <v>150101</v>
      </c>
      <c r="E67" s="17" t="s">
        <v>64</v>
      </c>
      <c r="F67" s="17">
        <v>52</v>
      </c>
      <c r="G67" s="42">
        <v>1</v>
      </c>
      <c r="H67" s="43">
        <f>$C$8</f>
        <v>0</v>
      </c>
      <c r="I67" s="26">
        <f t="shared" si="0"/>
        <v>0</v>
      </c>
      <c r="J67" s="27">
        <f t="shared" si="1"/>
        <v>0</v>
      </c>
      <c r="L67" s="119"/>
    </row>
    <row r="68" spans="1:12" x14ac:dyDescent="0.25">
      <c r="A68" s="165"/>
      <c r="B68" s="172"/>
      <c r="C68" s="178"/>
      <c r="D68" s="16">
        <v>150102</v>
      </c>
      <c r="E68" s="17" t="s">
        <v>64</v>
      </c>
      <c r="F68" s="17">
        <v>52</v>
      </c>
      <c r="G68" s="42">
        <v>2</v>
      </c>
      <c r="H68" s="43">
        <f>$C$10</f>
        <v>0</v>
      </c>
      <c r="I68" s="26">
        <f t="shared" si="0"/>
        <v>0</v>
      </c>
      <c r="J68" s="27">
        <f t="shared" si="1"/>
        <v>0</v>
      </c>
      <c r="L68" s="119"/>
    </row>
    <row r="69" spans="1:12" ht="15.75" thickBot="1" x14ac:dyDescent="0.3">
      <c r="A69" s="170"/>
      <c r="B69" s="173"/>
      <c r="C69" s="179"/>
      <c r="D69" s="21">
        <v>150107</v>
      </c>
      <c r="E69" s="22" t="s">
        <v>64</v>
      </c>
      <c r="F69" s="22">
        <v>13</v>
      </c>
      <c r="G69" s="46">
        <v>1</v>
      </c>
      <c r="H69" s="47">
        <f>$C$12</f>
        <v>0</v>
      </c>
      <c r="I69" s="24">
        <f t="shared" si="0"/>
        <v>0</v>
      </c>
      <c r="J69" s="25">
        <f t="shared" si="1"/>
        <v>0</v>
      </c>
      <c r="L69" s="119"/>
    </row>
    <row r="70" spans="1:12" x14ac:dyDescent="0.25">
      <c r="A70" s="150">
        <v>1000000003</v>
      </c>
      <c r="B70" s="180" t="s">
        <v>39</v>
      </c>
      <c r="C70" s="182" t="s">
        <v>40</v>
      </c>
      <c r="D70" s="11">
        <v>200301</v>
      </c>
      <c r="E70" s="12" t="s">
        <v>65</v>
      </c>
      <c r="F70" s="12">
        <v>52</v>
      </c>
      <c r="G70" s="39">
        <v>2</v>
      </c>
      <c r="H70" s="40">
        <f>$C$6</f>
        <v>0</v>
      </c>
      <c r="I70" s="14">
        <f t="shared" si="0"/>
        <v>0</v>
      </c>
      <c r="J70" s="15">
        <f t="shared" si="1"/>
        <v>0</v>
      </c>
      <c r="L70" s="119"/>
    </row>
    <row r="71" spans="1:12" x14ac:dyDescent="0.25">
      <c r="A71" s="151"/>
      <c r="B71" s="181"/>
      <c r="C71" s="183"/>
      <c r="D71" s="16">
        <v>150101</v>
      </c>
      <c r="E71" s="17" t="s">
        <v>64</v>
      </c>
      <c r="F71" s="17">
        <v>52</v>
      </c>
      <c r="G71" s="42">
        <v>1</v>
      </c>
      <c r="H71" s="43">
        <f>$C$8</f>
        <v>0</v>
      </c>
      <c r="I71" s="26">
        <f t="shared" si="0"/>
        <v>0</v>
      </c>
      <c r="J71" s="27">
        <f t="shared" si="1"/>
        <v>0</v>
      </c>
      <c r="L71" s="119"/>
    </row>
    <row r="72" spans="1:12" x14ac:dyDescent="0.25">
      <c r="A72" s="151"/>
      <c r="B72" s="181"/>
      <c r="C72" s="183"/>
      <c r="D72" s="16">
        <v>150102</v>
      </c>
      <c r="E72" s="17" t="s">
        <v>64</v>
      </c>
      <c r="F72" s="17">
        <v>52</v>
      </c>
      <c r="G72" s="42">
        <v>2</v>
      </c>
      <c r="H72" s="43">
        <f>$C$10</f>
        <v>0</v>
      </c>
      <c r="I72" s="26">
        <f t="shared" si="0"/>
        <v>0</v>
      </c>
      <c r="J72" s="27">
        <f t="shared" si="1"/>
        <v>0</v>
      </c>
      <c r="L72" s="119"/>
    </row>
    <row r="73" spans="1:12" ht="15.75" thickBot="1" x14ac:dyDescent="0.3">
      <c r="A73" s="151"/>
      <c r="B73" s="181"/>
      <c r="C73" s="183"/>
      <c r="D73" s="21">
        <v>150107</v>
      </c>
      <c r="E73" s="22" t="s">
        <v>64</v>
      </c>
      <c r="F73" s="22">
        <v>13</v>
      </c>
      <c r="G73" s="46">
        <v>1</v>
      </c>
      <c r="H73" s="47">
        <f>$C$12</f>
        <v>0</v>
      </c>
      <c r="I73" s="24">
        <f t="shared" si="0"/>
        <v>0</v>
      </c>
      <c r="J73" s="25">
        <f t="shared" si="1"/>
        <v>0</v>
      </c>
      <c r="L73" s="119"/>
    </row>
    <row r="74" spans="1:12" x14ac:dyDescent="0.25">
      <c r="A74" s="151"/>
      <c r="B74" s="181"/>
      <c r="C74" s="182" t="s">
        <v>3</v>
      </c>
      <c r="D74" s="11">
        <v>200301</v>
      </c>
      <c r="E74" s="12" t="s">
        <v>65</v>
      </c>
      <c r="F74" s="12">
        <v>52</v>
      </c>
      <c r="G74" s="39">
        <v>2</v>
      </c>
      <c r="H74" s="40">
        <f>$C$6</f>
        <v>0</v>
      </c>
      <c r="I74" s="14">
        <f t="shared" si="0"/>
        <v>0</v>
      </c>
      <c r="J74" s="15">
        <f t="shared" si="1"/>
        <v>0</v>
      </c>
      <c r="L74" s="119"/>
    </row>
    <row r="75" spans="1:12" x14ac:dyDescent="0.25">
      <c r="A75" s="151"/>
      <c r="B75" s="181"/>
      <c r="C75" s="183"/>
      <c r="D75" s="16">
        <v>150101</v>
      </c>
      <c r="E75" s="17" t="s">
        <v>64</v>
      </c>
      <c r="F75" s="17">
        <v>52</v>
      </c>
      <c r="G75" s="42">
        <v>1</v>
      </c>
      <c r="H75" s="43">
        <f>$C$8</f>
        <v>0</v>
      </c>
      <c r="I75" s="26">
        <f t="shared" si="0"/>
        <v>0</v>
      </c>
      <c r="J75" s="27">
        <f t="shared" si="1"/>
        <v>0</v>
      </c>
      <c r="L75" s="119"/>
    </row>
    <row r="76" spans="1:12" x14ac:dyDescent="0.25">
      <c r="A76" s="151"/>
      <c r="B76" s="181"/>
      <c r="C76" s="183"/>
      <c r="D76" s="16">
        <v>150102</v>
      </c>
      <c r="E76" s="17" t="s">
        <v>64</v>
      </c>
      <c r="F76" s="17">
        <v>52</v>
      </c>
      <c r="G76" s="42">
        <v>2</v>
      </c>
      <c r="H76" s="43">
        <f>$C$10</f>
        <v>0</v>
      </c>
      <c r="I76" s="26">
        <f t="shared" si="0"/>
        <v>0</v>
      </c>
      <c r="J76" s="27">
        <f t="shared" si="1"/>
        <v>0</v>
      </c>
      <c r="L76" s="119"/>
    </row>
    <row r="77" spans="1:12" ht="15.75" thickBot="1" x14ac:dyDescent="0.3">
      <c r="A77" s="151"/>
      <c r="B77" s="181"/>
      <c r="C77" s="184"/>
      <c r="D77" s="28">
        <v>150107</v>
      </c>
      <c r="E77" s="29" t="s">
        <v>64</v>
      </c>
      <c r="F77" s="29">
        <v>13</v>
      </c>
      <c r="G77" s="44">
        <v>1</v>
      </c>
      <c r="H77" s="45">
        <f>$C$12</f>
        <v>0</v>
      </c>
      <c r="I77" s="31">
        <f t="shared" si="0"/>
        <v>0</v>
      </c>
      <c r="J77" s="32">
        <f t="shared" si="1"/>
        <v>0</v>
      </c>
      <c r="L77" s="119"/>
    </row>
    <row r="78" spans="1:12" x14ac:dyDescent="0.25">
      <c r="A78" s="164">
        <v>1003037160</v>
      </c>
      <c r="B78" s="171" t="s">
        <v>41</v>
      </c>
      <c r="C78" s="174" t="s">
        <v>42</v>
      </c>
      <c r="D78" s="11">
        <v>200301</v>
      </c>
      <c r="E78" s="12" t="s">
        <v>65</v>
      </c>
      <c r="F78" s="12">
        <v>104</v>
      </c>
      <c r="G78" s="39">
        <v>2</v>
      </c>
      <c r="H78" s="40">
        <f>$C$6</f>
        <v>0</v>
      </c>
      <c r="I78" s="14">
        <f t="shared" si="0"/>
        <v>0</v>
      </c>
      <c r="J78" s="15">
        <f t="shared" si="1"/>
        <v>0</v>
      </c>
      <c r="L78" s="119"/>
    </row>
    <row r="79" spans="1:12" x14ac:dyDescent="0.25">
      <c r="A79" s="165"/>
      <c r="B79" s="172"/>
      <c r="C79" s="175"/>
      <c r="D79" s="16">
        <v>150101</v>
      </c>
      <c r="E79" s="17" t="s">
        <v>64</v>
      </c>
      <c r="F79" s="17">
        <v>52</v>
      </c>
      <c r="G79" s="42">
        <v>2</v>
      </c>
      <c r="H79" s="43">
        <f>$C$8</f>
        <v>0</v>
      </c>
      <c r="I79" s="26">
        <f t="shared" si="0"/>
        <v>0</v>
      </c>
      <c r="J79" s="27">
        <f t="shared" si="1"/>
        <v>0</v>
      </c>
      <c r="L79" s="119"/>
    </row>
    <row r="80" spans="1:12" x14ac:dyDescent="0.25">
      <c r="A80" s="165"/>
      <c r="B80" s="172"/>
      <c r="C80" s="175"/>
      <c r="D80" s="16">
        <v>150102</v>
      </c>
      <c r="E80" s="17" t="s">
        <v>64</v>
      </c>
      <c r="F80" s="17">
        <v>52</v>
      </c>
      <c r="G80" s="42">
        <v>3</v>
      </c>
      <c r="H80" s="43">
        <f>$C$10</f>
        <v>0</v>
      </c>
      <c r="I80" s="26">
        <f t="shared" si="0"/>
        <v>0</v>
      </c>
      <c r="J80" s="27">
        <f t="shared" si="1"/>
        <v>0</v>
      </c>
      <c r="L80" s="119"/>
    </row>
    <row r="81" spans="1:12" ht="15.75" thickBot="1" x14ac:dyDescent="0.3">
      <c r="A81" s="170"/>
      <c r="B81" s="173"/>
      <c r="C81" s="176"/>
      <c r="D81" s="21">
        <v>150107</v>
      </c>
      <c r="E81" s="22" t="s">
        <v>64</v>
      </c>
      <c r="F81" s="22">
        <v>13</v>
      </c>
      <c r="G81" s="46">
        <v>1</v>
      </c>
      <c r="H81" s="47">
        <f>$C$12</f>
        <v>0</v>
      </c>
      <c r="I81" s="24">
        <f t="shared" si="0"/>
        <v>0</v>
      </c>
      <c r="J81" s="25">
        <f t="shared" si="1"/>
        <v>0</v>
      </c>
      <c r="L81" s="119"/>
    </row>
    <row r="82" spans="1:12" x14ac:dyDescent="0.25">
      <c r="A82" s="150">
        <v>1000000001</v>
      </c>
      <c r="B82" s="147" t="s">
        <v>43</v>
      </c>
      <c r="C82" s="144" t="s">
        <v>44</v>
      </c>
      <c r="D82" s="11">
        <v>200301</v>
      </c>
      <c r="E82" s="12" t="s">
        <v>64</v>
      </c>
      <c r="F82" s="12">
        <v>52</v>
      </c>
      <c r="G82" s="39">
        <v>1</v>
      </c>
      <c r="H82" s="40">
        <f>$C$5</f>
        <v>0</v>
      </c>
      <c r="I82" s="14">
        <f t="shared" ref="I82:I110" si="2">SUM(G82*H82)</f>
        <v>0</v>
      </c>
      <c r="J82" s="15">
        <f t="shared" si="1"/>
        <v>0</v>
      </c>
      <c r="L82" s="119"/>
    </row>
    <row r="83" spans="1:12" x14ac:dyDescent="0.25">
      <c r="A83" s="151"/>
      <c r="B83" s="148"/>
      <c r="C83" s="145"/>
      <c r="D83" s="16">
        <v>150101</v>
      </c>
      <c r="E83" s="17" t="s">
        <v>64</v>
      </c>
      <c r="F83" s="17">
        <v>52</v>
      </c>
      <c r="G83" s="42">
        <v>1</v>
      </c>
      <c r="H83" s="43">
        <f>$C$8</f>
        <v>0</v>
      </c>
      <c r="I83" s="26">
        <f t="shared" si="2"/>
        <v>0</v>
      </c>
      <c r="J83" s="27">
        <f t="shared" si="1"/>
        <v>0</v>
      </c>
      <c r="L83" s="119"/>
    </row>
    <row r="84" spans="1:12" ht="15.75" thickBot="1" x14ac:dyDescent="0.3">
      <c r="A84" s="151"/>
      <c r="B84" s="148"/>
      <c r="C84" s="146"/>
      <c r="D84" s="21">
        <v>150102</v>
      </c>
      <c r="E84" s="22" t="s">
        <v>64</v>
      </c>
      <c r="F84" s="22">
        <v>52</v>
      </c>
      <c r="G84" s="46">
        <v>1</v>
      </c>
      <c r="H84" s="47">
        <f>$C$10</f>
        <v>0</v>
      </c>
      <c r="I84" s="24">
        <f t="shared" si="2"/>
        <v>0</v>
      </c>
      <c r="J84" s="25">
        <f t="shared" si="1"/>
        <v>0</v>
      </c>
      <c r="L84" s="119"/>
    </row>
    <row r="85" spans="1:12" x14ac:dyDescent="0.25">
      <c r="A85" s="151"/>
      <c r="B85" s="148"/>
      <c r="C85" s="144" t="s">
        <v>6</v>
      </c>
      <c r="D85" s="11">
        <v>200301</v>
      </c>
      <c r="E85" s="12" t="s">
        <v>64</v>
      </c>
      <c r="F85" s="12">
        <v>52</v>
      </c>
      <c r="G85" s="39">
        <v>2</v>
      </c>
      <c r="H85" s="40">
        <f>$C$5</f>
        <v>0</v>
      </c>
      <c r="I85" s="14">
        <f t="shared" si="2"/>
        <v>0</v>
      </c>
      <c r="J85" s="15">
        <f t="shared" ref="J85:J110" si="3">SUM(I85*F85)</f>
        <v>0</v>
      </c>
      <c r="L85" s="119"/>
    </row>
    <row r="86" spans="1:12" x14ac:dyDescent="0.25">
      <c r="A86" s="151"/>
      <c r="B86" s="148"/>
      <c r="C86" s="145"/>
      <c r="D86" s="16">
        <v>150101</v>
      </c>
      <c r="E86" s="17" t="s">
        <v>64</v>
      </c>
      <c r="F86" s="17">
        <v>52</v>
      </c>
      <c r="G86" s="42">
        <v>2</v>
      </c>
      <c r="H86" s="43">
        <f>$C$8</f>
        <v>0</v>
      </c>
      <c r="I86" s="26">
        <f t="shared" si="2"/>
        <v>0</v>
      </c>
      <c r="J86" s="27">
        <f t="shared" si="3"/>
        <v>0</v>
      </c>
      <c r="L86" s="119"/>
    </row>
    <row r="87" spans="1:12" x14ac:dyDescent="0.25">
      <c r="A87" s="151"/>
      <c r="B87" s="148"/>
      <c r="C87" s="145"/>
      <c r="D87" s="16">
        <v>150102</v>
      </c>
      <c r="E87" s="17" t="s">
        <v>64</v>
      </c>
      <c r="F87" s="17">
        <v>52</v>
      </c>
      <c r="G87" s="42">
        <v>1</v>
      </c>
      <c r="H87" s="43">
        <f>$C$10</f>
        <v>0</v>
      </c>
      <c r="I87" s="26">
        <f t="shared" si="2"/>
        <v>0</v>
      </c>
      <c r="J87" s="27">
        <f t="shared" si="3"/>
        <v>0</v>
      </c>
      <c r="L87" s="119"/>
    </row>
    <row r="88" spans="1:12" ht="15.75" thickBot="1" x14ac:dyDescent="0.3">
      <c r="A88" s="151"/>
      <c r="B88" s="148"/>
      <c r="C88" s="146"/>
      <c r="D88" s="28">
        <v>150107</v>
      </c>
      <c r="E88" s="29" t="s">
        <v>64</v>
      </c>
      <c r="F88" s="29">
        <v>13</v>
      </c>
      <c r="G88" s="44">
        <v>1</v>
      </c>
      <c r="H88" s="45">
        <f>$C$12</f>
        <v>0</v>
      </c>
      <c r="I88" s="31">
        <f t="shared" si="2"/>
        <v>0</v>
      </c>
      <c r="J88" s="32">
        <f t="shared" si="3"/>
        <v>0</v>
      </c>
      <c r="L88" s="119"/>
    </row>
    <row r="89" spans="1:12" x14ac:dyDescent="0.25">
      <c r="A89" s="150">
        <v>1000000002</v>
      </c>
      <c r="B89" s="180" t="s">
        <v>45</v>
      </c>
      <c r="C89" s="144" t="s">
        <v>46</v>
      </c>
      <c r="D89" s="11">
        <v>200301</v>
      </c>
      <c r="E89" s="12" t="s">
        <v>64</v>
      </c>
      <c r="F89" s="12">
        <v>52</v>
      </c>
      <c r="G89" s="39">
        <v>2</v>
      </c>
      <c r="H89" s="40">
        <f>$C$5</f>
        <v>0</v>
      </c>
      <c r="I89" s="14">
        <f t="shared" si="2"/>
        <v>0</v>
      </c>
      <c r="J89" s="15">
        <f t="shared" si="3"/>
        <v>0</v>
      </c>
      <c r="L89" s="119"/>
    </row>
    <row r="90" spans="1:12" x14ac:dyDescent="0.25">
      <c r="A90" s="151"/>
      <c r="B90" s="181"/>
      <c r="C90" s="145"/>
      <c r="D90" s="16">
        <v>150101</v>
      </c>
      <c r="E90" s="17" t="s">
        <v>64</v>
      </c>
      <c r="F90" s="17">
        <v>52</v>
      </c>
      <c r="G90" s="42">
        <v>1</v>
      </c>
      <c r="H90" s="43">
        <f>$C$8</f>
        <v>0</v>
      </c>
      <c r="I90" s="26">
        <f t="shared" si="2"/>
        <v>0</v>
      </c>
      <c r="J90" s="27">
        <f t="shared" si="3"/>
        <v>0</v>
      </c>
      <c r="L90" s="119"/>
    </row>
    <row r="91" spans="1:12" ht="15.75" thickBot="1" x14ac:dyDescent="0.3">
      <c r="A91" s="151"/>
      <c r="B91" s="181"/>
      <c r="C91" s="146"/>
      <c r="D91" s="21">
        <v>150102</v>
      </c>
      <c r="E91" s="22" t="s">
        <v>64</v>
      </c>
      <c r="F91" s="22">
        <v>52</v>
      </c>
      <c r="G91" s="46">
        <v>2</v>
      </c>
      <c r="H91" s="47">
        <f>$C$10</f>
        <v>0</v>
      </c>
      <c r="I91" s="24">
        <f t="shared" si="2"/>
        <v>0</v>
      </c>
      <c r="J91" s="25">
        <f t="shared" si="3"/>
        <v>0</v>
      </c>
      <c r="L91" s="119"/>
    </row>
    <row r="92" spans="1:12" s="104" customFormat="1" ht="15.75" thickBot="1" x14ac:dyDescent="0.3">
      <c r="A92" s="138"/>
      <c r="B92" s="138"/>
      <c r="C92" s="105" t="s">
        <v>77</v>
      </c>
      <c r="D92" s="129">
        <v>200301</v>
      </c>
      <c r="E92" s="22" t="s">
        <v>66</v>
      </c>
      <c r="F92" s="22">
        <v>52</v>
      </c>
      <c r="G92" s="46">
        <v>1</v>
      </c>
      <c r="H92" s="130">
        <f>$C$4</f>
        <v>0</v>
      </c>
      <c r="I92" s="24">
        <f t="shared" ref="I92" si="4">SUM(G92*H92)</f>
        <v>0</v>
      </c>
      <c r="J92" s="25">
        <f t="shared" ref="J92" si="5">SUM(I92*F92)</f>
        <v>0</v>
      </c>
      <c r="L92" s="119"/>
    </row>
    <row r="93" spans="1:12" x14ac:dyDescent="0.25">
      <c r="A93" s="164">
        <v>1000000006</v>
      </c>
      <c r="B93" s="185" t="s">
        <v>48</v>
      </c>
      <c r="C93" s="174" t="s">
        <v>0</v>
      </c>
      <c r="D93" s="11">
        <v>200301</v>
      </c>
      <c r="E93" s="12" t="s">
        <v>66</v>
      </c>
      <c r="F93" s="12">
        <v>52</v>
      </c>
      <c r="G93" s="39">
        <v>1</v>
      </c>
      <c r="H93" s="40">
        <f>$C$4</f>
        <v>0</v>
      </c>
      <c r="I93" s="14">
        <f t="shared" si="2"/>
        <v>0</v>
      </c>
      <c r="J93" s="15">
        <f t="shared" si="3"/>
        <v>0</v>
      </c>
      <c r="L93" s="119"/>
    </row>
    <row r="94" spans="1:12" ht="15.75" thickBot="1" x14ac:dyDescent="0.3">
      <c r="A94" s="165"/>
      <c r="B94" s="172"/>
      <c r="C94" s="176"/>
      <c r="D94" s="21">
        <v>150102</v>
      </c>
      <c r="E94" s="22" t="s">
        <v>66</v>
      </c>
      <c r="F94" s="22">
        <v>52</v>
      </c>
      <c r="G94" s="46">
        <v>1</v>
      </c>
      <c r="H94" s="47">
        <f>$C$9</f>
        <v>0</v>
      </c>
      <c r="I94" s="24">
        <f t="shared" si="2"/>
        <v>0</v>
      </c>
      <c r="J94" s="25">
        <f t="shared" si="3"/>
        <v>0</v>
      </c>
      <c r="L94" s="119"/>
    </row>
    <row r="95" spans="1:12" x14ac:dyDescent="0.25">
      <c r="A95" s="165"/>
      <c r="B95" s="172"/>
      <c r="C95" s="174" t="s">
        <v>8</v>
      </c>
      <c r="D95" s="11">
        <v>200301</v>
      </c>
      <c r="E95" s="12" t="s">
        <v>66</v>
      </c>
      <c r="F95" s="12">
        <v>52</v>
      </c>
      <c r="G95" s="39">
        <v>4</v>
      </c>
      <c r="H95" s="40">
        <f>$C$4</f>
        <v>0</v>
      </c>
      <c r="I95" s="14">
        <f t="shared" si="2"/>
        <v>0</v>
      </c>
      <c r="J95" s="15">
        <f t="shared" si="3"/>
        <v>0</v>
      </c>
      <c r="L95" s="119"/>
    </row>
    <row r="96" spans="1:12" x14ac:dyDescent="0.25">
      <c r="A96" s="165"/>
      <c r="B96" s="172"/>
      <c r="C96" s="175"/>
      <c r="D96" s="16">
        <v>150101</v>
      </c>
      <c r="E96" s="17" t="s">
        <v>66</v>
      </c>
      <c r="F96" s="17">
        <v>52</v>
      </c>
      <c r="G96" s="42">
        <v>1</v>
      </c>
      <c r="H96" s="43">
        <f>$C$7</f>
        <v>0</v>
      </c>
      <c r="I96" s="26">
        <f t="shared" si="2"/>
        <v>0</v>
      </c>
      <c r="J96" s="27">
        <f t="shared" si="3"/>
        <v>0</v>
      </c>
      <c r="L96" s="119"/>
    </row>
    <row r="97" spans="1:12" ht="15.75" thickBot="1" x14ac:dyDescent="0.3">
      <c r="A97" s="165"/>
      <c r="B97" s="172"/>
      <c r="C97" s="176"/>
      <c r="D97" s="28">
        <v>150102</v>
      </c>
      <c r="E97" s="29" t="s">
        <v>66</v>
      </c>
      <c r="F97" s="29">
        <v>52</v>
      </c>
      <c r="G97" s="44">
        <v>1</v>
      </c>
      <c r="H97" s="45">
        <f>$C$9</f>
        <v>0</v>
      </c>
      <c r="I97" s="31">
        <f t="shared" si="2"/>
        <v>0</v>
      </c>
      <c r="J97" s="32">
        <f t="shared" si="3"/>
        <v>0</v>
      </c>
      <c r="L97" s="119"/>
    </row>
    <row r="98" spans="1:12" x14ac:dyDescent="0.25">
      <c r="A98" s="165"/>
      <c r="B98" s="172"/>
      <c r="C98" s="174" t="s">
        <v>49</v>
      </c>
      <c r="D98" s="11">
        <v>200301</v>
      </c>
      <c r="E98" s="12" t="s">
        <v>64</v>
      </c>
      <c r="F98" s="12">
        <v>52</v>
      </c>
      <c r="G98" s="39">
        <v>2</v>
      </c>
      <c r="H98" s="40">
        <f>$C$5</f>
        <v>0</v>
      </c>
      <c r="I98" s="14">
        <f t="shared" si="2"/>
        <v>0</v>
      </c>
      <c r="J98" s="15">
        <f t="shared" si="3"/>
        <v>0</v>
      </c>
      <c r="L98" s="119"/>
    </row>
    <row r="99" spans="1:12" x14ac:dyDescent="0.25">
      <c r="A99" s="165"/>
      <c r="B99" s="172"/>
      <c r="C99" s="175"/>
      <c r="D99" s="16">
        <v>150101</v>
      </c>
      <c r="E99" s="17" t="s">
        <v>64</v>
      </c>
      <c r="F99" s="17">
        <v>52</v>
      </c>
      <c r="G99" s="42">
        <v>2</v>
      </c>
      <c r="H99" s="43">
        <f>$C$8</f>
        <v>0</v>
      </c>
      <c r="I99" s="26">
        <f t="shared" si="2"/>
        <v>0</v>
      </c>
      <c r="J99" s="27">
        <f t="shared" si="3"/>
        <v>0</v>
      </c>
      <c r="L99" s="119"/>
    </row>
    <row r="100" spans="1:12" x14ac:dyDescent="0.25">
      <c r="A100" s="165"/>
      <c r="B100" s="172"/>
      <c r="C100" s="175"/>
      <c r="D100" s="16">
        <v>150102</v>
      </c>
      <c r="E100" s="17" t="s">
        <v>64</v>
      </c>
      <c r="F100" s="17">
        <v>52</v>
      </c>
      <c r="G100" s="42">
        <v>1</v>
      </c>
      <c r="H100" s="43">
        <f>$C$10</f>
        <v>0</v>
      </c>
      <c r="I100" s="26">
        <f t="shared" si="2"/>
        <v>0</v>
      </c>
      <c r="J100" s="27">
        <f t="shared" si="3"/>
        <v>0</v>
      </c>
      <c r="L100" s="119"/>
    </row>
    <row r="101" spans="1:12" ht="15.75" thickBot="1" x14ac:dyDescent="0.3">
      <c r="A101" s="166"/>
      <c r="B101" s="186"/>
      <c r="C101" s="176"/>
      <c r="D101" s="28">
        <v>150107</v>
      </c>
      <c r="E101" s="29" t="s">
        <v>64</v>
      </c>
      <c r="F101" s="29">
        <v>13</v>
      </c>
      <c r="G101" s="44">
        <v>1</v>
      </c>
      <c r="H101" s="45">
        <f>$C$12</f>
        <v>0</v>
      </c>
      <c r="I101" s="31">
        <f t="shared" si="2"/>
        <v>0</v>
      </c>
      <c r="J101" s="32">
        <f t="shared" si="3"/>
        <v>0</v>
      </c>
      <c r="L101" s="119"/>
    </row>
    <row r="102" spans="1:12" x14ac:dyDescent="0.25">
      <c r="A102" s="150">
        <v>1003037143</v>
      </c>
      <c r="B102" s="147" t="s">
        <v>47</v>
      </c>
      <c r="C102" s="144" t="s">
        <v>14</v>
      </c>
      <c r="D102" s="121">
        <v>200301</v>
      </c>
      <c r="E102" s="12" t="s">
        <v>64</v>
      </c>
      <c r="F102" s="12">
        <v>52</v>
      </c>
      <c r="G102" s="39">
        <v>2</v>
      </c>
      <c r="H102" s="122">
        <f>$C$5</f>
        <v>0</v>
      </c>
      <c r="I102" s="14">
        <f t="shared" si="2"/>
        <v>0</v>
      </c>
      <c r="J102" s="15">
        <f t="shared" si="3"/>
        <v>0</v>
      </c>
      <c r="L102" s="119"/>
    </row>
    <row r="103" spans="1:12" x14ac:dyDescent="0.25">
      <c r="A103" s="151"/>
      <c r="B103" s="148"/>
      <c r="C103" s="145"/>
      <c r="D103" s="16">
        <v>150101</v>
      </c>
      <c r="E103" s="17" t="s">
        <v>64</v>
      </c>
      <c r="F103" s="17">
        <v>52</v>
      </c>
      <c r="G103" s="42">
        <v>1</v>
      </c>
      <c r="H103" s="43">
        <f>$C$8</f>
        <v>0</v>
      </c>
      <c r="I103" s="26">
        <f t="shared" si="2"/>
        <v>0</v>
      </c>
      <c r="J103" s="27">
        <f t="shared" si="3"/>
        <v>0</v>
      </c>
      <c r="L103" s="119"/>
    </row>
    <row r="104" spans="1:12" ht="15.75" thickBot="1" x14ac:dyDescent="0.3">
      <c r="A104" s="152"/>
      <c r="B104" s="149"/>
      <c r="C104" s="146"/>
      <c r="D104" s="21">
        <v>150102</v>
      </c>
      <c r="E104" s="22" t="s">
        <v>64</v>
      </c>
      <c r="F104" s="22">
        <v>52</v>
      </c>
      <c r="G104" s="46">
        <v>1</v>
      </c>
      <c r="H104" s="47">
        <f>$C$10</f>
        <v>0</v>
      </c>
      <c r="I104" s="24">
        <f t="shared" si="2"/>
        <v>0</v>
      </c>
      <c r="J104" s="25">
        <f t="shared" si="3"/>
        <v>0</v>
      </c>
      <c r="L104" s="119"/>
    </row>
    <row r="105" spans="1:12" x14ac:dyDescent="0.25">
      <c r="A105" s="164">
        <v>1000000004</v>
      </c>
      <c r="B105" s="171" t="s">
        <v>50</v>
      </c>
      <c r="C105" s="174" t="s">
        <v>51</v>
      </c>
      <c r="D105" s="110">
        <v>150101</v>
      </c>
      <c r="E105" s="115" t="s">
        <v>64</v>
      </c>
      <c r="F105" s="115">
        <v>52</v>
      </c>
      <c r="G105" s="116">
        <v>2</v>
      </c>
      <c r="H105" s="117">
        <f>$C$8</f>
        <v>0</v>
      </c>
      <c r="I105" s="19">
        <f t="shared" si="2"/>
        <v>0</v>
      </c>
      <c r="J105" s="20">
        <f t="shared" si="3"/>
        <v>0</v>
      </c>
      <c r="L105" s="119"/>
    </row>
    <row r="106" spans="1:12" x14ac:dyDescent="0.25">
      <c r="A106" s="165"/>
      <c r="B106" s="172"/>
      <c r="C106" s="175"/>
      <c r="D106" s="16">
        <v>150102</v>
      </c>
      <c r="E106" s="17" t="s">
        <v>64</v>
      </c>
      <c r="F106" s="17">
        <v>52</v>
      </c>
      <c r="G106" s="42">
        <v>1</v>
      </c>
      <c r="H106" s="43">
        <f>$C$10</f>
        <v>0</v>
      </c>
      <c r="I106" s="26">
        <f t="shared" si="2"/>
        <v>0</v>
      </c>
      <c r="J106" s="27">
        <f t="shared" si="3"/>
        <v>0</v>
      </c>
      <c r="L106" s="119"/>
    </row>
    <row r="107" spans="1:12" ht="15.75" thickBot="1" x14ac:dyDescent="0.3">
      <c r="A107" s="170"/>
      <c r="B107" s="173"/>
      <c r="C107" s="176"/>
      <c r="D107" s="21">
        <v>150107</v>
      </c>
      <c r="E107" s="22" t="s">
        <v>66</v>
      </c>
      <c r="F107" s="22">
        <v>13</v>
      </c>
      <c r="G107" s="46">
        <v>1</v>
      </c>
      <c r="H107" s="47">
        <f>$C$11</f>
        <v>0</v>
      </c>
      <c r="I107" s="24">
        <f t="shared" si="2"/>
        <v>0</v>
      </c>
      <c r="J107" s="25">
        <f t="shared" si="3"/>
        <v>0</v>
      </c>
      <c r="L107" s="119"/>
    </row>
    <row r="108" spans="1:12" x14ac:dyDescent="0.25">
      <c r="A108" s="164">
        <v>1000000005</v>
      </c>
      <c r="B108" s="187" t="s">
        <v>52</v>
      </c>
      <c r="C108" s="174" t="s">
        <v>53</v>
      </c>
      <c r="D108" s="11">
        <v>200301</v>
      </c>
      <c r="E108" s="12" t="s">
        <v>66</v>
      </c>
      <c r="F108" s="12">
        <v>52</v>
      </c>
      <c r="G108" s="39">
        <v>8</v>
      </c>
      <c r="H108" s="40">
        <f>$C$4</f>
        <v>0</v>
      </c>
      <c r="I108" s="14">
        <f t="shared" si="2"/>
        <v>0</v>
      </c>
      <c r="J108" s="15">
        <f t="shared" si="3"/>
        <v>0</v>
      </c>
      <c r="L108" s="119"/>
    </row>
    <row r="109" spans="1:12" x14ac:dyDescent="0.25">
      <c r="A109" s="165"/>
      <c r="B109" s="188"/>
      <c r="C109" s="175"/>
      <c r="D109" s="16">
        <v>150101</v>
      </c>
      <c r="E109" s="17" t="s">
        <v>66</v>
      </c>
      <c r="F109" s="17">
        <v>52</v>
      </c>
      <c r="G109" s="42">
        <v>4</v>
      </c>
      <c r="H109" s="43">
        <f>$C$7</f>
        <v>0</v>
      </c>
      <c r="I109" s="26">
        <f t="shared" si="2"/>
        <v>0</v>
      </c>
      <c r="J109" s="27">
        <f t="shared" si="3"/>
        <v>0</v>
      </c>
      <c r="L109" s="119"/>
    </row>
    <row r="110" spans="1:12" ht="15.75" thickBot="1" x14ac:dyDescent="0.3">
      <c r="A110" s="170"/>
      <c r="B110" s="189"/>
      <c r="C110" s="190"/>
      <c r="D110" s="21">
        <v>150102</v>
      </c>
      <c r="E110" s="22" t="s">
        <v>66</v>
      </c>
      <c r="F110" s="22">
        <v>52</v>
      </c>
      <c r="G110" s="46">
        <v>4</v>
      </c>
      <c r="H110" s="45">
        <f>$C$9</f>
        <v>0</v>
      </c>
      <c r="I110" s="31">
        <f t="shared" si="2"/>
        <v>0</v>
      </c>
      <c r="J110" s="32">
        <f t="shared" si="3"/>
        <v>0</v>
      </c>
      <c r="L110" s="119"/>
    </row>
    <row r="111" spans="1:12" ht="19.899999999999999" customHeight="1" thickBot="1" x14ac:dyDescent="0.3">
      <c r="A111" s="191" t="s">
        <v>29</v>
      </c>
      <c r="B111" s="192"/>
      <c r="C111" s="192"/>
      <c r="D111" s="192"/>
      <c r="E111" s="192"/>
      <c r="F111" s="192"/>
      <c r="G111" s="192"/>
      <c r="H111" s="192"/>
      <c r="I111" s="193"/>
      <c r="J111" s="54">
        <f>SUM(J18:J110)</f>
        <v>0</v>
      </c>
      <c r="L111" s="119"/>
    </row>
    <row r="112" spans="1:12" ht="19.899999999999999" customHeight="1" thickBot="1" x14ac:dyDescent="0.3">
      <c r="A112" s="194" t="s">
        <v>30</v>
      </c>
      <c r="B112" s="195"/>
      <c r="C112" s="195"/>
      <c r="D112" s="195"/>
      <c r="E112" s="195"/>
      <c r="F112" s="195"/>
      <c r="G112" s="195"/>
      <c r="H112" s="195"/>
      <c r="I112" s="196"/>
      <c r="J112" s="55">
        <f>SUM(J111)*2</f>
        <v>0</v>
      </c>
    </row>
    <row r="115" spans="1:6" ht="15.75" thickBot="1" x14ac:dyDescent="0.3"/>
    <row r="116" spans="1:6" ht="25.15" customHeight="1" thickBot="1" x14ac:dyDescent="0.3">
      <c r="A116" s="197"/>
      <c r="B116" s="198"/>
      <c r="C116" s="199" t="s">
        <v>69</v>
      </c>
      <c r="D116" s="200"/>
    </row>
    <row r="117" spans="1:6" ht="19.899999999999999" customHeight="1" x14ac:dyDescent="0.25">
      <c r="A117" s="201" t="s">
        <v>67</v>
      </c>
      <c r="B117" s="202"/>
      <c r="C117" s="203">
        <f t="shared" ref="C117" si="6">$J$112</f>
        <v>0</v>
      </c>
      <c r="D117" s="204"/>
    </row>
    <row r="118" spans="1:6" ht="19.899999999999999" customHeight="1" x14ac:dyDescent="0.25">
      <c r="A118" s="205" t="s">
        <v>15</v>
      </c>
      <c r="B118" s="206"/>
      <c r="C118" s="207">
        <f>'Hrad Nečtiny'!J9</f>
        <v>0</v>
      </c>
      <c r="D118" s="208"/>
    </row>
    <row r="119" spans="1:6" ht="19.899999999999999" customHeight="1" thickBot="1" x14ac:dyDescent="0.3">
      <c r="A119" s="209" t="s">
        <v>68</v>
      </c>
      <c r="B119" s="210"/>
      <c r="C119" s="211">
        <f>'Zbytky z kuchyní, lapoly'!$H$15</f>
        <v>0</v>
      </c>
      <c r="D119" s="212"/>
    </row>
    <row r="120" spans="1:6" ht="55.15" customHeight="1" thickTop="1" thickBot="1" x14ac:dyDescent="0.3">
      <c r="A120" s="213" t="s">
        <v>88</v>
      </c>
      <c r="B120" s="214"/>
      <c r="C120" s="215">
        <f>SUM(C117:D119)</f>
        <v>0</v>
      </c>
      <c r="D120" s="216"/>
      <c r="F120" s="56"/>
    </row>
    <row r="121" spans="1:6" ht="15.75" thickTop="1" x14ac:dyDescent="0.25"/>
    <row r="122" spans="1:6" x14ac:dyDescent="0.25">
      <c r="C122" s="132"/>
      <c r="D122" s="100"/>
    </row>
    <row r="123" spans="1:6" x14ac:dyDescent="0.25">
      <c r="C123" s="132"/>
      <c r="D123" s="100"/>
    </row>
    <row r="124" spans="1:6" x14ac:dyDescent="0.25">
      <c r="C124" s="132"/>
      <c r="D124" s="100"/>
    </row>
    <row r="125" spans="1:6" x14ac:dyDescent="0.25">
      <c r="C125" s="133"/>
      <c r="D125" s="100"/>
    </row>
  </sheetData>
  <sheetProtection algorithmName="SHA-512" hashValue="dXZbfu+KhV7/K2bWhmzJTWKO/Y7QPE5g+MZxM2Jn4fsBbV3+JCcALThjrSTxeAtEmSA7tJH8O4fnI2mT3+LZ8Q==" saltValue="k4gGVt/6kGAMaWEtDSXMFQ==" spinCount="100000" sheet="1" objects="1" scenarios="1"/>
  <autoFilter ref="A17:J112" xr:uid="{00000000-0009-0000-0000-000000000000}">
    <filterColumn colId="0" showButton="0"/>
  </autoFilter>
  <mergeCells count="68">
    <mergeCell ref="A118:B118"/>
    <mergeCell ref="C118:D118"/>
    <mergeCell ref="A119:B119"/>
    <mergeCell ref="C119:D119"/>
    <mergeCell ref="A120:B120"/>
    <mergeCell ref="C120:D120"/>
    <mergeCell ref="A111:I111"/>
    <mergeCell ref="A112:I112"/>
    <mergeCell ref="A116:B116"/>
    <mergeCell ref="C116:D116"/>
    <mergeCell ref="A117:B117"/>
    <mergeCell ref="C117:D117"/>
    <mergeCell ref="A105:A107"/>
    <mergeCell ref="B105:B107"/>
    <mergeCell ref="C105:C107"/>
    <mergeCell ref="A108:A110"/>
    <mergeCell ref="B108:B110"/>
    <mergeCell ref="C108:C110"/>
    <mergeCell ref="A89:A91"/>
    <mergeCell ref="B89:B91"/>
    <mergeCell ref="C89:C91"/>
    <mergeCell ref="A93:A101"/>
    <mergeCell ref="B93:B101"/>
    <mergeCell ref="C93:C94"/>
    <mergeCell ref="C95:C97"/>
    <mergeCell ref="C98:C101"/>
    <mergeCell ref="A78:A81"/>
    <mergeCell ref="B78:B81"/>
    <mergeCell ref="C78:C81"/>
    <mergeCell ref="A82:A88"/>
    <mergeCell ref="B82:B88"/>
    <mergeCell ref="C82:C84"/>
    <mergeCell ref="C85:C88"/>
    <mergeCell ref="A66:A69"/>
    <mergeCell ref="B66:B69"/>
    <mergeCell ref="C66:C69"/>
    <mergeCell ref="A70:A77"/>
    <mergeCell ref="B70:B77"/>
    <mergeCell ref="C70:C73"/>
    <mergeCell ref="C74:C77"/>
    <mergeCell ref="A57:A61"/>
    <mergeCell ref="B57:B61"/>
    <mergeCell ref="C57:C61"/>
    <mergeCell ref="A62:A65"/>
    <mergeCell ref="B62:B65"/>
    <mergeCell ref="C62:C65"/>
    <mergeCell ref="A50:A52"/>
    <mergeCell ref="B50:B52"/>
    <mergeCell ref="C50:C52"/>
    <mergeCell ref="A53:A56"/>
    <mergeCell ref="B53:B56"/>
    <mergeCell ref="C53:C56"/>
    <mergeCell ref="C102:C104"/>
    <mergeCell ref="B102:B104"/>
    <mergeCell ref="A102:A104"/>
    <mergeCell ref="A17:B17"/>
    <mergeCell ref="A18:A49"/>
    <mergeCell ref="B18:B49"/>
    <mergeCell ref="C18:C20"/>
    <mergeCell ref="C21:C24"/>
    <mergeCell ref="C25:C26"/>
    <mergeCell ref="C27:C29"/>
    <mergeCell ref="C31:C33"/>
    <mergeCell ref="C34:C37"/>
    <mergeCell ref="C38:C39"/>
    <mergeCell ref="C40:C42"/>
    <mergeCell ref="C44:C46"/>
    <mergeCell ref="C47:C4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="110" zoomScaleNormal="110" workbookViewId="0">
      <selection activeCell="H3" sqref="H3:H7"/>
    </sheetView>
  </sheetViews>
  <sheetFormatPr defaultColWidth="9.140625" defaultRowHeight="15" x14ac:dyDescent="0.25"/>
  <cols>
    <col min="1" max="2" width="20.7109375" style="2" customWidth="1"/>
    <col min="3" max="3" width="28.7109375" style="2" customWidth="1"/>
    <col min="4" max="4" width="26.7109375" style="2" customWidth="1"/>
    <col min="5" max="5" width="9.7109375" style="2" customWidth="1"/>
    <col min="6" max="6" width="10.7109375" style="2" customWidth="1"/>
    <col min="7" max="7" width="12.7109375" style="2" customWidth="1"/>
    <col min="8" max="8" width="14.7109375" style="2" customWidth="1"/>
    <col min="9" max="9" width="16.7109375" style="2" customWidth="1"/>
    <col min="10" max="10" width="20.7109375" style="2" customWidth="1"/>
    <col min="11" max="16384" width="9.140625" style="2"/>
  </cols>
  <sheetData>
    <row r="1" spans="1:10" ht="15.75" thickBot="1" x14ac:dyDescent="0.3">
      <c r="C1" s="1"/>
      <c r="D1" s="80"/>
      <c r="E1" s="1"/>
      <c r="F1" s="1"/>
      <c r="G1" s="1"/>
    </row>
    <row r="2" spans="1:10" ht="60" customHeight="1" thickBot="1" x14ac:dyDescent="0.3">
      <c r="A2" s="217" t="s">
        <v>63</v>
      </c>
      <c r="B2" s="218"/>
      <c r="C2" s="81" t="s">
        <v>23</v>
      </c>
      <c r="D2" s="81" t="s">
        <v>84</v>
      </c>
      <c r="E2" s="81" t="s">
        <v>85</v>
      </c>
      <c r="F2" s="81" t="s">
        <v>24</v>
      </c>
      <c r="G2" s="81" t="s">
        <v>26</v>
      </c>
      <c r="H2" s="81" t="s">
        <v>87</v>
      </c>
      <c r="I2" s="81" t="s">
        <v>91</v>
      </c>
      <c r="J2" s="4" t="s">
        <v>86</v>
      </c>
    </row>
    <row r="3" spans="1:10" x14ac:dyDescent="0.25">
      <c r="A3" s="164">
        <v>1003036988</v>
      </c>
      <c r="B3" s="219" t="s">
        <v>59</v>
      </c>
      <c r="C3" s="219" t="s">
        <v>75</v>
      </c>
      <c r="D3" s="82">
        <v>1100</v>
      </c>
      <c r="E3" s="12">
        <v>1</v>
      </c>
      <c r="F3" s="12">
        <v>200301</v>
      </c>
      <c r="G3" s="39" t="s">
        <v>31</v>
      </c>
      <c r="H3" s="78"/>
      <c r="I3" s="40">
        <f t="shared" ref="I3:I7" si="0">E3*H3</f>
        <v>0</v>
      </c>
      <c r="J3" s="83">
        <f>I3*32</f>
        <v>0</v>
      </c>
    </row>
    <row r="4" spans="1:10" x14ac:dyDescent="0.25">
      <c r="A4" s="165"/>
      <c r="B4" s="220"/>
      <c r="C4" s="220"/>
      <c r="D4" s="84">
        <v>1100</v>
      </c>
      <c r="E4" s="17">
        <v>1</v>
      </c>
      <c r="F4" s="85">
        <v>150101</v>
      </c>
      <c r="G4" s="42" t="s">
        <v>31</v>
      </c>
      <c r="H4" s="79"/>
      <c r="I4" s="43">
        <f t="shared" si="0"/>
        <v>0</v>
      </c>
      <c r="J4" s="86">
        <f>I4*32</f>
        <v>0</v>
      </c>
    </row>
    <row r="5" spans="1:10" x14ac:dyDescent="0.25">
      <c r="A5" s="165"/>
      <c r="B5" s="220"/>
      <c r="C5" s="220"/>
      <c r="D5" s="84">
        <v>1100</v>
      </c>
      <c r="E5" s="17">
        <v>1</v>
      </c>
      <c r="F5" s="85">
        <v>150102</v>
      </c>
      <c r="G5" s="42" t="s">
        <v>31</v>
      </c>
      <c r="H5" s="79"/>
      <c r="I5" s="43">
        <f t="shared" si="0"/>
        <v>0</v>
      </c>
      <c r="J5" s="86">
        <f>I5*32</f>
        <v>0</v>
      </c>
    </row>
    <row r="6" spans="1:10" x14ac:dyDescent="0.25">
      <c r="A6" s="165"/>
      <c r="B6" s="220"/>
      <c r="C6" s="220"/>
      <c r="D6" s="84">
        <v>1100</v>
      </c>
      <c r="E6" s="17">
        <v>1</v>
      </c>
      <c r="F6" s="85">
        <v>150107</v>
      </c>
      <c r="G6" s="42" t="s">
        <v>31</v>
      </c>
      <c r="H6" s="79"/>
      <c r="I6" s="43">
        <f t="shared" si="0"/>
        <v>0</v>
      </c>
      <c r="J6" s="86">
        <f>I6*32</f>
        <v>0</v>
      </c>
    </row>
    <row r="7" spans="1:10" ht="15.75" thickBot="1" x14ac:dyDescent="0.3">
      <c r="A7" s="166"/>
      <c r="B7" s="221"/>
      <c r="C7" s="123" t="s">
        <v>82</v>
      </c>
      <c r="D7" s="87">
        <v>1100</v>
      </c>
      <c r="E7" s="88">
        <v>1</v>
      </c>
      <c r="F7" s="88">
        <v>200301</v>
      </c>
      <c r="G7" s="89" t="s">
        <v>76</v>
      </c>
      <c r="H7" s="124"/>
      <c r="I7" s="125">
        <f t="shared" si="0"/>
        <v>0</v>
      </c>
      <c r="J7" s="126">
        <f>I7*8</f>
        <v>0</v>
      </c>
    </row>
    <row r="8" spans="1:10" ht="30" customHeight="1" thickBot="1" x14ac:dyDescent="0.3">
      <c r="A8" s="191" t="s">
        <v>29</v>
      </c>
      <c r="B8" s="192"/>
      <c r="C8" s="192"/>
      <c r="D8" s="192"/>
      <c r="E8" s="192"/>
      <c r="F8" s="192"/>
      <c r="G8" s="192"/>
      <c r="H8" s="222"/>
      <c r="I8" s="193"/>
      <c r="J8" s="90">
        <f>SUM(J3:J7)</f>
        <v>0</v>
      </c>
    </row>
    <row r="9" spans="1:10" ht="30" customHeight="1" thickBot="1" x14ac:dyDescent="0.3">
      <c r="A9" s="194" t="s">
        <v>30</v>
      </c>
      <c r="B9" s="195"/>
      <c r="C9" s="195"/>
      <c r="D9" s="195"/>
      <c r="E9" s="195"/>
      <c r="F9" s="195"/>
      <c r="G9" s="195"/>
      <c r="H9" s="195"/>
      <c r="I9" s="196"/>
      <c r="J9" s="91">
        <f>J8*2</f>
        <v>0</v>
      </c>
    </row>
    <row r="10" spans="1:10" ht="19.899999999999999" customHeight="1" x14ac:dyDescent="0.25">
      <c r="B10" s="92"/>
      <c r="C10" s="93"/>
      <c r="D10" s="92"/>
      <c r="E10" s="92"/>
      <c r="F10" s="92"/>
      <c r="G10" s="94"/>
    </row>
    <row r="11" spans="1:10" x14ac:dyDescent="0.25">
      <c r="B11" s="92"/>
      <c r="C11" s="92"/>
      <c r="D11" s="92"/>
      <c r="E11" s="92"/>
      <c r="F11" s="92"/>
      <c r="G11" s="94"/>
    </row>
    <row r="12" spans="1:10" x14ac:dyDescent="0.25">
      <c r="C12" s="92"/>
      <c r="D12" s="92"/>
      <c r="E12" s="92"/>
      <c r="F12" s="92"/>
      <c r="G12" s="94"/>
    </row>
    <row r="13" spans="1:10" x14ac:dyDescent="0.25">
      <c r="C13" s="92"/>
      <c r="D13" s="92"/>
      <c r="E13" s="92"/>
      <c r="F13" s="92"/>
      <c r="G13" s="94"/>
    </row>
    <row r="17" spans="7:7" x14ac:dyDescent="0.25">
      <c r="G17" s="95"/>
    </row>
  </sheetData>
  <sheetProtection algorithmName="SHA-512" hashValue="pnyO0kRiOieqIGLteQ0aeZC+fGUvVqslKOn22ObDKOPuIaFe3Q1cofYLAZHy9oKmrCcm9asoFYnu12+C1+zazQ==" saltValue="sy48P2iN0cF0o4TJOP/kuQ==" spinCount="100000" sheet="1" objects="1" scenarios="1"/>
  <mergeCells count="6">
    <mergeCell ref="A9:I9"/>
    <mergeCell ref="A2:B2"/>
    <mergeCell ref="A3:A7"/>
    <mergeCell ref="B3:B7"/>
    <mergeCell ref="C3:C6"/>
    <mergeCell ref="A8:I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zoomScale="120" zoomScaleNormal="120" workbookViewId="0">
      <selection activeCell="G3" sqref="G3:G13"/>
    </sheetView>
  </sheetViews>
  <sheetFormatPr defaultColWidth="9.140625" defaultRowHeight="15" x14ac:dyDescent="0.25"/>
  <cols>
    <col min="1" max="2" width="20.7109375" style="2" customWidth="1"/>
    <col min="3" max="3" width="28.7109375" style="2" customWidth="1"/>
    <col min="4" max="4" width="26.7109375" style="2" customWidth="1"/>
    <col min="5" max="5" width="10.7109375" style="2" customWidth="1"/>
    <col min="6" max="6" width="16.42578125" style="2" customWidth="1"/>
    <col min="7" max="7" width="18.7109375" style="2" customWidth="1"/>
    <col min="8" max="8" width="20.7109375" style="2" customWidth="1"/>
    <col min="9" max="16384" width="9.140625" style="2"/>
  </cols>
  <sheetData>
    <row r="1" spans="1:9" ht="15.75" thickBot="1" x14ac:dyDescent="0.3"/>
    <row r="2" spans="1:9" ht="60" customHeight="1" thickBot="1" x14ac:dyDescent="0.3">
      <c r="A2" s="217" t="s">
        <v>63</v>
      </c>
      <c r="B2" s="218"/>
      <c r="C2" s="9" t="s">
        <v>23</v>
      </c>
      <c r="D2" s="223" t="s">
        <v>24</v>
      </c>
      <c r="E2" s="224"/>
      <c r="F2" s="9" t="s">
        <v>26</v>
      </c>
      <c r="G2" s="10" t="s">
        <v>89</v>
      </c>
      <c r="H2" s="57" t="s">
        <v>90</v>
      </c>
    </row>
    <row r="3" spans="1:9" x14ac:dyDescent="0.25">
      <c r="A3" s="150">
        <v>1003037178</v>
      </c>
      <c r="B3" s="228" t="s">
        <v>36</v>
      </c>
      <c r="C3" s="225" t="s">
        <v>16</v>
      </c>
      <c r="D3" s="11" t="s">
        <v>62</v>
      </c>
      <c r="E3" s="58">
        <v>200108</v>
      </c>
      <c r="F3" s="59" t="s">
        <v>32</v>
      </c>
      <c r="G3" s="96"/>
      <c r="H3" s="60">
        <f>G3*247</f>
        <v>0</v>
      </c>
    </row>
    <row r="4" spans="1:9" x14ac:dyDescent="0.25">
      <c r="A4" s="151"/>
      <c r="B4" s="229"/>
      <c r="C4" s="226"/>
      <c r="D4" s="16" t="s">
        <v>27</v>
      </c>
      <c r="E4" s="61">
        <v>190809</v>
      </c>
      <c r="F4" s="62" t="s">
        <v>17</v>
      </c>
      <c r="G4" s="97"/>
      <c r="H4" s="63">
        <f>G4*12</f>
        <v>0</v>
      </c>
    </row>
    <row r="5" spans="1:9" x14ac:dyDescent="0.25">
      <c r="A5" s="151"/>
      <c r="B5" s="229"/>
      <c r="C5" s="226"/>
      <c r="D5" s="28" t="s">
        <v>78</v>
      </c>
      <c r="E5" s="106">
        <v>200105</v>
      </c>
      <c r="F5" s="107" t="s">
        <v>79</v>
      </c>
      <c r="G5" s="108"/>
      <c r="H5" s="109">
        <v>0</v>
      </c>
    </row>
    <row r="6" spans="1:9" ht="15.75" thickBot="1" x14ac:dyDescent="0.3">
      <c r="A6" s="152"/>
      <c r="B6" s="230"/>
      <c r="C6" s="227"/>
      <c r="D6" s="21" t="s">
        <v>20</v>
      </c>
      <c r="E6" s="64">
        <v>190809</v>
      </c>
      <c r="F6" s="65" t="s">
        <v>18</v>
      </c>
      <c r="G6" s="98"/>
      <c r="H6" s="66">
        <f>G6*6</f>
        <v>0</v>
      </c>
    </row>
    <row r="7" spans="1:9" x14ac:dyDescent="0.25">
      <c r="A7" s="150">
        <v>1003037020</v>
      </c>
      <c r="B7" s="228" t="s">
        <v>33</v>
      </c>
      <c r="C7" s="225" t="s">
        <v>19</v>
      </c>
      <c r="D7" s="11" t="s">
        <v>62</v>
      </c>
      <c r="E7" s="58">
        <v>200108</v>
      </c>
      <c r="F7" s="59" t="s">
        <v>32</v>
      </c>
      <c r="G7" s="96"/>
      <c r="H7" s="60">
        <f>G7*247</f>
        <v>0</v>
      </c>
    </row>
    <row r="8" spans="1:9" x14ac:dyDescent="0.25">
      <c r="A8" s="151"/>
      <c r="B8" s="229"/>
      <c r="C8" s="226"/>
      <c r="D8" s="110" t="s">
        <v>78</v>
      </c>
      <c r="E8" s="111">
        <v>200105</v>
      </c>
      <c r="F8" s="112" t="s">
        <v>79</v>
      </c>
      <c r="G8" s="113"/>
      <c r="H8" s="114">
        <v>0</v>
      </c>
    </row>
    <row r="9" spans="1:9" x14ac:dyDescent="0.25">
      <c r="A9" s="151"/>
      <c r="B9" s="229"/>
      <c r="C9" s="226"/>
      <c r="D9" s="16" t="s">
        <v>27</v>
      </c>
      <c r="E9" s="61">
        <v>190809</v>
      </c>
      <c r="F9" s="62" t="s">
        <v>17</v>
      </c>
      <c r="G9" s="97"/>
      <c r="H9" s="63">
        <f>G9*12</f>
        <v>0</v>
      </c>
    </row>
    <row r="10" spans="1:9" ht="15.75" thickBot="1" x14ac:dyDescent="0.3">
      <c r="A10" s="152"/>
      <c r="B10" s="230"/>
      <c r="C10" s="227"/>
      <c r="D10" s="21" t="s">
        <v>20</v>
      </c>
      <c r="E10" s="64">
        <v>190809</v>
      </c>
      <c r="F10" s="65" t="s">
        <v>18</v>
      </c>
      <c r="G10" s="98"/>
      <c r="H10" s="66">
        <f>G10*6</f>
        <v>0</v>
      </c>
    </row>
    <row r="11" spans="1:9" ht="15" customHeight="1" thickBot="1" x14ac:dyDescent="0.3">
      <c r="A11" s="137">
        <v>1000000001</v>
      </c>
      <c r="B11" s="143" t="s">
        <v>43</v>
      </c>
      <c r="C11" s="143" t="s">
        <v>71</v>
      </c>
      <c r="D11" s="16" t="s">
        <v>27</v>
      </c>
      <c r="E11" s="61">
        <v>190809</v>
      </c>
      <c r="F11" s="100" t="s">
        <v>73</v>
      </c>
      <c r="G11" s="101"/>
      <c r="H11" s="102">
        <f>G11*19</f>
        <v>0</v>
      </c>
    </row>
    <row r="12" spans="1:9" x14ac:dyDescent="0.25">
      <c r="A12" s="150">
        <v>1003036988</v>
      </c>
      <c r="B12" s="228" t="s">
        <v>59</v>
      </c>
      <c r="C12" s="147" t="s">
        <v>15</v>
      </c>
      <c r="D12" s="11" t="s">
        <v>22</v>
      </c>
      <c r="E12" s="58">
        <v>190809</v>
      </c>
      <c r="F12" s="59" t="s">
        <v>21</v>
      </c>
      <c r="G12" s="96"/>
      <c r="H12" s="60">
        <f>G12</f>
        <v>0</v>
      </c>
    </row>
    <row r="13" spans="1:9" ht="15.75" thickBot="1" x14ac:dyDescent="0.3">
      <c r="A13" s="152"/>
      <c r="B13" s="230"/>
      <c r="C13" s="149"/>
      <c r="D13" s="67" t="s">
        <v>61</v>
      </c>
      <c r="E13" s="64">
        <v>200108</v>
      </c>
      <c r="F13" s="68" t="s">
        <v>72</v>
      </c>
      <c r="G13" s="99"/>
      <c r="H13" s="69">
        <f>G13*32</f>
        <v>0</v>
      </c>
    </row>
    <row r="14" spans="1:9" ht="30" customHeight="1" thickBot="1" x14ac:dyDescent="0.3">
      <c r="A14" s="191" t="s">
        <v>29</v>
      </c>
      <c r="B14" s="192"/>
      <c r="C14" s="192"/>
      <c r="D14" s="192"/>
      <c r="E14" s="192"/>
      <c r="F14" s="192"/>
      <c r="G14" s="192"/>
      <c r="H14" s="70">
        <f>SUM(H3:H13)</f>
        <v>0</v>
      </c>
      <c r="I14" s="71"/>
    </row>
    <row r="15" spans="1:9" ht="30" customHeight="1" thickBot="1" x14ac:dyDescent="0.3">
      <c r="A15" s="194" t="s">
        <v>30</v>
      </c>
      <c r="B15" s="195"/>
      <c r="C15" s="195"/>
      <c r="D15" s="195"/>
      <c r="E15" s="195"/>
      <c r="F15" s="195"/>
      <c r="G15" s="195"/>
      <c r="H15" s="72">
        <f>H14*2</f>
        <v>0</v>
      </c>
      <c r="I15" s="71"/>
    </row>
    <row r="16" spans="1:9" ht="6.75" customHeight="1" x14ac:dyDescent="0.25"/>
    <row r="17" spans="1:3" x14ac:dyDescent="0.25">
      <c r="C17" s="73" t="s">
        <v>60</v>
      </c>
    </row>
    <row r="18" spans="1:3" x14ac:dyDescent="0.25">
      <c r="C18" s="103" t="s">
        <v>74</v>
      </c>
    </row>
    <row r="19" spans="1:3" x14ac:dyDescent="0.25">
      <c r="C19" s="74" t="s">
        <v>81</v>
      </c>
    </row>
    <row r="21" spans="1:3" x14ac:dyDescent="0.25">
      <c r="A21" s="120" t="s">
        <v>80</v>
      </c>
    </row>
  </sheetData>
  <sheetProtection algorithmName="SHA-512" hashValue="KKyP6o7qUZ32kNabzohrzISVNoNDWHXtuHrRnaxruiOy6slgR35UHT4Yyyct4lOqmg1rlZ+PJc6jyivmLbNhJQ==" saltValue="M/diSsFmd3oU1jfhDYEuXw==" spinCount="100000" sheet="1" objects="1" scenarios="1"/>
  <mergeCells count="13">
    <mergeCell ref="C12:C13"/>
    <mergeCell ref="A12:A13"/>
    <mergeCell ref="B12:B13"/>
    <mergeCell ref="A14:G14"/>
    <mergeCell ref="A15:G15"/>
    <mergeCell ref="D2:E2"/>
    <mergeCell ref="C3:C6"/>
    <mergeCell ref="C7:C10"/>
    <mergeCell ref="A2:B2"/>
    <mergeCell ref="B3:B6"/>
    <mergeCell ref="A3:A6"/>
    <mergeCell ref="B7:B10"/>
    <mergeCell ref="A7:A10"/>
  </mergeCells>
  <pageMargins left="0.26" right="0.27" top="0.78740157499999996" bottom="0.78740157499999996" header="0.3" footer="0.3"/>
  <pageSetup paperSize="9" orientation="landscape" r:id="rId1"/>
  <ignoredErrors>
    <ignoredError sqref="H12 H9:H10 H3:H4 H6:H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Plzeň</vt:lpstr>
      <vt:lpstr>Hrad Nečtiny</vt:lpstr>
      <vt:lpstr>Zbytky z kuchyní, lapoly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Jitka Růžičková</cp:lastModifiedBy>
  <cp:lastPrinted>2019-05-14T12:28:26Z</cp:lastPrinted>
  <dcterms:created xsi:type="dcterms:W3CDTF">2016-04-04T10:44:50Z</dcterms:created>
  <dcterms:modified xsi:type="dcterms:W3CDTF">2021-03-25T08:34:00Z</dcterms:modified>
</cp:coreProperties>
</file>