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210" yWindow="405" windowWidth="28440" windowHeight="16785" activeTab="0"/>
  </bookViews>
  <sheets>
    <sheet name="Rekapitulace stavby" sheetId="1" r:id="rId1"/>
    <sheet name="A - OPRAVA ULIČNÍ FASÁDY ..." sheetId="2" r:id="rId2"/>
    <sheet name="B - OPRAVA DVORNÍ FASÁDY ..." sheetId="3" r:id="rId3"/>
    <sheet name="VON - VEDLEJŠÍ A OSTATNÍ ..." sheetId="4" r:id="rId4"/>
    <sheet name="Seznam figur" sheetId="5" r:id="rId5"/>
    <sheet name="Pokyny pro vyplnění" sheetId="6" r:id="rId6"/>
  </sheets>
  <definedNames>
    <definedName name="_xlnm._FilterDatabase" localSheetId="1" hidden="1">'A - OPRAVA ULIČNÍ FASÁDY ...'!$C$98:$K$1032</definedName>
    <definedName name="_xlnm._FilterDatabase" localSheetId="2" hidden="1">'B - OPRAVA DVORNÍ FASÁDY ...'!$C$98:$K$817</definedName>
    <definedName name="_xlnm._FilterDatabase" localSheetId="3" hidden="1">'VON - VEDLEJŠÍ A OSTATNÍ ...'!$C$81:$K$95</definedName>
    <definedName name="_xlnm.Print_Area" localSheetId="1">'A - OPRAVA ULIČNÍ FASÁDY ...'!$C$4:$J$39,'A - OPRAVA ULIČNÍ FASÁDY ...'!$C$45:$J$80,'A - OPRAVA ULIČNÍ FASÁDY ...'!$C$86:$K$1032</definedName>
    <definedName name="_xlnm.Print_Area" localSheetId="2">'B - OPRAVA DVORNÍ FASÁDY ...'!$C$4:$J$39,'B - OPRAVA DVORNÍ FASÁDY ...'!$C$45:$J$80,'B - OPRAVA DVORNÍ FASÁDY ...'!$C$86:$K$817</definedName>
    <definedName name="_xlnm.Print_Area" localSheetId="5">'Pokyny pro vyplnění'!$B$2:$K$71,'Pokyny pro vyplnění'!$B$74:$K$118,'Pokyny pro vyplnění'!$B$121:$K$190,'Pokyny pro vyplnění'!$B$198:$K$218</definedName>
    <definedName name="_xlnm.Print_Area" localSheetId="0">'Rekapitulace stavby'!$D$4:$AO$36,'Rekapitulace stavby'!$C$42:$AQ$58</definedName>
    <definedName name="_xlnm.Print_Area" localSheetId="4">'Seznam figur'!$C$4:$G$53</definedName>
    <definedName name="_xlnm.Print_Area" localSheetId="3">'VON - VEDLEJŠÍ A OSTATNÍ ...'!$C$4:$J$39,'VON - VEDLEJŠÍ A OSTATNÍ ...'!$C$45:$J$63,'VON - VEDLEJŠÍ A OSTATNÍ ...'!$C$69:$K$95</definedName>
    <definedName name="_xlnm.Print_Titles" localSheetId="0">'Rekapitulace stavby'!$52:$52</definedName>
    <definedName name="_xlnm.Print_Titles" localSheetId="1">'A - OPRAVA ULIČNÍ FASÁDY ...'!$98:$98</definedName>
    <definedName name="_xlnm.Print_Titles" localSheetId="2">'B - OPRAVA DVORNÍ FASÁDY ...'!$98:$98</definedName>
    <definedName name="_xlnm.Print_Titles" localSheetId="3">'VON - VEDLEJŠÍ A OSTATNÍ ...'!$81:$81</definedName>
    <definedName name="_xlnm.Print_Titles" localSheetId="4">'Seznam figur'!$9:$9</definedName>
  </definedNames>
  <calcPr calcId="145621"/>
</workbook>
</file>

<file path=xl/sharedStrings.xml><?xml version="1.0" encoding="utf-8"?>
<sst xmlns="http://schemas.openxmlformats.org/spreadsheetml/2006/main" count="16055" uniqueCount="1951">
  <si>
    <t>Export Komplet</t>
  </si>
  <si>
    <t>VZ</t>
  </si>
  <si>
    <t>2.0</t>
  </si>
  <si>
    <t>ZAMOK</t>
  </si>
  <si>
    <t>False</t>
  </si>
  <si>
    <t>{355d0940-9b39-4510-ad6f-07148efee437}</t>
  </si>
  <si>
    <t>0,01</t>
  </si>
  <si>
    <t>21</t>
  </si>
  <si>
    <t>15</t>
  </si>
  <si>
    <t>REKAPITULACE STAVBY</t>
  </si>
  <si>
    <t>v ---  níže se nacházejí doplnkové a pomocné údaje k sestavám  --- v</t>
  </si>
  <si>
    <t>Návod na vyplnění</t>
  </si>
  <si>
    <t>0,001</t>
  </si>
  <si>
    <t>Kód:</t>
  </si>
  <si>
    <t>2020-30</t>
  </si>
  <si>
    <t>Měnit lze pouze buňky se žlutým podbarvením!
1) v Rekapitulaci stavby vyplňte údaje o Uchazeči (přenesou se do ostatních sestav i v jiných listech)
2) na vybraných listech vyplňte v sestavě Soupis prací ceny u položek</t>
  </si>
  <si>
    <t>Stavba:</t>
  </si>
  <si>
    <t>OBJEKT ZČU - SADY PĚTATŘICÁTNÍKŮ 14, PLZEŇ - VÝMĚNA OKEN</t>
  </si>
  <si>
    <t>KSO:</t>
  </si>
  <si>
    <t/>
  </si>
  <si>
    <t>CC-CZ:</t>
  </si>
  <si>
    <t>Místo:</t>
  </si>
  <si>
    <t>SADY PĚTATŘICÁTNÍKŮ 14, PLZEŇ</t>
  </si>
  <si>
    <t>Datum:</t>
  </si>
  <si>
    <t>3. 4. 2020</t>
  </si>
  <si>
    <t>Zadavatel:</t>
  </si>
  <si>
    <t>IČ:</t>
  </si>
  <si>
    <t>Západočeská univerzita v Plzni</t>
  </si>
  <si>
    <t>DIČ:</t>
  </si>
  <si>
    <t>Uchazeč:</t>
  </si>
  <si>
    <t>Vyplň údaj</t>
  </si>
  <si>
    <t>Projektant:</t>
  </si>
  <si>
    <t>ATELIER SOUKUP OPL ŠVEHLA s.r.o.</t>
  </si>
  <si>
    <t>True</t>
  </si>
  <si>
    <t>Zpracovatel:</t>
  </si>
  <si>
    <t>Michal JIRKA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</si>
  <si>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</si>
  <si>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</si>
  <si>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</si>
  <si>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</si>
  <si>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</si>
  <si>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</si>
  <si>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</si>
  <si>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</si>
  <si>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</si>
  <si>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</si>
  <si>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</si>
  <si>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</si>
  <si>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</si>
  <si>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</si>
  <si>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</si>
  <si>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</si>
  <si>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</si>
  <si>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</si>
  <si>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</si>
  <si>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</si>
  <si>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</si>
  <si>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</si>
  <si>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</si>
  <si>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</si>
  <si>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</si>
  <si>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</si>
  <si>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</si>
  <si>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</si>
  <si>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</si>
  <si>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</si>
  <si>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</si>
  <si>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</si>
  <si>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</si>
  <si>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</si>
  <si>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</si>
  <si>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</si>
  <si>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</si>
  <si>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</si>
  <si>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</si>
  <si>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</si>
  <si>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</si>
  <si>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A</t>
  </si>
  <si>
    <t>OPRAVA ULIČNÍ FASÁDY - VÝMĚNA OKEN</t>
  </si>
  <si>
    <t>STA</t>
  </si>
  <si>
    <t>1</t>
  </si>
  <si>
    <t>{651095e4-a6ef-48d7-8148-19a1c0e8d89c}</t>
  </si>
  <si>
    <t>2</t>
  </si>
  <si>
    <t>B</t>
  </si>
  <si>
    <t xml:space="preserve">OPRAVA DVORNÍ FASÁDY - VÝMĚNA OKEN </t>
  </si>
  <si>
    <t>{b23058e1-edbe-4832-839f-a3c365e5ec04}</t>
  </si>
  <si>
    <t>VON</t>
  </si>
  <si>
    <t xml:space="preserve">VEDLEJŠÍ A OSTATNÍ ROZPOČTOVÉ NÁKLADY </t>
  </si>
  <si>
    <t>{d7f8bc46-7c16-48a0-8834-646a30b57f19}</t>
  </si>
  <si>
    <t>LEŠENÍ</t>
  </si>
  <si>
    <t>m2</t>
  </si>
  <si>
    <t>1937,581</t>
  </si>
  <si>
    <t>MALBY</t>
  </si>
  <si>
    <t>378,361</t>
  </si>
  <si>
    <t>KRYCÍ LIST SOUPISU PRACÍ</t>
  </si>
  <si>
    <t>Objekt:</t>
  </si>
  <si>
    <t>A - OPRAVA ULIČNÍ FASÁDY - VÝMĚNA OKEN</t>
  </si>
  <si>
    <t>REKAPITULACE ČLENĚNÍ SOUPISU PRACÍ</t>
  </si>
  <si>
    <t>Kód dílu - Popis</t>
  </si>
  <si>
    <t>Cena celkem [CZK]</t>
  </si>
  <si>
    <t>-1</t>
  </si>
  <si>
    <t>HSV -  Práce a dodávky HSV</t>
  </si>
  <si>
    <t xml:space="preserve">    6 - Úpravy povrchů, podlahy a osazování výplní</t>
  </si>
  <si>
    <t xml:space="preserve">      61 - Úprava povrchů vnitřních</t>
  </si>
  <si>
    <t xml:space="preserve">      62 - Úprava povrchů vnějších</t>
  </si>
  <si>
    <t xml:space="preserve">    9 - Ostatní konstrukce a práce-bourání</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</si>
  <si>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</si>
  <si>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</si>
  <si>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</si>
  <si>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</si>
  <si>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997 - Přesun sutě</t>
  </si>
  <si>
    <t xml:space="preserve">    998 - Přesun hmot</t>
  </si>
  <si>
    <t>PSV - Práce a dodávky PSV</t>
  </si>
  <si>
    <t xml:space="preserve">    762 - Konstrukce tesařské</t>
  </si>
  <si>
    <t xml:space="preserve">    764 - Konstrukce klempířské</t>
  </si>
  <si>
    <t xml:space="preserve">    766 - Konstrukce truhlářské</t>
  </si>
  <si>
    <t xml:space="preserve">    767 - Konstrukce zámečnické</t>
  </si>
  <si>
    <t xml:space="preserve">    782 - Dokončovací práce - obklady z kamene</t>
  </si>
  <si>
    <t xml:space="preserve">    783 - Dokončovací práce - nátěry</t>
  </si>
  <si>
    <t xml:space="preserve">    784 - Dokončovací práce - malby</t>
  </si>
  <si>
    <t xml:space="preserve">    786 - Dokončovací práce - čalounické úpravy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</si>
  <si>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</si>
  <si>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</si>
  <si>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</si>
  <si>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</si>
  <si>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</si>
  <si>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</si>
  <si>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</si>
  <si>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</si>
  <si>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</si>
  <si>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</si>
  <si>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</si>
  <si>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</si>
  <si>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</si>
  <si>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</si>
  <si>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 xml:space="preserve"> Práce a dodávky HSV</t>
  </si>
  <si>
    <t>ROZPOCET</t>
  </si>
  <si>
    <t>6</t>
  </si>
  <si>
    <t>Úpravy povrchů, podlahy a osazování výplní</t>
  </si>
  <si>
    <t>61</t>
  </si>
  <si>
    <t>Úprava povrchů vnitřních</t>
  </si>
  <si>
    <t>K</t>
  </si>
  <si>
    <t>612315302</t>
  </si>
  <si>
    <t>Vápenná štuková omítka ostění nebo nadpraží</t>
  </si>
  <si>
    <t>CS ÚRS 2020 01</t>
  </si>
  <si>
    <t>4</t>
  </si>
  <si>
    <t>3</t>
  </si>
  <si>
    <t>-1010591401</t>
  </si>
  <si>
    <t>PP</t>
  </si>
  <si>
    <t>Vápenná omítka ostění nebo nadpraží štuková</t>
  </si>
  <si>
    <t>PSC</t>
  </si>
  <si>
    <t xml:space="preserve">Poznámka k souboru cen:
1. Ceny lze použít jen pro ocenění samostatně upravovaného ostění a nadpraží ( např. při dodatečné výměně oken nebo zárubní ) v šířce do 300 mm okolo upravovaného otvoru.
</t>
  </si>
  <si>
    <t>VV</t>
  </si>
  <si>
    <t xml:space="preserve">OPRAVA VNITŘNÍHO OSTĚNÍ A NADPRAŽÍ </t>
  </si>
  <si>
    <t>1NP</t>
  </si>
  <si>
    <t>0,7*(2,15+2,75+2,75)*15</t>
  </si>
  <si>
    <t>0,7*(2,1+3,85+3,85)*3</t>
  </si>
  <si>
    <t>2NP</t>
  </si>
  <si>
    <t>0,7*(1,6+2,5+2,5)*11</t>
  </si>
  <si>
    <t>0,7*(0,35+2,5+2,5)*4</t>
  </si>
  <si>
    <t>0,7*(1,9+2,5+2,5)*2</t>
  </si>
  <si>
    <t>0,7*(1,2+2,5+2,5)*4</t>
  </si>
  <si>
    <t>0,7*(3,3+0,7+0,7+3,3)</t>
  </si>
  <si>
    <t>3NP</t>
  </si>
  <si>
    <t>0,7*(1,6+2,2+2,2)*8</t>
  </si>
  <si>
    <t>0,7*(0,7+0,7+3+3)*4</t>
  </si>
  <si>
    <t>0,7*(0,35+2,2+2,2)*4</t>
  </si>
  <si>
    <t>0,7*(1,9+2,2+2,2)*2</t>
  </si>
  <si>
    <t>0,7*(1,2+2,2+2,2)*4</t>
  </si>
  <si>
    <t>4NP</t>
  </si>
  <si>
    <t>0,7*(1,3+3,0+3,0)*3</t>
  </si>
  <si>
    <t>0,7*(0,7+2,9+2,9)*4</t>
  </si>
  <si>
    <t>0,7*(1,2+2,0+2,0)*4</t>
  </si>
  <si>
    <t>0,7*(1,7+2,0+2,0)*9</t>
  </si>
  <si>
    <t>5NP</t>
  </si>
  <si>
    <t>0,15*(1,0+0,5+0,15+0,5+1,0)*2</t>
  </si>
  <si>
    <t>0,15*(1,14+0,55+0,25+0,5+0,25+0,55+1,14)*3</t>
  </si>
  <si>
    <t>Součet</t>
  </si>
  <si>
    <t>619991001</t>
  </si>
  <si>
    <t>Zakrytí podlah fólií přilepenou lepící páskou</t>
  </si>
  <si>
    <t>1873672532</t>
  </si>
  <si>
    <t>Zakrytí vnitřních ploch před znečištěním včetně pozdějšího odkrytí podlah fólií přilepenou lepící páskou</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</si>
  <si>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</si>
  <si>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2,0*(20+60)"1-4NP</t>
  </si>
  <si>
    <t>2,0*(7+7,5+7,5+7+7+13)"5NP</t>
  </si>
  <si>
    <t>62</t>
  </si>
  <si>
    <t>Úprava povrchů vnějších</t>
  </si>
  <si>
    <t>622325219</t>
  </si>
  <si>
    <t>Oprava vnější vápenné štukové omítky členitosti 1 stěn v rozsahu do 100%</t>
  </si>
  <si>
    <t>33162917</t>
  </si>
  <si>
    <t>Oprava vápenné omítky vnějších ploch stupně členitosti 1 štukové stěn, v rozsahu opravované plochy přes 80 do 100%</t>
  </si>
  <si>
    <t>0,18*(2,15+2,75+2,75)*15</t>
  </si>
  <si>
    <t>0,18*(2,1+3,85+3,85)*3</t>
  </si>
  <si>
    <t>0,18*(1,6+2,5+2,5)*11</t>
  </si>
  <si>
    <t>0,18*(0,35+2,5+2,5)*4</t>
  </si>
  <si>
    <t>0,18*(1,9+2,5+2,5)*2</t>
  </si>
  <si>
    <t>0,18*(1,2+2,5+2,5)*4</t>
  </si>
  <si>
    <t>0,18*(3,3+0,7+0,7+3,3)</t>
  </si>
  <si>
    <t>0,18*(1,6+2,2+2,2)*8</t>
  </si>
  <si>
    <t>0,18*(0,7+0,7+3+3)*4</t>
  </si>
  <si>
    <t>0,18*(0,35+2,2+2,2)*4</t>
  </si>
  <si>
    <t>0,18*(1,9+2,2+2,2)*2</t>
  </si>
  <si>
    <t>0,18*(1,2+2,2+2,2)*4</t>
  </si>
  <si>
    <t>0,18*(1,3+3,0+3,0)*3</t>
  </si>
  <si>
    <t>0,18*(0,7+2,9+2,9)*4</t>
  </si>
  <si>
    <t>0,18*(1,2+2,0+2,0)*4</t>
  </si>
  <si>
    <t>0,18*(1,7+2,0+2,0)*9</t>
  </si>
  <si>
    <t>0,15*(0,58+1,1+1,1)*2</t>
  </si>
  <si>
    <t>0,15*(1,0+2,5+2,5)</t>
  </si>
  <si>
    <t>0,15*(0,5+1,0+1,0)*4</t>
  </si>
  <si>
    <t>0,15*(0,55+1,15+1,15)*2*3</t>
  </si>
  <si>
    <t>0,15*(0,5+1,15+1,15)*3</t>
  </si>
  <si>
    <t>629991011</t>
  </si>
  <si>
    <t>Zakrytí výplní otvorů a svislých ploch fólií přilepenou lepící páskou</t>
  </si>
  <si>
    <t>-1652352128</t>
  </si>
  <si>
    <t>Zakrytí vnějších ploch před znečištěním včetně pozdějšího odkrytí výplní otvorů a svislých ploch fólií přilepenou lepící páskou</t>
  </si>
  <si>
    <t xml:space="preserve">Poznámka k souboru cen:
1. V ceně -1012 nejsou započteny náklady na dodávku a montáž začišťovací lišty; tyto se oceňují cenou 622 14-3004 této části katalogu a materiálem ve specifikaci.
</t>
  </si>
  <si>
    <t xml:space="preserve">ZAKRYTÍ NOVÝCH VÝPLNÍ </t>
  </si>
  <si>
    <t>2,15*2,75*15</t>
  </si>
  <si>
    <t>2,1*3,85*3</t>
  </si>
  <si>
    <t>1,6*2,5*11</t>
  </si>
  <si>
    <t>0,35*2,5*4</t>
  </si>
  <si>
    <t>1,9*2,5*2</t>
  </si>
  <si>
    <t>1,2*2,5*4</t>
  </si>
  <si>
    <t>0,7*3,3+0,7*2,5</t>
  </si>
  <si>
    <t>1,6*2,2*8</t>
  </si>
  <si>
    <t>0,7*3*2*4</t>
  </si>
  <si>
    <t>0,35*2,2*4</t>
  </si>
  <si>
    <t>1,9*2,2*2</t>
  </si>
  <si>
    <t>1,2*2,2*4</t>
  </si>
  <si>
    <t>1,6*3,0*3</t>
  </si>
  <si>
    <t>0,7*2,9*4</t>
  </si>
  <si>
    <t>1,2*2,0*4</t>
  </si>
  <si>
    <t>1,7*2,0*9</t>
  </si>
  <si>
    <t>0,58*1,1*2</t>
  </si>
  <si>
    <t>1,0*2,5</t>
  </si>
  <si>
    <t>0,5*1,0*4</t>
  </si>
  <si>
    <t>0,55*1,15*2*3</t>
  </si>
  <si>
    <t>0,5*1,15*3</t>
  </si>
  <si>
    <t>9</t>
  </si>
  <si>
    <t>Ostatní konstrukce a práce-bourání</t>
  </si>
  <si>
    <t>94</t>
  </si>
  <si>
    <t>Lešení a stavební výtahy</t>
  </si>
  <si>
    <t>5</t>
  </si>
  <si>
    <t>941211112</t>
  </si>
  <si>
    <t>Montáž lešení řadového rámového lehkého zatížení do 200 kg/m2 š do 0,9 m v do 25 m</t>
  </si>
  <si>
    <t>-1892393809</t>
  </si>
  <si>
    <t>Montáž lešení řadového rámového lehkého pracovního s podlahami s provozním zatížením tř. 3 do 200 kg/m2 šířky tř. SW06 přes 0,6 do 0,9 m, výšky přes 10 do 25 m</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</si>
  <si>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</si>
  <si>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19*(19,824+57,675+2*0,9)</t>
  </si>
  <si>
    <t>14,5*(8,2+8,0)</t>
  </si>
  <si>
    <t>4,0*(7+7,5+7,5+7+7+13)</t>
  </si>
  <si>
    <t>941211211</t>
  </si>
  <si>
    <t>Příplatek k lešení řadovému rámovému lehkému š 0,9 m v do 25 m za první a ZKD den použití</t>
  </si>
  <si>
    <t>-1310414404</t>
  </si>
  <si>
    <t>Montáž lešení řadového rámového lehkého pracovního s podlahami s provozním zatížením tř. 3 do 200 kg/m2 Příplatek za první a každý další den použití lešení k ceně -1111 nebo -1112</t>
  </si>
  <si>
    <t>1937,581*45 'Přepočtené koeficientem množství</t>
  </si>
  <si>
    <t>7</t>
  </si>
  <si>
    <t>941211812</t>
  </si>
  <si>
    <t>Demontáž lešení řadového rámového lehkého zatížení do 200 kg/m2 š do 0,9 m v do 25 m</t>
  </si>
  <si>
    <t>-1873776852</t>
  </si>
  <si>
    <t>Demontáž lešení řadového rámového lehkého pracovního s provozním zatížením tř. 3 do 200 kg/m2 šířky tř. SW06 přes 0,6 do 0,9 m, výšky přes 10 do 25 m</t>
  </si>
  <si>
    <t xml:space="preserve">Poznámka k souboru cen:
1. Demontáž lešení řadového rámového lehkého výšky přes 40 m se oceňuje individuálně.
</t>
  </si>
  <si>
    <t>8</t>
  </si>
  <si>
    <t>944511111</t>
  </si>
  <si>
    <t>Montáž ochranné sítě z textilie z umělých vláken</t>
  </si>
  <si>
    <t>-1054960288</t>
  </si>
  <si>
    <t>Montáž ochranné sítě zavěšené na konstrukci lešení z textilie z umělých vláken</t>
  </si>
  <si>
    <t xml:space="preserve">Poznámka k souboru cen:
1. V cenách nejsou započteny náklady na lešení potřebné pro zavěšení sítí; toto lešení se oceňuje příslušnými cenami lešení.
</t>
  </si>
  <si>
    <t>944511211</t>
  </si>
  <si>
    <t>Příplatek k ochranné síti za první a ZKD den použití</t>
  </si>
  <si>
    <t>430460859</t>
  </si>
  <si>
    <t>Montáž ochranné sítě Příplatek za první a každý další den použití sítě k ceně -1111</t>
  </si>
  <si>
    <t>10</t>
  </si>
  <si>
    <t>944511811</t>
  </si>
  <si>
    <t>Demontáž ochranné sítě z textilie z umělých vláken</t>
  </si>
  <si>
    <t>-35691920</t>
  </si>
  <si>
    <t>Demontáž ochranné sítě zavěšené na konstrukci lešení z textilie z umělých vláken</t>
  </si>
  <si>
    <t>95</t>
  </si>
  <si>
    <t>Různé dokončovací konstrukce a práce pozemních staveb</t>
  </si>
  <si>
    <t>11</t>
  </si>
  <si>
    <t>952901111</t>
  </si>
  <si>
    <t>Vyčištění budov bytové a občanské výstavby při výšce podlaží do 4 m</t>
  </si>
  <si>
    <t>487365670</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</si>
  <si>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</si>
  <si>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</si>
  <si>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96</t>
  </si>
  <si>
    <t>Bourání konstrukcí</t>
  </si>
  <si>
    <t>12</t>
  </si>
  <si>
    <t>968062354</t>
  </si>
  <si>
    <t>Vybourání dřevěných rámů oken dvojitých včetně křídel pl do 1 m2</t>
  </si>
  <si>
    <t>1350333701</t>
  </si>
  <si>
    <t>Vybourání dřevěných rámů oken s křídly, dveřních zárubní, vrat, stěn, ostění nebo obkladů rámů oken s křídly dvojitých, plochy do 1 m2</t>
  </si>
  <si>
    <t xml:space="preserve">Poznámka k souboru cen:
1. V cenách -2244 až -2747 jsou započteny i náklady na vyvěšení křídel.
</t>
  </si>
  <si>
    <t>do 1 m2</t>
  </si>
  <si>
    <t>0,58*1,08*4</t>
  </si>
  <si>
    <t>0,61*1,08*6</t>
  </si>
  <si>
    <t>0,61*1,36*3</t>
  </si>
  <si>
    <t>13</t>
  </si>
  <si>
    <t>968062355</t>
  </si>
  <si>
    <t>Vybourání dřevěných rámů oken dvojitých včetně křídel pl do 2 m2</t>
  </si>
  <si>
    <t>1481990613</t>
  </si>
  <si>
    <t>Vybourání dřevěných rámů oken s křídly, dveřních zárubní, vrat, stěn, ostění nebo obkladů rámů oken s křídly dvojitých, plochy do 2 m2</t>
  </si>
  <si>
    <t>do 2 m2</t>
  </si>
  <si>
    <t>0,44*2,46*4</t>
  </si>
  <si>
    <t>0,44*2,56*4</t>
  </si>
  <si>
    <t>14</t>
  </si>
  <si>
    <t>968062356</t>
  </si>
  <si>
    <t>Vybourání dřevěných rámů oken dvojitých včetně křídel pl do 4 m2</t>
  </si>
  <si>
    <t>-1135759317</t>
  </si>
  <si>
    <t>Vybourání dřevěných rámů oken s křídly, dveřních zárubní, vrat, stěn, ostění nebo obkladů rámů oken s křídly dvojitých, plochy do 4 m2</t>
  </si>
  <si>
    <t>do 4 m2</t>
  </si>
  <si>
    <t>1,46*2,16*4</t>
  </si>
  <si>
    <t>1,45*2,56*4</t>
  </si>
  <si>
    <t>1,45*2,6*4</t>
  </si>
  <si>
    <t>968062357</t>
  </si>
  <si>
    <t>Vybourání dřevěných rámů oken dvojitých včetně křídel pl přes 4 m2</t>
  </si>
  <si>
    <t>472792681</t>
  </si>
  <si>
    <t>Vybourání dřevěných rámů oken s křídly, dveřních zárubní, vrat, stěn, ostění nebo obkladů rámů oken s křídly dvojitých, plochy přes 4 m2</t>
  </si>
  <si>
    <t>nad 4 m2</t>
  </si>
  <si>
    <t>1,8*2,26*8</t>
  </si>
  <si>
    <t>1,8*2,26*4</t>
  </si>
  <si>
    <t>2,16*2,46*2</t>
  </si>
  <si>
    <t>1,96*2,16*9</t>
  </si>
  <si>
    <t>2,53*2,9*9</t>
  </si>
  <si>
    <t>2,3*2,76*2</t>
  </si>
  <si>
    <t>2,49*2,78*3</t>
  </si>
  <si>
    <t>1,8*2,56*11</t>
  </si>
  <si>
    <t>2,15*2,56*2</t>
  </si>
  <si>
    <t>1,85*3,28*3</t>
  </si>
  <si>
    <t>1,955*3,05*2</t>
  </si>
  <si>
    <t>1,79*3,43*1</t>
  </si>
  <si>
    <t>16</t>
  </si>
  <si>
    <t>968062456</t>
  </si>
  <si>
    <t>Vybourání dřevěných dveřních zárubní pl přes 2 m2</t>
  </si>
  <si>
    <t>1136443478</t>
  </si>
  <si>
    <t>Vybourání dřevěných rámů oken s křídly, dveřních zárubní, vrat, stěn, ostění nebo obkladů dveřních zárubní, plochy přes 2 m2</t>
  </si>
  <si>
    <t>TR14a,b</t>
  </si>
  <si>
    <t>2,11*3,84</t>
  </si>
  <si>
    <t>2,095*3,93</t>
  </si>
  <si>
    <t>97</t>
  </si>
  <si>
    <t>Prorážení otvorů a ostatní bourací práce</t>
  </si>
  <si>
    <t>17</t>
  </si>
  <si>
    <t>978013191</t>
  </si>
  <si>
    <t>Otlučení (osekání) vnitřní vápenné nebo vápenocementové omítky stěn v rozsahu do 100 %</t>
  </si>
  <si>
    <t>1945692197</t>
  </si>
  <si>
    <t>Otlučení vápenných nebo vápenocementových omítek vnitřních ploch stěn s vyškrabáním spar, s očištěním zdiva, v rozsahu přes 50 do 100 %</t>
  </si>
  <si>
    <t xml:space="preserve">Poznámka k souboru cen:
1. Položky lze použít i pro ocenění otlučení sádrových, hliněných apod. vnitřních omítek.
</t>
  </si>
  <si>
    <t xml:space="preserve">VNITŘNÍ OSTĚNÍ A NADPRAŽÍ PO VYBOURÁNÍ OKEN </t>
  </si>
  <si>
    <t>997</t>
  </si>
  <si>
    <t>Přesun sutě</t>
  </si>
  <si>
    <t>18</t>
  </si>
  <si>
    <t>997013116</t>
  </si>
  <si>
    <t>Vnitrostaveništní doprava suti a vybouraných hmot pro budovy v do 21 m s použitím mechanizace</t>
  </si>
  <si>
    <t>t</t>
  </si>
  <si>
    <t>867233404</t>
  </si>
  <si>
    <t>Vnitrostaveništní doprava suti a vybouraných hmot vodorovně do 50 m svisle s použitím mechanizace pro budovy a haly výšky přes 18 do 21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</si>
  <si>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</si>
  <si>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35,976+25,347</t>
  </si>
  <si>
    <t>19</t>
  </si>
  <si>
    <t>997013501</t>
  </si>
  <si>
    <t>Odvoz suti a vybouraných hmot na skládku nebo meziskládku do 1 km se složením</t>
  </si>
  <si>
    <t>-153865490</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</si>
  <si>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</si>
  <si>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</si>
  <si>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20</t>
  </si>
  <si>
    <t>997013509</t>
  </si>
  <si>
    <t>Příplatek k odvozu suti a vybouraných hmot na skládku ZKD 1 km přes 1 km</t>
  </si>
  <si>
    <t>1359179421</t>
  </si>
  <si>
    <t>Odvoz suti a vybouraných hmot na skládku nebo meziskládku se složením, na vzdálenost Příplatek k ceně za každý další i započatý 1 km přes 1 km</t>
  </si>
  <si>
    <t>61,323*19 'Přepočtené koeficientem množství</t>
  </si>
  <si>
    <t>997013631</t>
  </si>
  <si>
    <t>Poplatek za uložení na skládce (skládkovné) stavebního odpadu směsného kód odpadu 17 09 04</t>
  </si>
  <si>
    <t>1418203720</t>
  </si>
  <si>
    <t>Poplatek za uložení stavebního odpadu na skládce (skládkovné) směsného stavebního a demoličního zatříděného do Katalogu odpadů pod kódem 17 09 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</si>
  <si>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</si>
  <si>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</si>
  <si>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</si>
  <si>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22</t>
  </si>
  <si>
    <t>998011003</t>
  </si>
  <si>
    <t>Přesun hmot pro budovy zděné v do 24 m</t>
  </si>
  <si>
    <t>619940204</t>
  </si>
  <si>
    <t>Přesun hmot pro budovy občanské výstavby, bydlení, výrobu a služby s nosnou svislou konstrukcí zděnou z cihel, tvárnic nebo kamene vodorovná dopravní vzdálenost do 100 m pro budovy výšky přes 12 do 24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</si>
  <si>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</si>
  <si>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</si>
  <si>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</si>
  <si>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762</t>
  </si>
  <si>
    <t>Konstrukce tesařské</t>
  </si>
  <si>
    <t>23</t>
  </si>
  <si>
    <t>762111811</t>
  </si>
  <si>
    <t>Demontáž stěn a příček z hraněného řeziva</t>
  </si>
  <si>
    <t>1544669936</t>
  </si>
  <si>
    <t>Demontáž stěn a příček z hranolků, fošen nebo latí</t>
  </si>
  <si>
    <t xml:space="preserve">KONSTRUKCE PRO DOČASNÉ ZABEDNĚNÍ OTVORŮ </t>
  </si>
  <si>
    <t>705,340</t>
  </si>
  <si>
    <t>24</t>
  </si>
  <si>
    <t>762112110</t>
  </si>
  <si>
    <t>Montáž tesařských stěn na hladko z hraněného řeziva průřezové plochy do 120 cm2</t>
  </si>
  <si>
    <t>m</t>
  </si>
  <si>
    <t>-1708063971</t>
  </si>
  <si>
    <t>Montáž konstrukce stěn a příček na hladko (bez zářezů) z hraněného a polohraněného řeziva, průřezové plochy do 120 cm2</t>
  </si>
  <si>
    <t>705,340/0,6</t>
  </si>
  <si>
    <t>25</t>
  </si>
  <si>
    <t>M</t>
  </si>
  <si>
    <t>60512125</t>
  </si>
  <si>
    <t>hranol stavební řezivo průřezu do 120cm2 do dl 6m</t>
  </si>
  <si>
    <t>m3</t>
  </si>
  <si>
    <t>32</t>
  </si>
  <si>
    <t>722859455</t>
  </si>
  <si>
    <t>1175,567/0,6*0,06*0,08</t>
  </si>
  <si>
    <t>9,405*1,15 'Přepočtené koeficientem množství</t>
  </si>
  <si>
    <t>26</t>
  </si>
  <si>
    <t>762191963</t>
  </si>
  <si>
    <t>Zabednění otvoru ve stěně deskami tvrdými plochy jednotlivě do 8 m2</t>
  </si>
  <si>
    <t>1779204379</t>
  </si>
  <si>
    <t>Zabednění jednotlivých otvorů ve stěnách z desek (materiál ve specifikaci) tvrdých (cementotřískových, cementových, dřevoštěpkových apod), otvoru plochy jednotlivě přes 4 do 8 m2</t>
  </si>
  <si>
    <t xml:space="preserve">DOČASNÉ ZABEDNĚNÍ OKEN Z OSB DESEK VIZ. TZ  </t>
  </si>
  <si>
    <t>Mezisoučet</t>
  </si>
  <si>
    <t xml:space="preserve">DOČASNÉ ZAČIŠTĚNÍ ŠPALET Z OSB DESEK VIZ. TZ  </t>
  </si>
  <si>
    <t>27</t>
  </si>
  <si>
    <t>60726274</t>
  </si>
  <si>
    <t>deska dřevoštěpková OSB 3 P+D nebroušená tl 18mm</t>
  </si>
  <si>
    <t>-347257734</t>
  </si>
  <si>
    <t>705,34*1,1 'Přepočtené koeficientem množství</t>
  </si>
  <si>
    <t>28</t>
  </si>
  <si>
    <t>762195000</t>
  </si>
  <si>
    <t>Spojovací prostředky pro montáž stěn, příček, bednění stěn</t>
  </si>
  <si>
    <t>-471948551</t>
  </si>
  <si>
    <t>Spojovací prostředky stěn a příček hřebíky, svory, fixační prkna</t>
  </si>
  <si>
    <t xml:space="preserve">Poznámka k souboru cen:
1. Cena je určena pouze pro soubory cen:
a) 762 11- Montáž stěn a příček na hladko,
b) 762 12- Montáž stěn a příček tesařsky vázaných,
c) 762 13- Montáž bednění stěn.
2. Ochrana konstrukce se oceňuje samostatně, např. položkami 762 08-3 Impregnace řeziva tohoto katalogu nebo příslušnými položkami katalogu 800-783 Nátěry.
</t>
  </si>
  <si>
    <t>29</t>
  </si>
  <si>
    <t>762431818</t>
  </si>
  <si>
    <t>Demontáž obložení stěn z desek dřevoštěpkových tl přes 15 mm na sraz přibíjených</t>
  </si>
  <si>
    <t>1325417621</t>
  </si>
  <si>
    <t>Demontáž obložení stěn z dřevoštěpkových desek šroubovaných na sraz, tloušťka desky přes 15 mm</t>
  </si>
  <si>
    <t xml:space="preserve">Poznámka k souboru cen:
1. V cenách nejsou započteny náklady na odstranění tepelné izolace ze stěn; tyto se oceňují cenami části B01 katalogu 800–713 Izolace tepelné.
</t>
  </si>
  <si>
    <t>705,34</t>
  </si>
  <si>
    <t>30</t>
  </si>
  <si>
    <t>998762103</t>
  </si>
  <si>
    <t>Přesun hmot tonážní pro kce tesařské v objektech v do 24 m</t>
  </si>
  <si>
    <t>1031437606</t>
  </si>
  <si>
    <t>Přesun hmot pro konstrukce tesařské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</si>
  <si>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</si>
  <si>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31</t>
  </si>
  <si>
    <t>998762181</t>
  </si>
  <si>
    <t>Příplatek k přesunu hmot tonážní 762 prováděný bez použití mechanizace</t>
  </si>
  <si>
    <t>-750716381</t>
  </si>
  <si>
    <t>Přesun hmot pro konstrukce tesařské stanovený z hmotnosti přesunovaného materiálu Příplatek k cenám za přesun prováděný bez použití mechanizace pro jakoukoliv výšku objektu</t>
  </si>
  <si>
    <t>764</t>
  </si>
  <si>
    <t>Konstrukce klempířské</t>
  </si>
  <si>
    <t>764002851</t>
  </si>
  <si>
    <t>Demontáž oplechování parapetů do suti</t>
  </si>
  <si>
    <t>-1514470956</t>
  </si>
  <si>
    <t>Demontáž klempířských konstrukcí oplechování parapetů do suti</t>
  </si>
  <si>
    <t>89,55+63,35+22,8</t>
  </si>
  <si>
    <t>33</t>
  </si>
  <si>
    <t>764236401</t>
  </si>
  <si>
    <t>Oplechování parapetů rovných mechanicky kotvené z Cu plechu rš 150 mm</t>
  </si>
  <si>
    <t>-779039744</t>
  </si>
  <si>
    <t>Oplechování parapetů z měděného plechu rovných mechanicky kotvených, bez rohů rš 150 mm</t>
  </si>
  <si>
    <t>19*1,6"KL/1</t>
  </si>
  <si>
    <t>4*1,7"KL/2</t>
  </si>
  <si>
    <t>8*0,35"KL/3</t>
  </si>
  <si>
    <t>25*0,80"KL/4</t>
  </si>
  <si>
    <t>3*1,5"KL/5</t>
  </si>
  <si>
    <t>6*0,60"KL/6</t>
  </si>
  <si>
    <t>12*1,3"KL/7</t>
  </si>
  <si>
    <t>9*0,65"KL/8</t>
  </si>
  <si>
    <t>34</t>
  </si>
  <si>
    <t>7642364R</t>
  </si>
  <si>
    <t>Oplechování parapetů rovných mechanicky kotvené z Cu plechu rš 250 mm</t>
  </si>
  <si>
    <t>vlastní položka</t>
  </si>
  <si>
    <t>1560801233</t>
  </si>
  <si>
    <t>Oplechování parapetů z měděného plechu rovných mechanicky kotvených, bez rohů rš 220 mm</t>
  </si>
  <si>
    <t>19*1,6"KL/9</t>
  </si>
  <si>
    <t>4*1,7"KL/10</t>
  </si>
  <si>
    <t>8*0,35"KL/11</t>
  </si>
  <si>
    <t>10*0,80"KL/12</t>
  </si>
  <si>
    <t>3*1,65"KL/13</t>
  </si>
  <si>
    <t>8*1,30"KL/14</t>
  </si>
  <si>
    <t>35</t>
  </si>
  <si>
    <t>7642364R1</t>
  </si>
  <si>
    <t>Oplechování parapetů rovných mechanicky kotvené z Cu plechu rš 125 mm</t>
  </si>
  <si>
    <t>-27131286</t>
  </si>
  <si>
    <t>Oplechování parapetů z měděného plechu rovných mechanicky kotvených, bez rohů rš 125 mm</t>
  </si>
  <si>
    <t>9*1,6"KL/15</t>
  </si>
  <si>
    <t>4*1,3"KL/16</t>
  </si>
  <si>
    <t>4*0,8"KL/17</t>
  </si>
  <si>
    <t>36</t>
  </si>
  <si>
    <t>998764103</t>
  </si>
  <si>
    <t>Přesun hmot tonážní pro konstrukce klempířské v objektech v do 24 m</t>
  </si>
  <si>
    <t>-1464844505</t>
  </si>
  <si>
    <t>Přesun hmot pro konstrukce klempířské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</si>
  <si>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</si>
  <si>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37</t>
  </si>
  <si>
    <t>998764181</t>
  </si>
  <si>
    <t>Příplatek k přesunu hmot tonážní 764 prováděný bez použití mechanizace</t>
  </si>
  <si>
    <t>-139065876</t>
  </si>
  <si>
    <t>Přesun hmot pro konstrukce klempířské stanovený z hmotnosti přesunovaného materiálu Příplatek k cenám za přesun prováděný bez použití mechanizace pro jakoukoliv výšku objektu</t>
  </si>
  <si>
    <t>766</t>
  </si>
  <si>
    <t>Konstrukce truhlářské</t>
  </si>
  <si>
    <t>38</t>
  </si>
  <si>
    <t>766621612</t>
  </si>
  <si>
    <t>Montáž dřevěných oken plochy do 1 m2 špaletových do zdiva</t>
  </si>
  <si>
    <t>kus</t>
  </si>
  <si>
    <t>-488758608</t>
  </si>
  <si>
    <t>Montáž oken dřevěných plochy do 1 m2 včetně montáže rámu špaletových do zdiva</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</si>
  <si>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</si>
  <si>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TR11,12,22,23</t>
  </si>
  <si>
    <t>2+4+6+3</t>
  </si>
  <si>
    <t>39</t>
  </si>
  <si>
    <t>TR11</t>
  </si>
  <si>
    <t>Nové dřevěné okno – jednokřídlé, dovnitř otvíravé_viz. odkaz TR/11</t>
  </si>
  <si>
    <t>-375151693</t>
  </si>
  <si>
    <t>Nové dřevěné okno – jednokřídlé, dovnitř otvíravé, 
Profil okenních křídel - typ 3 (5.NP).
Rozměr okenní výplně: ~580x1100mm (rozměr vnitřního okenního otvoru)</t>
  </si>
  <si>
    <t>40</t>
  </si>
  <si>
    <t>TR12</t>
  </si>
  <si>
    <t>Nové dřevěné okno – jednokřídlé, dovnitř otvíravé_viz. odkaz TR/12</t>
  </si>
  <si>
    <t>-726171177</t>
  </si>
  <si>
    <t>Nové dřevěné okno – jednokřídlé, dovnitř otvíravé, 
Profil okenních křídel - typ 3 (5.NP)
Rozměr okenní výplně: ~580x1080mm (rozměr vnitřního okenního otvoru)</t>
  </si>
  <si>
    <t>41</t>
  </si>
  <si>
    <t>TR22</t>
  </si>
  <si>
    <t>Nové dřevěné okno – jednokřídlé, dovnitř otvíravé_viz. odkaz TR/22</t>
  </si>
  <si>
    <t>1024472827</t>
  </si>
  <si>
    <t>Nové dřevěné okno – jednokřídlé, dovnitř otvíravé, 
Profil okenních křídel - typ 4 (5.NP).
Rozměr okenní výplně: ~610x1080mm (rozměr vnitřního okenního otvoru)</t>
  </si>
  <si>
    <t>42</t>
  </si>
  <si>
    <t>TR23</t>
  </si>
  <si>
    <t>603737820</t>
  </si>
  <si>
    <t>Nové dřevěné okno – jednokřídlé, dovnitř otvíravé, 
Profil okenních křídel - typ 4 (5.NP).
Rozměr okenní výplně: ~610x1360mm (rozměr vnitřního okenního otvoru)</t>
  </si>
  <si>
    <t>43</t>
  </si>
  <si>
    <t>766621212</t>
  </si>
  <si>
    <t>Montáž dřevěných oken plochy přes 1 m2 otevíravých výšky do 2,5 m s rámem do zdiva</t>
  </si>
  <si>
    <t>1796239966</t>
  </si>
  <si>
    <t>Montáž oken dřevěných včetně montáže rámu plochy přes 1 m2 otevíravých do zdiva, výšky přes 1,5 do 2,5 m</t>
  </si>
  <si>
    <t>TR5,6,7,8,20,21</t>
  </si>
  <si>
    <t>8*1,8*2,26</t>
  </si>
  <si>
    <t>4*1,8*2,26</t>
  </si>
  <si>
    <t>2*2,16*2,46</t>
  </si>
  <si>
    <t>4*0,44*2,46</t>
  </si>
  <si>
    <t>4*1,46*2,16</t>
  </si>
  <si>
    <t>9*1,96*2,16</t>
  </si>
  <si>
    <t>44</t>
  </si>
  <si>
    <t>TR5</t>
  </si>
  <si>
    <t>Nové dřevěné špaletové dvojité okno – dvoukřídlé s nadsvětlíky,křídla dovnitř otvíravé_viz. odkaz TR/4</t>
  </si>
  <si>
    <t>-1191913738</t>
  </si>
  <si>
    <t>Nové dřevěné špaletové dvojité okno – dvoukřídlé s nadsvětlíky, 8ks
křídla dovnitř otvíravé, Profil okenních křídel - typ 3 (3.NP), rozměr okenní výplně: ~1800x2260mm (rozměr vnitřního okenního otvoru)</t>
  </si>
  <si>
    <t>45</t>
  </si>
  <si>
    <t>TR6</t>
  </si>
  <si>
    <t>Nové dřevěné špaletové dvojité okno s balkonovými dveřmi – křídla dovnitř otvíravé_viz. odkaz TR/6</t>
  </si>
  <si>
    <t>13558899</t>
  </si>
  <si>
    <t>Nové dřevěné špaletové dvojité okno s balkonovými dveřmi 4ks
– křídla dovnitř otvíravé, vč. nového vnitřního parapetu.
Profil okenních křídel - typ 3 (3.NP)
Rozměr okenní výplně: ~1800x2260mm (rozměr vnitřního okenního otvoru)</t>
  </si>
  <si>
    <t>46</t>
  </si>
  <si>
    <t>TR7</t>
  </si>
  <si>
    <t>Nové dřevěné špaletové dvojité okno v arkýři – dvoukřídlé s nadsvětlíky, křídla dovnitř otvíravé_viz. odkaz TR/7</t>
  </si>
  <si>
    <t>-649032353</t>
  </si>
  <si>
    <t>Nové dřevěné špaletové dvojité okno v arkýři 
– dvoukřídlé s nadsvětlíky, křídla dovnitř otvíravé.
Profil okenních křídel - typ 3 (3.NP)
Rozměr okenní výplně: ~2160x2460mm (rozměr vnitřního okenního otvoru)</t>
  </si>
  <si>
    <t>47</t>
  </si>
  <si>
    <t>TR8</t>
  </si>
  <si>
    <t>Nové dřevěné špaletové dvojité okno v arkýři – jednokřídlé s nadsvětlíkem, křídla dovnitř otvíravé_viz. odkaz TR/8</t>
  </si>
  <si>
    <t>799303409</t>
  </si>
  <si>
    <t>Nové dřevěné špaletové dvojité okno v arkýři 
– jednokřídlé s nadsvětlíkem, křídla dovnitř otvíravé,
Profil okenních křídel - typ 3 (3.NP)
Rozměr okenní výplně: ~440x2460mm (rozměr vnitřního okenního otvoru)</t>
  </si>
  <si>
    <t>48</t>
  </si>
  <si>
    <t>TR20</t>
  </si>
  <si>
    <t>Nové dřevěné špaletové dvojité okno – dvoukřídlé s nadsvětlíky_viz. odkaz TR/20</t>
  </si>
  <si>
    <t>1631995264</t>
  </si>
  <si>
    <t>Nové dřevěné špaletové dvojité okno – dvoukřídlé s nadsvětlíky, 
křídla dovnitř otvíravé, profil okenních křídel - typ 2 a 5 (4.NP).
Rozměr okenní výplně: ~1460x2160mm (rozměr vnitřního okenního otvoru)</t>
  </si>
  <si>
    <t>49</t>
  </si>
  <si>
    <t>TR21</t>
  </si>
  <si>
    <t>Nové dřevěné špaletové dvojité okno – dvoukřídlé s nadsvětlíky_viz. odkaz TR/21</t>
  </si>
  <si>
    <t>-617219108</t>
  </si>
  <si>
    <t>Nové dřevěné špaletové dvojité okno – dvoukřídlé s nadsvětlíky, 
křídla dovnitř otvíravé, Profil okenních křídel - typ 3 a 5 (4.NP).
Rozměr okenní výplně: ~1960x2160mm (rozměr vnitřního okenního otvoru)</t>
  </si>
  <si>
    <t>50</t>
  </si>
  <si>
    <t>766621213</t>
  </si>
  <si>
    <t>Montáž dřevěných oken plochy přes 1 m2 otevíravých výšky přes 2,5 m s rámem do zdiva</t>
  </si>
  <si>
    <t>1959854252</t>
  </si>
  <si>
    <t>Montáž oken dřevěných včetně montáže rámu plochy přes 1 m2 otevíravých do zdiva, výšky přes 2,5 m</t>
  </si>
  <si>
    <t>TR1,2,3,4,9,10,17,18,19</t>
  </si>
  <si>
    <t>9*2,53*2,9</t>
  </si>
  <si>
    <t>2*2,3*2,76</t>
  </si>
  <si>
    <t>3*2,49*2,78</t>
  </si>
  <si>
    <t>11*1,8*2,56</t>
  </si>
  <si>
    <t>2*2,15*2,56</t>
  </si>
  <si>
    <t>4*0,44*2,56</t>
  </si>
  <si>
    <t>3*1,85*3,28</t>
  </si>
  <si>
    <t>2*1,955*3,05</t>
  </si>
  <si>
    <t>4*1,45*2,56</t>
  </si>
  <si>
    <t>1*1,79*3,43</t>
  </si>
  <si>
    <t>4*1,45*2,60</t>
  </si>
  <si>
    <t>51</t>
  </si>
  <si>
    <t>TR1</t>
  </si>
  <si>
    <t>Nový dřevěný špaletový dvojitý výkladec – trojkřídlý s nadsvětlíky_viz. odkaz TR/1</t>
  </si>
  <si>
    <t>2076651469</t>
  </si>
  <si>
    <t>Nový dřevěný špaletový dvojitý výkladec – trojkřídlý s nadsvětlíky 
Profil okenních křídel - typ 1 (1.NP)
Rozměr okenní výplně:
TR/1a: ~2530x2900mm (rozměr vnitřního okenního otvoru) – 9ks
TR/1b: ~2300x2760mm (rozměr vnitřního okenního otvoru) – 2ks
TR/1c: ~2490x2780mm (rozměr vnitřního okenního otvoru) – 3ks</t>
  </si>
  <si>
    <t>52</t>
  </si>
  <si>
    <t>TR2</t>
  </si>
  <si>
    <t>Nové dřevěné špaletové dvojité okno – dvoukřídlé s nadsvětlíky_viz. odkaz TR/2</t>
  </si>
  <si>
    <t>-490294424</t>
  </si>
  <si>
    <t>Nové dřevěné špaletové dvojité okno – dvoukřídlé s nadsvětlíky
Profil okenních křídel - typ 3 (2.NP)
Rozměr okenní výplně: ~1800x2560mm (rozměr vnitřního okenního otvoru)</t>
  </si>
  <si>
    <t>53</t>
  </si>
  <si>
    <t>TR3</t>
  </si>
  <si>
    <t>Nové dřevěné špaletové dvojité okno v arkýři – dvoukřídlé s nadsvětlíky, křídla dovnitř otvíravé_viz. odkaz TR/3</t>
  </si>
  <si>
    <t>114161507</t>
  </si>
  <si>
    <t>Nové dřevěné špaletové dvojité okno v arkýři 
– dvoukřídlé s nadsvětlíky, křídla dovnitř otvíravé,
Profil okenních křídel - typ 3 (2.NP).
Rozměr okenní výplně: ~2150x2560mm (rozměr vnitřního okenního otvoru)</t>
  </si>
  <si>
    <t>54</t>
  </si>
  <si>
    <t>TR4</t>
  </si>
  <si>
    <t>Nové dřevěné špaletové dvojité okno v arkýři_viz. odkaz TR/4</t>
  </si>
  <si>
    <t>1126018985</t>
  </si>
  <si>
    <t>Nové dřevěné špaletové dvojité okno v arkýři 
– jednokřídlé s nadsvětlíkem, křídla dovnitř otvíravé
Profil okenních křídel - typ 3 (2.NP).
Rozměr okenní výplně: ~440x2560mm (rozměr vnitřního okenního otvoru)</t>
  </si>
  <si>
    <t>55</t>
  </si>
  <si>
    <t>TR9</t>
  </si>
  <si>
    <t>Nové dřevěné špaletové dvojité okno – dvoukřídlé s nadsvětlíky křídla dovnitř otvíravé_viz. odkaz TR9</t>
  </si>
  <si>
    <t>583005600</t>
  </si>
  <si>
    <t>Nové dřevěné špaletové dvojité okno – dvoukřídlé s nadsvětlíky, 
křídla dovnitř otvíravé, Profil okenních křídel - typ 3 (4.NP)
Rozměr okenní výplně: ~1850x3280mm (rozměr vnitřního okenního otvoru)</t>
  </si>
  <si>
    <t>56</t>
  </si>
  <si>
    <t>TR10</t>
  </si>
  <si>
    <t>Nové dřevěné špaletové okno s balkonovými dveřmi – křídla dovnitř otvíravé_viz. odkaz TR10</t>
  </si>
  <si>
    <t>-1204656653</t>
  </si>
  <si>
    <t>Nové dřevěné špaletové okno s balkonovými dveřmi 
– křídla dovnitř otvíravé, profil okenních křídel - typ 3 a 5 (4.NP).
Rozměr okenní výplně: ~1955x3050mm (rozměr vnitřního okenního otvoru)</t>
  </si>
  <si>
    <t>57</t>
  </si>
  <si>
    <t>TR17</t>
  </si>
  <si>
    <t>Nové dřevěné okno – jednokřídlé, dovnitř otvíravé_viz. odkaz TR/17</t>
  </si>
  <si>
    <t>1741108063</t>
  </si>
  <si>
    <t>Nové dřevěné špaletové dvojité okno – dvoukřídlé s nadsvětlíky, 
křídla dovnitř otvíravé, Profil okenních křídel - typ 2 (2.NP).
Rozměr okenní výplně: ~1450x2560mm (rozměr vnitřního okenního otvoru)</t>
  </si>
  <si>
    <t>58</t>
  </si>
  <si>
    <t>TR18</t>
  </si>
  <si>
    <t>Nové dřevěné špaletové okno s balkonovými dveřmi – křídla dovnitř otvíravé_viz. odkaz TR/18</t>
  </si>
  <si>
    <t>254078344</t>
  </si>
  <si>
    <t>Nové dřevěné špaletové okno s balkonovými dveřmi 
– křídla dovnitř otvíravé, Profil okenních křídel - typ 3 (2.NP).
Rozměr okenní výplně: ~1790x3430mm (rozměr vnitřního okenního otvoru)</t>
  </si>
  <si>
    <t>59</t>
  </si>
  <si>
    <t>TR19</t>
  </si>
  <si>
    <t>Nové dřevěné špaletové dvojité okno – dvoukřídlé s nadsvětlíky_viz. odkaz TR/19</t>
  </si>
  <si>
    <t>908970380</t>
  </si>
  <si>
    <t>Nové dřevěné špaletové dvojité okno – dvoukřídlé s nadsvětlíky,
křídla dovnitř otvíravé, profil okenních křídel - typ 2 (3.NP).
Rozměr okenní výplně: ~1450x2600mm (rozměr vnitřního okenního otvoru)</t>
  </si>
  <si>
    <t>60</t>
  </si>
  <si>
    <t>766621621</t>
  </si>
  <si>
    <t>Montáž dřevěných oken plochy do 1 m2 zdvojených otevíravých do dřevěné konstrukce</t>
  </si>
  <si>
    <t>296840624</t>
  </si>
  <si>
    <t>Montáž oken dřevěných plochy do 1 m2 včetně montáže rámu otevíravých do dřevěné konstrukce</t>
  </si>
  <si>
    <t xml:space="preserve">MONTÁŽ PROVIZORNÍCH OKEN DO DOČASNÉHO ZABEDNĚNÍ OKEN Z OSB DESEK VIZ. TZ  </t>
  </si>
  <si>
    <t>15+3</t>
  </si>
  <si>
    <t>11+4+2+4+1</t>
  </si>
  <si>
    <t>8+4+4+2+4</t>
  </si>
  <si>
    <t>3+4+4+9</t>
  </si>
  <si>
    <t>2+1+1+1+1</t>
  </si>
  <si>
    <t>611100R</t>
  </si>
  <si>
    <t>okno dřevěné ventilační, křídlo o rozměru 1080 x 780 mm, osazeno 4 mm floatovým sklem s těsněním, křídlo bude výklopné</t>
  </si>
  <si>
    <t>-201874060</t>
  </si>
  <si>
    <t>766622811</t>
  </si>
  <si>
    <t>Demontáž rámu jednoduchých oken dřevěných do 1m2 k opětovnému použití</t>
  </si>
  <si>
    <t>-826519133</t>
  </si>
  <si>
    <t>Demontáž okenních konstrukcí k opětovnému použití rámu jednoduchých dřevěných, plochy otvoru do 1 m2</t>
  </si>
  <si>
    <t xml:space="preserve">Poznámka k souboru cen:
1. V cenách -2811 až -2834 nejsou započteny náklady na vyvěšení křídel z rámu.
2. V cenách – 2811 až -2834 nejsou započteny náklady na opětovnou montáž, tyto práce se oceňují cenami části A01 tohoto katalogu.
3. Vybourání oken se oceňuje příslušnými cenami katalogu 801-3 Budovy a haly – bourání konstrukcí.
</t>
  </si>
  <si>
    <t xml:space="preserve">DEMONTÁŽ PROVIZORNÍCH OKEN DO DOČASNÉHO ZABEDNĚNÍ OKEN Z OSB DESEK VIZ. TZ  </t>
  </si>
  <si>
    <t>63</t>
  </si>
  <si>
    <t>766694111</t>
  </si>
  <si>
    <t>Montáž parapetních desek dřevěných nebo plastových šířky do 30 cm délky do 1,0 m</t>
  </si>
  <si>
    <t>-134030359</t>
  </si>
  <si>
    <t>Montáž ostatních truhlářských konstrukcí parapetních desek dřevěných nebo plastových šířky do 300 mm, délky do 1000 mm</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</si>
  <si>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</si>
  <si>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TR6,10,11,12,18,22,23</t>
  </si>
  <si>
    <t>4+2+2+2+1+6+3</t>
  </si>
  <si>
    <t>64</t>
  </si>
  <si>
    <t>TR6-P</t>
  </si>
  <si>
    <t>Nový vnitřní dřevěný parapet u okenní výplně s balkonovými dveřmi TR/6, rozměry dřevěného parapetu: dl. 910mm, š. 75mm, tl. 20 mm</t>
  </si>
  <si>
    <t>382594244</t>
  </si>
  <si>
    <t>rozměry dřevěného parapetu: dl. 910mm, š. 75mm, tl. 20 mm</t>
  </si>
  <si>
    <t>4*0,910</t>
  </si>
  <si>
    <t>65</t>
  </si>
  <si>
    <t>TR10-P</t>
  </si>
  <si>
    <t>Nový vnitřní dřevěný parapet u okenní výplně s balkonovými dveřmi TR/10 rozměry dřevěného parapetu: dl. 990mm, š. 65mm, tl. 20 mm.</t>
  </si>
  <si>
    <t>1895580323</t>
  </si>
  <si>
    <t>rozměry dřevěného parapetu: dl. 990mm, š. 65mm, tl. 20 mm.</t>
  </si>
  <si>
    <t>2*0,99</t>
  </si>
  <si>
    <t>66</t>
  </si>
  <si>
    <t>TR11-P</t>
  </si>
  <si>
    <t>Nový vnitřní dřevěný parapet okenní výplně TR/11, rozměry dřevěného parapetu: dl. 580mm, š. 135mm, tl. 20 mm</t>
  </si>
  <si>
    <t>511332061</t>
  </si>
  <si>
    <t>Rozměry dřevěného parapetu: dl. 580mm, š. 135mm, tl. 20 mm.</t>
  </si>
  <si>
    <t>2*0,58</t>
  </si>
  <si>
    <t>67</t>
  </si>
  <si>
    <t>TR12-P</t>
  </si>
  <si>
    <t>Nový vnitřní dřevěný parapet okenní výplně TR/12, rozměry dřevěného parapetu: dl. 580mm, š. 135mm, tl. 20 mm</t>
  </si>
  <si>
    <t>63424008</t>
  </si>
  <si>
    <t>68</t>
  </si>
  <si>
    <t>TR18-P</t>
  </si>
  <si>
    <t>Nový vnitřní dřevěný parapet u okenní výplně s balkonovými dveřmi TR/18, rozměry dřevěného parapetu: dl. 905mm, š. 250mm, tl. 20 mm.</t>
  </si>
  <si>
    <t>1679646706</t>
  </si>
  <si>
    <t>Nový vnitřní dřevěný parapet u okenní výplně s balkonovými dveřmi TR/18 
Rozměry dřevěného parapetu: dl. 905mm, š. 250mm, tl. 20 mm.</t>
  </si>
  <si>
    <t>Rozměry dřevěného parapetu:  dl. 905mm, š. 250mm, tl. 20 mm.</t>
  </si>
  <si>
    <t>1*0,905</t>
  </si>
  <si>
    <t>69</t>
  </si>
  <si>
    <t>TR22-P</t>
  </si>
  <si>
    <t>Nový vnitřní dřevěný parapet okenní výplně TR/22, rozměry dřevěného parapetu: dl. 610mm, š. 125mm, tl. 20 mm.</t>
  </si>
  <si>
    <t>-2136360723</t>
  </si>
  <si>
    <t>Nový vnitřní dřevěný parapet okenní výplně TR/22
Rozměry dřevěného parapetu: dl. 610mm, š. 125mm, tl. 20 mm.</t>
  </si>
  <si>
    <t>Rozměry dřevěného parapetu:   dl. 610mm, š. 125mm, tl. 20 mm.</t>
  </si>
  <si>
    <t>6*0,61</t>
  </si>
  <si>
    <t>70</t>
  </si>
  <si>
    <t>TR23-P</t>
  </si>
  <si>
    <t>Nový vnitřní dřevěný parapet okenní výplně TR/23 rozměry dřevěného parapetu: dl. 610mm, š. 210mm, tl. 20 mm</t>
  </si>
  <si>
    <t>945518518</t>
  </si>
  <si>
    <t>Nový vnitřní dřevěný parapet okenní výplně TR/23 
Rozměry dřevěného parapetu: dl. 610mm, š. 210mm, tl. 20 mm.</t>
  </si>
  <si>
    <t>Rozměry dřevěného parapetu: dl. 610mm, š. 210mm, tl. 20 mm</t>
  </si>
  <si>
    <t>3*0,61</t>
  </si>
  <si>
    <t>71</t>
  </si>
  <si>
    <t>766694112</t>
  </si>
  <si>
    <t>Montáž parapetních desek dřevěných nebo plastových šířky do 30 cm délky do 1,6 m</t>
  </si>
  <si>
    <t>-905354882</t>
  </si>
  <si>
    <t>Montáž ostatních truhlářských konstrukcí parapetních desek dřevěných nebo plastových šířky do 300 mm, délky přes 1000 do 1600 mm</t>
  </si>
  <si>
    <t>TR17,19,20</t>
  </si>
  <si>
    <t>4+4+4</t>
  </si>
  <si>
    <t>72</t>
  </si>
  <si>
    <t>TR17-P</t>
  </si>
  <si>
    <t xml:space="preserve">Nový vnitřní dřevěný parapet u okenní výplně TR/17 </t>
  </si>
  <si>
    <t>1427309111</t>
  </si>
  <si>
    <t>Nový vnitřní dřevěný parapet u okenní výplně TR/17 
Rozměry dřevěného parapetu: dl. 1450mm, š. 270mm, tl. 20 mm.</t>
  </si>
  <si>
    <t>Rozměry dřevěného parapetu: dl. 1450mm, š. 270mm, tl. 20 mm.</t>
  </si>
  <si>
    <t>1,45*4</t>
  </si>
  <si>
    <t>73</t>
  </si>
  <si>
    <t>TR19-P</t>
  </si>
  <si>
    <t>Nový vnitřní dřevěný parapet u okenní výplně TR/19, rozměry dřevěného parapetu: dl. 1450mm, š. 270mm, tl. 20 mm.</t>
  </si>
  <si>
    <t>-450245447</t>
  </si>
  <si>
    <t>Nový vnitřní dřevěný parapet u okenní výplně TR/19 
Rozměry dřevěného parapetu: dl. 1450mm, š. 270mm, tl. 20 mm.</t>
  </si>
  <si>
    <t>4*1,45</t>
  </si>
  <si>
    <t>74</t>
  </si>
  <si>
    <t>TR20-P</t>
  </si>
  <si>
    <t>Nový vnitřní dřevěný parapet u okenní výplně TR/20, rozměry dřevěného parapetu: dl. 1460mm, š. 150mm, tl. 20 mm.</t>
  </si>
  <si>
    <t>-135898394</t>
  </si>
  <si>
    <t>Nový vnitřní dřevěný parapet u okenní výplně TR/20 
Rozměry dřevěného parapetu: dl. 1460mm, š. 150mm, tl. 20 mm.</t>
  </si>
  <si>
    <t>Rozměry dřevěného parapetu:  dl. 1460mm, š. 150mm, tl. 20 mm.</t>
  </si>
  <si>
    <t>4*1,46</t>
  </si>
  <si>
    <t>75</t>
  </si>
  <si>
    <t>766694113</t>
  </si>
  <si>
    <t>Montáž parapetních desek dřevěných nebo plastových šířky do 30 cm délky do 2,6 m</t>
  </si>
  <si>
    <t>-217725058</t>
  </si>
  <si>
    <t>Montáž ostatních truhlářských konstrukcí parapetních desek dřevěných nebo plastových šířky do 300 mm, délky přes 1600 do 2600 mm</t>
  </si>
  <si>
    <t>TR2,9,5,21</t>
  </si>
  <si>
    <t>11+3+8+9</t>
  </si>
  <si>
    <t>76</t>
  </si>
  <si>
    <t>TR2-P</t>
  </si>
  <si>
    <t>Nový vnitřní dřevěný parapet u okenní výplně TR/2</t>
  </si>
  <si>
    <t>1195714461</t>
  </si>
  <si>
    <t>Nový vnitřní dřevěný parapet u okenní výplně TR/2
Rozměry dřevěného parapetu: dl. 1800mm, š. 265mm, tl. 20 mm</t>
  </si>
  <si>
    <t>Rozměry dřevěného parapetu: dl. 1800mm, š. 265mm, tl. 20 mm.</t>
  </si>
  <si>
    <t>1,8*11</t>
  </si>
  <si>
    <t>77</t>
  </si>
  <si>
    <t>TR9-P</t>
  </si>
  <si>
    <t>Nový vnitřní dřevěný parapet okenní výplně TR/9 rozměry dřevěného parapetu: dl. 1850mm, š. 160mm, tl. 20 mm</t>
  </si>
  <si>
    <t>-194929914</t>
  </si>
  <si>
    <t>Nový vnitřní dřevěný parapet okenní výplně TR/9</t>
  </si>
  <si>
    <t>rozměry dřevěného parapetu: dl. 1850mm, š. 160mm, tl. 20 mm</t>
  </si>
  <si>
    <t>3*1,85</t>
  </si>
  <si>
    <t>78</t>
  </si>
  <si>
    <t>TR5-P</t>
  </si>
  <si>
    <t>Vnitřní dřevěná parapetní deska u okenní výplně TR/5, rozměry dřevěného parapetu: dl. 1800mm, š. 265mm, tl. 20 mm.</t>
  </si>
  <si>
    <t>-1683114361</t>
  </si>
  <si>
    <t>Rozměry dřevěného parapetu: dl. 1800mm, š. 265mm, tl. 20 mm - 8ks</t>
  </si>
  <si>
    <t>8*1,8</t>
  </si>
  <si>
    <t>79</t>
  </si>
  <si>
    <t>TR21-P</t>
  </si>
  <si>
    <t>Vnitřní dřevěná parapetní deska u okenní výplně TR/21, rozměry dřevěného parapetu: dl. 1960mm, š. 150mm, tl. 20 mm.</t>
  </si>
  <si>
    <t>870895366</t>
  </si>
  <si>
    <t>Vnitřní dřevěná parapetní deska u okenní výplně TR/21 
Rozměry dřevěného parapetu: dl. 1960mm, š. 150mm, tl. 20 mm.</t>
  </si>
  <si>
    <t>Rozměry dřevěného parapetu:   dl. 1960mm, š. 150mm, tl. 20 mm.</t>
  </si>
  <si>
    <t>9*1,96</t>
  </si>
  <si>
    <t>80</t>
  </si>
  <si>
    <t>766694123</t>
  </si>
  <si>
    <t>Montáž parapetních dřevěných nebo plastových šířky přes 30 cm délky do 2,6 m</t>
  </si>
  <si>
    <t>226236427</t>
  </si>
  <si>
    <t>Montáž ostatních truhlářských konstrukcí parapetních desek dřevěných nebo plastových šířky přes 300 mm, délky přes 1600 do 2600 mm</t>
  </si>
  <si>
    <t>9+2+3</t>
  </si>
  <si>
    <t>81</t>
  </si>
  <si>
    <t>TR1-P</t>
  </si>
  <si>
    <t>Nový vnitřní dřevěný parapet u okenní výplně TR/1</t>
  </si>
  <si>
    <t>1943948930</t>
  </si>
  <si>
    <t>Nový vnitřní dřevěný parapet u okenní výplně TR/1
Rozměry dřevěného parapetu:
TR/1a: dl. ~2530mm, š. ~ 340 mm, tl. 20 mm. (9ks)
TR/1b: dl. ~2300mm, š. ~ 340 mm, tl. 20 mm. (2ks)
TR/1c: dl. ~2490mm, š. ~ 340 mm, tl. 20 mm. (3ks)</t>
  </si>
  <si>
    <t>TR/1a: dl. ~2530mm, š. ~ 340 mm, tl. 20 mm. (9ks)</t>
  </si>
  <si>
    <t>2,53*9</t>
  </si>
  <si>
    <t>TR/1b: dl. ~2300mm, š. ~ 340 mm, tl. 20 mm. (2ks)</t>
  </si>
  <si>
    <t>2,3*2</t>
  </si>
  <si>
    <t>TR/1c: dl. ~2490mm, š. ~ 340 mm, tl. 20 mm. (3ks)</t>
  </si>
  <si>
    <t>2,49*3</t>
  </si>
  <si>
    <t>82</t>
  </si>
  <si>
    <t>TR22-D</t>
  </si>
  <si>
    <t>Demontáž a zpětná montáž stávajícího vnitřního okna vč. začištění viz. odkaz TR22</t>
  </si>
  <si>
    <t>-1391894776</t>
  </si>
  <si>
    <t>83</t>
  </si>
  <si>
    <t>766660481</t>
  </si>
  <si>
    <t>Montáž vchodových dveří dvoukřídlových s díly a nadsvětlíkem do zdiva</t>
  </si>
  <si>
    <t>-1568860411</t>
  </si>
  <si>
    <t>Montáž dveřních křídel dřevěných nebo plastových vchodových dveří včetně rámu do zdiva dvoukřídlových s díly a nadsvětlíkem</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</si>
  <si>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</si>
  <si>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TR14a,TR14b</t>
  </si>
  <si>
    <t>1+1</t>
  </si>
  <si>
    <t>84</t>
  </si>
  <si>
    <t>TR14a</t>
  </si>
  <si>
    <t>Replika dřevěných venkovních dveří – dvoukřídlé_viz. odkaz TR/14a</t>
  </si>
  <si>
    <t>-122950961</t>
  </si>
  <si>
    <t>Replika dřevěných venkovních dveří – dvoukřídlé,
s proskleným nadsvětlíkem a křídly (místnost - dispečink)
Rozměr dveřní výplně: š. ~2110mm, v.k. ~ 3840mm (rozměr dveřního otvoru)</t>
  </si>
  <si>
    <t>85</t>
  </si>
  <si>
    <t>TR14b</t>
  </si>
  <si>
    <t>Replika dřevěných venkovních dveří – dvoukřídlé_viz. odkaz TR/14b</t>
  </si>
  <si>
    <t>1613709849</t>
  </si>
  <si>
    <t>Replika dřevěných venkovních dveří – dvoukřídlé, 
s proskleným nadsvětlíkem a křídly (místnost - učebna)
Rozměr dveřní výplně: š. ~2095mm, v.k. ~ 3930mm (rozměr dveřního otvoru)</t>
  </si>
  <si>
    <t>86</t>
  </si>
  <si>
    <t>766-R1</t>
  </si>
  <si>
    <t>Montáž nového deštění TR14b</t>
  </si>
  <si>
    <t>-1362271077</t>
  </si>
  <si>
    <t>87</t>
  </si>
  <si>
    <t>TR14b-D</t>
  </si>
  <si>
    <t>Nové deštění, zhotoveno modelovým způsobem až do stropu v rozsahu dle TR/14a (dispečink – 1.NP) – viz. výkresová část TR/14b + nový fládr deštění cca 9,00m2</t>
  </si>
  <si>
    <t>-592772423</t>
  </si>
  <si>
    <t>88</t>
  </si>
  <si>
    <t>TR3-KR</t>
  </si>
  <si>
    <t>Repase vnitřního dřevěného krytu radiátoru u okenní výplně TR/3 (arkýř) - rozměr: horní část parapetu ~ 2170x145mm, výška krytu ~ 860mm</t>
  </si>
  <si>
    <t>484119884</t>
  </si>
  <si>
    <t>89</t>
  </si>
  <si>
    <t>TR7-KR</t>
  </si>
  <si>
    <t>Repase vnitřního dřevěného krytu radiátoru u okenní výplně TR/7 (arkýř) - viz. TR/3 !!! (demontáž +montáž)</t>
  </si>
  <si>
    <t>-1094184496</t>
  </si>
  <si>
    <t>90</t>
  </si>
  <si>
    <t>TR8-KR</t>
  </si>
  <si>
    <t>Repase vnitřního dřevěného krytu radiátoru u okenní výplně TR/8 (arkýř) - viz. TR/3 !!! (demontáž +montáž)</t>
  </si>
  <si>
    <t>-2072875537</t>
  </si>
  <si>
    <t>91</t>
  </si>
  <si>
    <t>TR4-KR</t>
  </si>
  <si>
    <t>Repase vnitřního dřevěného krytu radiátoru u okenní výplně TR/4 (arkýř) - viz. TR/3 !!!</t>
  </si>
  <si>
    <t>2120964265</t>
  </si>
  <si>
    <t>92</t>
  </si>
  <si>
    <t>TR9-KR</t>
  </si>
  <si>
    <t>Repase vnitřního dřevěného krytu radiátoru u okenní výplně TR/9</t>
  </si>
  <si>
    <t>-379790517</t>
  </si>
  <si>
    <t>93</t>
  </si>
  <si>
    <t>TR3-D</t>
  </si>
  <si>
    <t>Repase stávajícího deštění viz. odkaz TR 3 - odborná demontáž a opětovná odborná montáž - nový fládr jednoho deštění cca 10,2m2</t>
  </si>
  <si>
    <t>1516891832</t>
  </si>
  <si>
    <t>TR15</t>
  </si>
  <si>
    <t>Repase stávajících dřevěných vstupních dveří – dvoukřídlé_viz. odkaz TR15</t>
  </si>
  <si>
    <t>1159288365</t>
  </si>
  <si>
    <t>Repase stávajících dřevěných vstupních dveří – dvoukřídlé, 
s proskleným nadsvětlíkem a křídly
Rozměr dveřní výplně: š. ~2175mm, v.k. ~ 3865mm (rozměr dveřního otvoru)</t>
  </si>
  <si>
    <t>TR16</t>
  </si>
  <si>
    <t>Repase stávajících dřevěných venkovních dveří – dvoukřídlé_viz. odkaz TR16</t>
  </si>
  <si>
    <t>1944075586</t>
  </si>
  <si>
    <t>Repase stávajících dřevěných venkovních dveří – dvoukřídlé, 
s proskleným nadsvětlíkem
Rozměr dveřní výplně: š. ~2190mm, v.k. ~ 3805mm (rozměr dveřního otvoru)</t>
  </si>
  <si>
    <t>TR14a-D</t>
  </si>
  <si>
    <t>Repase stávajícího deštění: odborná demontáž a zhotovení - nový fládr deštění cca 5,4m2</t>
  </si>
  <si>
    <t>-415375005</t>
  </si>
  <si>
    <t>TR18-D</t>
  </si>
  <si>
    <t>Repase stávajícího deštění, odborná demontáž a opětovná odborná montáž parapetního deštění - nový fládr deštění cca 0,9m2.</t>
  </si>
  <si>
    <t>638692749</t>
  </si>
  <si>
    <t>98</t>
  </si>
  <si>
    <t>TR10-D</t>
  </si>
  <si>
    <t>Repase stávajícího deštění odborná demontáž a opětovná odborná montáž parapetního deštění - nový fládr deštění cca 0,81m2</t>
  </si>
  <si>
    <t>-1684058054</t>
  </si>
  <si>
    <t>99</t>
  </si>
  <si>
    <t>TR24</t>
  </si>
  <si>
    <t xml:space="preserve">Repase stávajících dřevěných kyvných dveří – dvoukřídlé_viz. odkaz TR/24 </t>
  </si>
  <si>
    <t>-1737848635</t>
  </si>
  <si>
    <t>Repase stávajících dřevěných kyvných dveří – dvoukřídlé, prosklené 
Rozměr dveřní výplně: š. ~2200mm, v.k. ~ 3820mm (rozměr dveřního otvoru)</t>
  </si>
  <si>
    <t>100</t>
  </si>
  <si>
    <t>TR9-D</t>
  </si>
  <si>
    <t>Demontáž + montáž stávajícího deštění (dřevěného obložení)</t>
  </si>
  <si>
    <t>-1989725831</t>
  </si>
  <si>
    <t>101</t>
  </si>
  <si>
    <t>TR23-D</t>
  </si>
  <si>
    <t>Demontáž a zpětná montáž stávajícího vnitřního okna vč. začištění_viz. odkaz TR23</t>
  </si>
  <si>
    <t>-81494862</t>
  </si>
  <si>
    <t>767</t>
  </si>
  <si>
    <t>Konstrukce zámečnické</t>
  </si>
  <si>
    <t>102</t>
  </si>
  <si>
    <t>767627306</t>
  </si>
  <si>
    <t>Příplatek k montáži oken za připojovací spáru parotěsnou páskou interiérovou</t>
  </si>
  <si>
    <t>-285800597</t>
  </si>
  <si>
    <t>Montáž oken zdvojených Příplatek k cenám za připojovací spáru mezi ostěním a rámem vnitřní parotěsnou páskou</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</si>
  <si>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není započtena montáž dokončení okování oken zdvojených pákovým uzávěrem; tyto práce se oceňují cenou 767 62-0718 Montáž okování pákového uzávěru.
4. Cenami -71 . . lze oceňovat montáž:
a) oboustranného spojení dvou prvků (oken,stěn, dveří, vrat, zárubní a jiných) krycími lištami ocelovými před osazením prvků nebo dodatečně po jejich osazení,
b) jednostranného spojení dvou prvků; množství se určí polovinou výměry,
c) krycích lišt, které se montují jen na jeden prvek; množství se určí čtvrtinou výměry.
</t>
  </si>
  <si>
    <t>VNITŘNÍ OKNA</t>
  </si>
  <si>
    <t>(2,15+2,75+2,75)*15</t>
  </si>
  <si>
    <t>(2,1+3,85+3,85)*3</t>
  </si>
  <si>
    <t>(1,6+2,5+2,5)*11</t>
  </si>
  <si>
    <t>(0,35+2,5+2,5)*4</t>
  </si>
  <si>
    <t>(1,9+2,5+2,5)*2</t>
  </si>
  <si>
    <t>(1,2+2,5+2,5)*4</t>
  </si>
  <si>
    <t>(3,3+0,7+0,7+3,3)</t>
  </si>
  <si>
    <t>(1,6+2,2+2,2)*8</t>
  </si>
  <si>
    <t>(0,7+0,7+3+3)*4</t>
  </si>
  <si>
    <t>(0,35+2,2+2,2)*4</t>
  </si>
  <si>
    <t>(1,9+2,2+2,2)*2</t>
  </si>
  <si>
    <t>(1,2+2,2+2,2)*4</t>
  </si>
  <si>
    <t>(1,3+3,0+3,0)*3</t>
  </si>
  <si>
    <t>(0,7+2,9+2,9)*4</t>
  </si>
  <si>
    <t>(1,2+2,0+2,0)*4</t>
  </si>
  <si>
    <t>(1,7+2,0+2,0)*9</t>
  </si>
  <si>
    <t>(1,0+0,5+0,15+0,5+1,0)*2</t>
  </si>
  <si>
    <t>(1,14+0,55+0,25+0,5+0,25+0,55+1,14)*3</t>
  </si>
  <si>
    <t>103</t>
  </si>
  <si>
    <t>767627309</t>
  </si>
  <si>
    <t>Příplatek k montáži oken za připojovací spáru impregnovanou komprimační páskou exteriérovou</t>
  </si>
  <si>
    <t>-1050065027</t>
  </si>
  <si>
    <t>Montáž oken zdvojených Příplatek k cenám za připojovací spáru mezi ostěním a rámem venkovní impregnovanou komprimační páskou</t>
  </si>
  <si>
    <t>VNĚJŠÍ OKNA</t>
  </si>
  <si>
    <t>104</t>
  </si>
  <si>
    <t>Z1</t>
  </si>
  <si>
    <t>Repase stávající venkovní mříže do okenního otvoru suterénu š. 1050mm, v. 400mm_viz. odkaz Z/1</t>
  </si>
  <si>
    <t>-1595281582</t>
  </si>
  <si>
    <t>105</t>
  </si>
  <si>
    <t>Z2</t>
  </si>
  <si>
    <t>Repase vstupní mříže u hlavního vstupu š. ~2080mm, v. ~3000mm_viz. odkaz Z/2</t>
  </si>
  <si>
    <t>1218715188</t>
  </si>
  <si>
    <t>106</t>
  </si>
  <si>
    <t>OS1</t>
  </si>
  <si>
    <t>Nové zábradlí se skleněnou výplní - bezpečnostní sklo 2295/900 mm_viz. odkaz OS/1</t>
  </si>
  <si>
    <t>-1189585004</t>
  </si>
  <si>
    <t>107</t>
  </si>
  <si>
    <t>998767103</t>
  </si>
  <si>
    <t>Přesun hmot tonážní pro zámečnické konstrukce v objektech v do 24 m</t>
  </si>
  <si>
    <t>-750796044</t>
  </si>
  <si>
    <t>Přesun hmot pro zámečnické konstrukce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</si>
  <si>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</si>
  <si>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108</t>
  </si>
  <si>
    <t>998767181</t>
  </si>
  <si>
    <t>Příplatek k přesunu hmot tonážní 767 prováděný bez použití mechanizace</t>
  </si>
  <si>
    <t>486669539</t>
  </si>
  <si>
    <t>Přesun hmot pro zámečnické konstrukce stanovený z hmotnosti přesunovaného materiálu Příplatek k cenám za přesun prováděný bez použití mechanizace pro jakoukoliv výšku objektu</t>
  </si>
  <si>
    <t>782</t>
  </si>
  <si>
    <t>Dokončovací práce - obklady z kamene</t>
  </si>
  <si>
    <t>109</t>
  </si>
  <si>
    <t>782632112</t>
  </si>
  <si>
    <t>Montáž obkladu parapetů z pravoúhlých desek z tvrdého kamene do lepidla tl do 30 mm</t>
  </si>
  <si>
    <t>1918049194</t>
  </si>
  <si>
    <t>Montáž obkladů parapetů z tvrdých kamenů kladených do lepidla z nejvýše dvou rozdílných druhů pravoúhlých desek ve skladbě se pravidelně opakujících tl. přes 25 do 30 mm</t>
  </si>
  <si>
    <t>1) Okno TR/1a - tl. 20mm, dl. 2595mm, hl. 300mm - 1ks</t>
  </si>
  <si>
    <t>0,3*2,595</t>
  </si>
  <si>
    <t>2) Okno TR/1a - tl. 20mm, dl. 2590mm, hl. 300mm - 1ks</t>
  </si>
  <si>
    <t>0,3*2,590</t>
  </si>
  <si>
    <t>3) Okno TR/1a - tl. 20mm, dl. 2590mm, hl. 300mm - 1ks</t>
  </si>
  <si>
    <t>4) Okno TR/1a - tl. 20mm, dl. 2590mm, hl. 300mm - 1ks</t>
  </si>
  <si>
    <t>5) Okno TR/1a - tl. 20mm, dl. 2610mm, hl. 300mm - 1ks</t>
  </si>
  <si>
    <t>0,3*2,610</t>
  </si>
  <si>
    <t>6) Okno TR/1b - tl. 20mm, dl. 2290mm, hl. 300mm - 1ks</t>
  </si>
  <si>
    <t>0,3*2,290</t>
  </si>
  <si>
    <t>7) Okno TR/1a - tl. 20mm, dl. 2605mm, hl. 300mm - 1ks</t>
  </si>
  <si>
    <t>0,3*2,605</t>
  </si>
  <si>
    <t>8) Okno TR/1a - tl. 20mm, dl. 2500mm, hl. 300mm - 1ks</t>
  </si>
  <si>
    <t>0,3*2,50</t>
  </si>
  <si>
    <t>9) Okno TR/1a - tl. 20mm, dl. 2590mm, hl. 300mm - 1ks</t>
  </si>
  <si>
    <t>0,3*2,59</t>
  </si>
  <si>
    <t>10) Okno TR/1a - tl. 20mm, dl. 2640mm, hl. 300mm - 1ks</t>
  </si>
  <si>
    <t>0,3*2,64</t>
  </si>
  <si>
    <t>11) Okno TR/1b - tl. 20mm, dl. 2310mm, hl. 300mm - 1ks</t>
  </si>
  <si>
    <t>0,3*2,31</t>
  </si>
  <si>
    <t>12) Okno TR/1c - tl. 20mm, dl. 2455mm, hl. 300mm - 1ks</t>
  </si>
  <si>
    <t>0,3*2,455</t>
  </si>
  <si>
    <t>13) Okno TR/1c - tl. 20mm, dl. 2530mm, hl. 300mm - 1ks</t>
  </si>
  <si>
    <t>0,3*2,53</t>
  </si>
  <si>
    <t>14) Okno TR/1c - tl. 20mm, dl. 2530mm, hl. 300mm - 1ks</t>
  </si>
  <si>
    <t>110</t>
  </si>
  <si>
    <t>5838702R</t>
  </si>
  <si>
    <t>obklad parapetů žula tl 20mm, pemrlovaný povrch</t>
  </si>
  <si>
    <t>-573091425</t>
  </si>
  <si>
    <t>10,629*1,05 'Přepočtené koeficientem množství</t>
  </si>
  <si>
    <t>111</t>
  </si>
  <si>
    <t>KA2</t>
  </si>
  <si>
    <t>Oprava stávající kamenný parapet</t>
  </si>
  <si>
    <t>1140602925</t>
  </si>
  <si>
    <t>1) Okno TR/2 - tl. 20mm, dl. 1800mm, hl. 230mm - 1ks (č.m. 2.10)</t>
  </si>
  <si>
    <t>0,23*1,8</t>
  </si>
  <si>
    <t>2) Okno TR/2 - tl. 20mm, dl. 1800mm, hl. 230mm - 1ks (č.m. 2.10)</t>
  </si>
  <si>
    <t>3) Okno TR/2 - tl. 20mm, dl. 1800mm, hl. 230mm - 1ks (č.m. 2.11)</t>
  </si>
  <si>
    <t>112</t>
  </si>
  <si>
    <t>998782103</t>
  </si>
  <si>
    <t>Přesun hmot tonážní pro obklady kamenné v objektech v do 60 m</t>
  </si>
  <si>
    <t>1473946368</t>
  </si>
  <si>
    <t>Přesun hmot pro obklady kamenné stanovený z hmotnosti přesunovaného materiálu vodorovná dopravní vzdálenost do 50 m v objektech výšky přes 12 do 60 m</t>
  </si>
  <si>
    <t>113</t>
  </si>
  <si>
    <t>998782181</t>
  </si>
  <si>
    <t>Příplatek k přesunu hmot tonážní 782 prováděný bez použití mechanizace</t>
  </si>
  <si>
    <t>1397100796</t>
  </si>
  <si>
    <t>Přesun hmot pro obklady kamenné stanovený z hmotnosti přesunovaného materiálu Příplatek k ceně za přesun prováděný bez použití mechanizace pro jakoukoliv výšku objektu</t>
  </si>
  <si>
    <t>783</t>
  </si>
  <si>
    <t>Dokončovací práce - nátěry</t>
  </si>
  <si>
    <t>114</t>
  </si>
  <si>
    <t>783009511</t>
  </si>
  <si>
    <t>Dekorační technika imitace dřeva jemné fládrování</t>
  </si>
  <si>
    <t>-1626029572</t>
  </si>
  <si>
    <t>Dekorační technika imitace dřeva fládrování jemné</t>
  </si>
  <si>
    <t xml:space="preserve">Poznámka k souboru cen:
1. V ceně 783 00-9501 jsou započteny náklady na dvojnásobný základní nátěr, vytvoření hrubého fládrování a překrytí lakem.
2. V ceně 783 00-9511 jsou započteny náklady na dvojnásobný základní nátěr, vytvoření hrubého fládrování a jeho překrytí lakem, vytvoření jemného fládrování a překrytí lakem.
</t>
  </si>
  <si>
    <t xml:space="preserve">oprava fládrování </t>
  </si>
  <si>
    <t>TR/3</t>
  </si>
  <si>
    <t>10,2*2</t>
  </si>
  <si>
    <t>TR/4</t>
  </si>
  <si>
    <t>10,2*4</t>
  </si>
  <si>
    <t>TR/7</t>
  </si>
  <si>
    <t>TR/8</t>
  </si>
  <si>
    <t>TR/14a</t>
  </si>
  <si>
    <t>5,4</t>
  </si>
  <si>
    <t>TR/18</t>
  </si>
  <si>
    <t>0,9</t>
  </si>
  <si>
    <t>TR/10</t>
  </si>
  <si>
    <t>0,81</t>
  </si>
  <si>
    <t>115</t>
  </si>
  <si>
    <t>783801203</t>
  </si>
  <si>
    <t>Okartáčování omítek před provedením nátěru</t>
  </si>
  <si>
    <t>1911665825</t>
  </si>
  <si>
    <t>Příprava podkladu omítek před provedením nátěru okartáčování</t>
  </si>
  <si>
    <t>CELÁ ULIČNÍ FASÁDA</t>
  </si>
  <si>
    <t>19*(19,824+57,675+2*0,9)*1,1</t>
  </si>
  <si>
    <t>4,0*(7+7,5+7,5+7+7+13)*1,1</t>
  </si>
  <si>
    <t>1880</t>
  </si>
  <si>
    <t>116</t>
  </si>
  <si>
    <t>783801505</t>
  </si>
  <si>
    <t>Omytí omítek s odmaštěním před provedením nátěru</t>
  </si>
  <si>
    <t>1570967847</t>
  </si>
  <si>
    <t>Příprava podkladu omítek před provedením nátěru omytí s odmaštěním a následným opláchnutím</t>
  </si>
  <si>
    <t>117</t>
  </si>
  <si>
    <t>783823137</t>
  </si>
  <si>
    <t>Penetrační vápenný nátěr hladkých nebo štukových omítek</t>
  </si>
  <si>
    <t>1021738990</t>
  </si>
  <si>
    <t>Penetrační nátěr omítek hladkých omítek hladkých, zrnitých tenkovrstvých nebo štukových stupně členitosti 1 a 2 vápenný</t>
  </si>
  <si>
    <t xml:space="preserve">OPRAVA VNĚJŠÍHO OSTĚNÍ A NADPRAŽÍ </t>
  </si>
  <si>
    <t>118</t>
  </si>
  <si>
    <t>783827427</t>
  </si>
  <si>
    <t>Krycí dvojnásobný vápenný nátěr omítek stupně členitosti 1 a 2</t>
  </si>
  <si>
    <t>954313694</t>
  </si>
  <si>
    <t>Krycí (ochranný ) nátěr omítek dvojnásobný hladkých omítek hladkých, zrnitých tenkovrstvých nebo štukových stupně členitosti 1 a 2 vápenný</t>
  </si>
  <si>
    <t>784</t>
  </si>
  <si>
    <t>Dokončovací práce - malby</t>
  </si>
  <si>
    <t>119</t>
  </si>
  <si>
    <t>784111011</t>
  </si>
  <si>
    <t>Obroušení podkladu omítnutého v místnostech výšky do 3,80 m</t>
  </si>
  <si>
    <t>743136998</t>
  </si>
  <si>
    <t>Obroušení podkladu omítky v místnostech výšky do 3,80 m</t>
  </si>
  <si>
    <t>120</t>
  </si>
  <si>
    <t>784171113</t>
  </si>
  <si>
    <t>Zakrytí vnitřních ploch stěn v místnostech výšky do 5,00 m</t>
  </si>
  <si>
    <t>1564659722</t>
  </si>
  <si>
    <t>Zakrytí nemalovaných ploch (materiál ve specifikaci) včetně pozdějšího odkrytí svislých ploch např. stěn, oken, dveří v místnostech výšky přes 3,80 do 5,00</t>
  </si>
  <si>
    <t xml:space="preserve">Poznámka k souboru cen:
1. V cenách nejsou započteny náklady na dodávku fólie, tyto se oceňují ve speifikaci.Ztratné lze stanovit ve výši 5%.
</t>
  </si>
  <si>
    <t>121</t>
  </si>
  <si>
    <t>58124844</t>
  </si>
  <si>
    <t>fólie pro malířské potřeby zakrývací tl 25µ 4x5m</t>
  </si>
  <si>
    <t>-1198220009</t>
  </si>
  <si>
    <t>326,979*1,05 'Přepočtené koeficientem množství</t>
  </si>
  <si>
    <t>122</t>
  </si>
  <si>
    <t>784181011</t>
  </si>
  <si>
    <t>Dvojnásobné pačokování v místnostech výšky do 3,80 m</t>
  </si>
  <si>
    <t>1075141688</t>
  </si>
  <si>
    <t>Pačokování dvojnásobné v místnostech výšky do 3,80 m</t>
  </si>
  <si>
    <t>123</t>
  </si>
  <si>
    <t>784312021</t>
  </si>
  <si>
    <t>Dvojnásobné bílé vápenné malby v místnostech výšky do 3,80 m</t>
  </si>
  <si>
    <t>-824832600</t>
  </si>
  <si>
    <t>Malby vápenné dvojnásobné, bílé v místnostech výšky do 3,80 m</t>
  </si>
  <si>
    <t>124</t>
  </si>
  <si>
    <t>784312061</t>
  </si>
  <si>
    <t>Příplatek k cenám vápenných maleb za provádění barevné malby tónované tónovacími přípravky</t>
  </si>
  <si>
    <t>570606752</t>
  </si>
  <si>
    <t>Malby vápenné dvojnásobné, bílé Příplatek k cenám vápenných maleb provádění barevné malby tónované tónovacími přípravky</t>
  </si>
  <si>
    <t>786</t>
  </si>
  <si>
    <t>Dokončovací práce - čalounické úpravy</t>
  </si>
  <si>
    <t>125</t>
  </si>
  <si>
    <t>78661220R</t>
  </si>
  <si>
    <t>Montáž zastiňujících rolet z textilií nebo umělých tkanin</t>
  </si>
  <si>
    <t>-456371264</t>
  </si>
  <si>
    <t>Montáž zastiňujících rolet do jakýchkoli typů oken z textilií nebo umělých tkanin</t>
  </si>
  <si>
    <t xml:space="preserve">Poznámka k souboru cen:
1. Cenu -1200 lze použít pro jakýkoli rozměr rolety.
</t>
  </si>
  <si>
    <t>126</t>
  </si>
  <si>
    <t>M001</t>
  </si>
  <si>
    <t xml:space="preserve">zastiňující roleta 1630/3425 mm, látková, ovládání řetízkem </t>
  </si>
  <si>
    <t>-675411852</t>
  </si>
  <si>
    <t>127</t>
  </si>
  <si>
    <t>M002</t>
  </si>
  <si>
    <t xml:space="preserve">zastiňující roleta 1770/2230 mm, látková, ovládání řetízkem </t>
  </si>
  <si>
    <t>-144008128</t>
  </si>
  <si>
    <t>128</t>
  </si>
  <si>
    <t>M003</t>
  </si>
  <si>
    <t xml:space="preserve">zastiňující roleta 1270/2235 mm, látková, ovládání řetízkem </t>
  </si>
  <si>
    <t>1612884873</t>
  </si>
  <si>
    <t>129</t>
  </si>
  <si>
    <t>M004</t>
  </si>
  <si>
    <t xml:space="preserve">zastiňující roleta 1780/2230 mm, látková, ovládání řetízkem </t>
  </si>
  <si>
    <t>-1199738109</t>
  </si>
  <si>
    <t>130</t>
  </si>
  <si>
    <t>M005</t>
  </si>
  <si>
    <t xml:space="preserve">zastiňující roleta 360/2430 mm, látková, ovládání řetízkem </t>
  </si>
  <si>
    <t>-513158582</t>
  </si>
  <si>
    <t>131</t>
  </si>
  <si>
    <t>M006</t>
  </si>
  <si>
    <t xml:space="preserve">zastiňující roleta 1900/2430 mm, látková, ovládání řetízkem </t>
  </si>
  <si>
    <t>-1701167839</t>
  </si>
  <si>
    <t>132</t>
  </si>
  <si>
    <t>M007</t>
  </si>
  <si>
    <t xml:space="preserve">zastiňující roleta 1615/2315 mm, látková, ovládání řetízkem </t>
  </si>
  <si>
    <t>950133331</t>
  </si>
  <si>
    <t>133</t>
  </si>
  <si>
    <t>M008</t>
  </si>
  <si>
    <t xml:space="preserve">zastiňující roleta 1640/2290 mm, látková, ovládání řetízkem </t>
  </si>
  <si>
    <t>-1729293254</t>
  </si>
  <si>
    <t>134</t>
  </si>
  <si>
    <t>M009</t>
  </si>
  <si>
    <t xml:space="preserve">zastiňující roleta 1280/2290 mm, látková, ovládání řetízkem </t>
  </si>
  <si>
    <t>1967868112</t>
  </si>
  <si>
    <t>135</t>
  </si>
  <si>
    <t>M010</t>
  </si>
  <si>
    <t xml:space="preserve">zastiňující roleta 355/2490 mm, látková, ovládání řetízkem </t>
  </si>
  <si>
    <t>428691375</t>
  </si>
  <si>
    <t>136</t>
  </si>
  <si>
    <t>M011</t>
  </si>
  <si>
    <t xml:space="preserve">zastiňující roleta 1900/2490 mm, látková, ovládání řetízkem </t>
  </si>
  <si>
    <t>1291768205</t>
  </si>
  <si>
    <t>137</t>
  </si>
  <si>
    <t>M012</t>
  </si>
  <si>
    <t xml:space="preserve">zastiňující roleta 1615/2600 mm, látková, ovládání řetízkem </t>
  </si>
  <si>
    <t>757950617</t>
  </si>
  <si>
    <t>138</t>
  </si>
  <si>
    <t>M013</t>
  </si>
  <si>
    <t xml:space="preserve">zastiňující roleta 1615/2550 mm, látková, ovládání řetízkem </t>
  </si>
  <si>
    <t>2056112374</t>
  </si>
  <si>
    <t>139</t>
  </si>
  <si>
    <t>M014</t>
  </si>
  <si>
    <t xml:space="preserve">zastiňující roleta 1270/2590 mm, látková, ovládání řetízkem </t>
  </si>
  <si>
    <t>1444569952</t>
  </si>
  <si>
    <t>140</t>
  </si>
  <si>
    <t>M015</t>
  </si>
  <si>
    <t xml:space="preserve">zastiňující roleta 2190/2715 mm, látková, ovládání řetízkem </t>
  </si>
  <si>
    <t>1783690652</t>
  </si>
  <si>
    <t>141</t>
  </si>
  <si>
    <t>M016</t>
  </si>
  <si>
    <t xml:space="preserve">zastiňující roleta 1900/2780 mm, látková, ovládání řetízkem </t>
  </si>
  <si>
    <t>1192749177</t>
  </si>
  <si>
    <t>142</t>
  </si>
  <si>
    <t>M017</t>
  </si>
  <si>
    <t xml:space="preserve">zastiňující roleta 2160/2690 mm, látková, ovládání řetízkem </t>
  </si>
  <si>
    <t>-838504192</t>
  </si>
  <si>
    <t>143</t>
  </si>
  <si>
    <t>M018</t>
  </si>
  <si>
    <t xml:space="preserve">zastiňující roleta 2110/3775 mm, látková, ovládání řetízkem </t>
  </si>
  <si>
    <t>1993148124</t>
  </si>
  <si>
    <t>144</t>
  </si>
  <si>
    <t>M019</t>
  </si>
  <si>
    <t xml:space="preserve">zastiňující roleta 1990/3930 mm, látková, ovládání řetízkem </t>
  </si>
  <si>
    <t>-38632172</t>
  </si>
  <si>
    <t xml:space="preserve">B - OPRAVA DVORNÍ FASÁDY - VÝMĚNA OKEN </t>
  </si>
  <si>
    <t xml:space="preserve">    3 - Svislé a kompletní konstrukce</t>
  </si>
  <si>
    <t xml:space="preserve">    61 - Úprava povrchů vnitřních</t>
  </si>
  <si>
    <t xml:space="preserve">    62 - Úprava povrchů vnější</t>
  </si>
  <si>
    <t xml:space="preserve">      99 - Přesun hmot a manipulace se sutí</t>
  </si>
  <si>
    <t xml:space="preserve">        997 - Přesun sutě</t>
  </si>
  <si>
    <t xml:space="preserve">        998 - Přesun hmot</t>
  </si>
  <si>
    <t>PSV -  Práce a dodávky PSV</t>
  </si>
  <si>
    <t>Svislé a kompletní konstrukce</t>
  </si>
  <si>
    <t>349231811</t>
  </si>
  <si>
    <t>Přizdívka ostění s ozubem z cihel tl do 150 mm</t>
  </si>
  <si>
    <t>1406690114</t>
  </si>
  <si>
    <t>Přizdívka z cihel ostění s ozubem ve vybouraných otvorech, s vysekáním kapes pro zavázaní přes 80 do 150 mm</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</si>
  <si>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</si>
  <si>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tr6, tr9, tr10, tr12, tr18b, tr20, tr21</t>
  </si>
  <si>
    <t>(1,015+2,255)*2*0,6*2</t>
  </si>
  <si>
    <t>(1,15+1,9)*2*0,6*4</t>
  </si>
  <si>
    <t>(0,805+1,9)*2*0,6</t>
  </si>
  <si>
    <t>(0,72+1,9)*2*0,6*2</t>
  </si>
  <si>
    <t>(0,71+2,225)*2*0,6</t>
  </si>
  <si>
    <t>(0,896+2,05*2)*0,6</t>
  </si>
  <si>
    <t>(1,11+1,37)*2*0,8*3</t>
  </si>
  <si>
    <t>612325302</t>
  </si>
  <si>
    <t>Vápenocementová štuková omítka ostění nebo nadpraží</t>
  </si>
  <si>
    <t>1028099497</t>
  </si>
  <si>
    <t>Vápenocementová omítka ostění nebo nadpraží štuková</t>
  </si>
  <si>
    <t>1PP vnitřní</t>
  </si>
  <si>
    <t>0,6*((0,805+1,4)*2+0,95+1,2+0,9*1/2+2+1,108+1,4+1,0+1,37+1,0+1,37)*2</t>
  </si>
  <si>
    <t>1NP vnitřní</t>
  </si>
  <si>
    <t>0,3*((1,1+2,45)*2+0,9*1/2+2+(0,7+1,84)*2+(1,1+1,9)*4+(1,0+1,9)*2)*2</t>
  </si>
  <si>
    <t>2NP vnitřní</t>
  </si>
  <si>
    <t>0,2*((1,12+2,255)*2+1,34+3,15+(0,8+2,27)*2+1,2+2,36+(0,71+2,225)*2+0,77+4,0+0,66+2,22+(1,015+2,255)*2+(0,665+2,27)*2)*2</t>
  </si>
  <si>
    <t>3NP vnitřní</t>
  </si>
  <si>
    <t>0,2*((1,12+2,255)*2+1,34+3,15+(0,82+2,27)*2+1,25+2,36+(0,7+2,225)*2+0,78+4,0+0,66+2,22+(1,015+2,255)*2+0,85+2,27)*2</t>
  </si>
  <si>
    <t>4NP vnitřní</t>
  </si>
  <si>
    <t>0,2*((1,12+2,255)*2+1,34+3,15+(0,82+2,27)*2+1,25+2,36+(0,7+2,225)*2+0,78+4,0+0,67+2,22+(1,015+2,255)*2+0,85+2,27)*2</t>
  </si>
  <si>
    <t>5NP vnitřní</t>
  </si>
  <si>
    <t>0,2*((0,705+1,91)*2+(0,72+1,9)*2+(1,01+1,98)*2+0,85+1,9)*2</t>
  </si>
  <si>
    <t>tr15, tr16, tr17, tr18, tr19</t>
  </si>
  <si>
    <t>(0,705+1,91)*2*0,6*2</t>
  </si>
  <si>
    <t>(0,7+2,235)*2*0,6</t>
  </si>
  <si>
    <t>(0,698+2,225)*2*0,6*2</t>
  </si>
  <si>
    <t>(0,71+2,225)*2*0,6*2</t>
  </si>
  <si>
    <t>(0,705+1,85)*2*0,6*2</t>
  </si>
  <si>
    <t>1596610607</t>
  </si>
  <si>
    <t>619991011</t>
  </si>
  <si>
    <t>Obalení konstrukcí a prvků fólií přilepenou lepící páskou</t>
  </si>
  <si>
    <t>-1090077065</t>
  </si>
  <si>
    <t>Zakrytí vnitřních ploch před znečištěním včetně pozdějšího odkrytí konstrukcí a prvků obalením fólií a přelepením páskou</t>
  </si>
  <si>
    <t>Úprava povrchů vnější</t>
  </si>
  <si>
    <t>-577553126</t>
  </si>
  <si>
    <t>OSTĚNÍ A NADPRAŽÍ OTVORŮ VNĚJŠÍ</t>
  </si>
  <si>
    <t xml:space="preserve">1PP vnější </t>
  </si>
  <si>
    <t>0,2*((0,805+1,4)*2+0,95+1,2+0,9*1/2+2+1,108+1,4+1,0+1,37+1,0+1,37)*2</t>
  </si>
  <si>
    <t xml:space="preserve">1NP vnejší </t>
  </si>
  <si>
    <t>0,2*((1,1+2,45)*2+0,9*1/2+2+(0,7+1,84)*2+(1,1+1,9)*4+(1,0+1,9)*2)*2</t>
  </si>
  <si>
    <t xml:space="preserve">2NP vnější </t>
  </si>
  <si>
    <t xml:space="preserve">3NP vnější </t>
  </si>
  <si>
    <t xml:space="preserve">4NP vnější </t>
  </si>
  <si>
    <t xml:space="preserve">5NP vnější </t>
  </si>
  <si>
    <t>-1042847555</t>
  </si>
  <si>
    <t>1,25*2,36*3+0,82*2,27*6+1,12*2,255*6+1,115*2,455*2+1,34*3,15*3+1,015*2,255*2+1,07*1,98*6+1,015*1,9*2+1,15*1,9*4+0,805*1,9+0,85*2,27*2+0,72*1,9*2</t>
  </si>
  <si>
    <t>0,665*2,27*2+0,78*4*3+0,705*1,91*2+0,7*2,235+0,698*2,225*2+0,71*2,225*2+0,705*1,85*2+0,896*2,05+1,11*1,37*3+0,95*1,2+0,85*1,4</t>
  </si>
  <si>
    <t>629995101</t>
  </si>
  <si>
    <t>Očištění vnějších ploch tlakovou vodou</t>
  </si>
  <si>
    <t>-1990610379</t>
  </si>
  <si>
    <t>Očištění vnějších ploch tlakovou vodou omytím</t>
  </si>
  <si>
    <t>CELÁ DVORNÍ FASÁDA</t>
  </si>
  <si>
    <t>1326,760</t>
  </si>
  <si>
    <t>1412712350</t>
  </si>
  <si>
    <t>190+192+178+906</t>
  </si>
  <si>
    <t>2*0,9*22*2+2*0,9*19*2+2*0,9*19</t>
  </si>
  <si>
    <t>1650</t>
  </si>
  <si>
    <t>1623221357</t>
  </si>
  <si>
    <t>1650*45 'Přepočtené koeficientem množství</t>
  </si>
  <si>
    <t>-311916087</t>
  </si>
  <si>
    <t>1880515162</t>
  </si>
  <si>
    <t>1772997443</t>
  </si>
  <si>
    <t>-828883376</t>
  </si>
  <si>
    <t>-1573102145</t>
  </si>
  <si>
    <t>1*(5+2+1,3+2+5)</t>
  </si>
  <si>
    <t>1*(2+2+1,3+1+1,3+2*6)</t>
  </si>
  <si>
    <t>1*(8+7+3+3+8)</t>
  </si>
  <si>
    <t>1*(3+11)</t>
  </si>
  <si>
    <t>953941211</t>
  </si>
  <si>
    <t>Osazování kovových konzol nebo kotev</t>
  </si>
  <si>
    <t>1684007448</t>
  </si>
  <si>
    <t>Osazování drobných kovových předmětů se zalitím maltou cementovou, do vysekaných kapes nebo připravených otvorů konzol nebo kotev, např. pro schodišťová madla do zdí, radiátorové konzoly apod.</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</si>
  <si>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</si>
  <si>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TR/m1</t>
  </si>
  <si>
    <t>3*3</t>
  </si>
  <si>
    <t>TR/m2</t>
  </si>
  <si>
    <t>967031132</t>
  </si>
  <si>
    <t>Přisekání rovných ostění v cihelném zdivu na MV nebo MVC</t>
  </si>
  <si>
    <t>-1948156693</t>
  </si>
  <si>
    <t>Přisekání (špicování) plošné nebo rovných ostění zdiva z cihel pálených rovných ostění, bez odstupu, po hrubém vybourání otvorů, na maltu vápennou nebo vápenocementovou</t>
  </si>
  <si>
    <t>-162598561</t>
  </si>
  <si>
    <t>0,6*1,25</t>
  </si>
  <si>
    <t>0,6*1,05</t>
  </si>
  <si>
    <t>0,8*1,2</t>
  </si>
  <si>
    <t>0,44*1,8*12</t>
  </si>
  <si>
    <t>1146520374</t>
  </si>
  <si>
    <t>1,0*1,56*2</t>
  </si>
  <si>
    <t>1,2*1,2*1</t>
  </si>
  <si>
    <t>1,11*1,37*3</t>
  </si>
  <si>
    <t>0,95*1,2*1</t>
  </si>
  <si>
    <t>0,85*1,4*2</t>
  </si>
  <si>
    <t>0,7*1,8*7</t>
  </si>
  <si>
    <t>0,805*1,9*1</t>
  </si>
  <si>
    <t>0,85*2,27*2</t>
  </si>
  <si>
    <t>0,72*1,9*2</t>
  </si>
  <si>
    <t>0,665*2,27*2</t>
  </si>
  <si>
    <t>0,705*1,91*2</t>
  </si>
  <si>
    <t>0,7*2,235*2</t>
  </si>
  <si>
    <t>0,698*2,225*2</t>
  </si>
  <si>
    <t>0,71*2,225*2</t>
  </si>
  <si>
    <t>1,1*1,71*3</t>
  </si>
  <si>
    <t>0,705*1,85*2</t>
  </si>
  <si>
    <t>-333825350</t>
  </si>
  <si>
    <t>1,12*2,255*6</t>
  </si>
  <si>
    <t>1,115*2,455*2</t>
  </si>
  <si>
    <t>1,015*2,255*2</t>
  </si>
  <si>
    <t>1,15*2,2*1</t>
  </si>
  <si>
    <t>1,07*1,98*6</t>
  </si>
  <si>
    <t>1,5*2,2*5</t>
  </si>
  <si>
    <t>1,015*1,9*2</t>
  </si>
  <si>
    <t>1,1*2,2*9</t>
  </si>
  <si>
    <t>1,5*1,8*4</t>
  </si>
  <si>
    <t>1,1*2,2*3</t>
  </si>
  <si>
    <t>1,06*2,24*2</t>
  </si>
  <si>
    <t>0,78*4,0*3</t>
  </si>
  <si>
    <t>-1047832303</t>
  </si>
  <si>
    <t>přes 4 m2</t>
  </si>
  <si>
    <t>1,34*3,15*3</t>
  </si>
  <si>
    <t>968062455</t>
  </si>
  <si>
    <t>Vybourání dřevěných dveřních zárubní pl do 2 m2</t>
  </si>
  <si>
    <t>-476927007</t>
  </si>
  <si>
    <t>Vybourání dřevěných rámů oken s křídly, dveřních zárubní, vrat, stěn, ostění nebo obkladů dveřních zárubní, plochy do 2 m2</t>
  </si>
  <si>
    <t>tr20</t>
  </si>
  <si>
    <t>0,896*2,05</t>
  </si>
  <si>
    <t>352768099</t>
  </si>
  <si>
    <t>Přesun hmot a manipulace se sutí</t>
  </si>
  <si>
    <t>1132713776</t>
  </si>
  <si>
    <t>15,279+7,001</t>
  </si>
  <si>
    <t>-1733703742</t>
  </si>
  <si>
    <t>-244102588</t>
  </si>
  <si>
    <t>22,28*19 'Přepočtené koeficientem množství</t>
  </si>
  <si>
    <t>-565914926</t>
  </si>
  <si>
    <t>774353334</t>
  </si>
  <si>
    <t xml:space="preserve"> Práce a dodávky PSV</t>
  </si>
  <si>
    <t>-812337379</t>
  </si>
  <si>
    <t xml:space="preserve">DOČASNÉ ZABEDNĚNÍ OTVORŮ </t>
  </si>
  <si>
    <t>194,045</t>
  </si>
  <si>
    <t>-1818612263</t>
  </si>
  <si>
    <t>194,045/0,6</t>
  </si>
  <si>
    <t>-2090392438</t>
  </si>
  <si>
    <t>323,408*0,06*0,08*1,1</t>
  </si>
  <si>
    <t>-998483179</t>
  </si>
  <si>
    <t>11,844+52,946+114,755+12,663+1,837</t>
  </si>
  <si>
    <t>-221223198</t>
  </si>
  <si>
    <t>-1530514937</t>
  </si>
  <si>
    <t>2097760010</t>
  </si>
  <si>
    <t>196682018</t>
  </si>
  <si>
    <t>-59703592</t>
  </si>
  <si>
    <t>625681013</t>
  </si>
  <si>
    <t>Ochrana proti holubům hrotovým systémem třířadým s účinnou šířkou 20 cm</t>
  </si>
  <si>
    <t>607590311</t>
  </si>
  <si>
    <t>Ochrana proti holubům hrotový systém třířadý, účinná šíře 20 cm</t>
  </si>
  <si>
    <t>1330384055</t>
  </si>
  <si>
    <t>764216404</t>
  </si>
  <si>
    <t>Oplechování parapetů rovných mechanicky kotvené z Pz plechu rš 330 mm</t>
  </si>
  <si>
    <t>2107545170</t>
  </si>
  <si>
    <t>Oplechování parapetů z pozinkovaného plechu rovných mechanicky kotvené, bez rohů rš 330 mm</t>
  </si>
  <si>
    <t>KL1+KL2+KL3+KL4+KL5+KL6+KL7+KL8+KL9+KL10+KL11+KL12+KL13+KL14+KL15</t>
  </si>
  <si>
    <t>1,3*3+0,85*6+1,2*6+1,2*2+0,7*3+1,1*2+1,1*6+1,1*2+1,2*4+0,85+0,9*2+0,8*2+0,7*2+0,7*3+0,75*2</t>
  </si>
  <si>
    <t>KL16a+KL17+KL18+KL19+KL21+KL22+KL16b</t>
  </si>
  <si>
    <t>0,75*2+0,75*2+0,75*2+0,75*2+1,1*3+0,95+0,9*2</t>
  </si>
  <si>
    <t>764216665</t>
  </si>
  <si>
    <t>Příplatek za zvýšenou pracnost oplechování rohů rovných parapetů z PZ s povrch úpravou rš do 400 mm</t>
  </si>
  <si>
    <t>871857215</t>
  </si>
  <si>
    <t>Oplechování parapetů z pozinkovaného plechu s povrchovou úpravou rovných celoplošně lepené, bez rohů Příplatek k cenám za zvýšenou pracnost při provedení rohu nebo koutu do rš 400 mm</t>
  </si>
  <si>
    <t>(3+6+6+2+3+2+6+2+4+1+2+2+2+3+2+2+2+2+2+3+1+2)*2</t>
  </si>
  <si>
    <t>766001</t>
  </si>
  <si>
    <t>Repase a doplnění stav dřev okna, vč špalety, kování, nátěru, vel 1190-1250/2300-2360 - TR/1</t>
  </si>
  <si>
    <t>1617172458</t>
  </si>
  <si>
    <t>766002</t>
  </si>
  <si>
    <t>Repase a doplnění stav dřev okna, vč špalety, kování, nátěru, vel 810-820/2240-2270 - TR/2</t>
  </si>
  <si>
    <t>2098303582</t>
  </si>
  <si>
    <t>766621211</t>
  </si>
  <si>
    <t>Montáž dřevěných oken plochy přes 1 m2 otevíravých výšky do 1,5 m s rámem do zdiva</t>
  </si>
  <si>
    <t>871335952</t>
  </si>
  <si>
    <t>Montáž oken dřevěných včetně montáže rámu plochy přes 1 m2 otevíravých do zdiva, výšky do 1,5 m</t>
  </si>
  <si>
    <t>TR/s5,s13,21,22,23</t>
  </si>
  <si>
    <t>2*1,0*1,56</t>
  </si>
  <si>
    <t>1*1,2*1,2</t>
  </si>
  <si>
    <t>3*1,11*1,37</t>
  </si>
  <si>
    <t>1*0,95*1,2</t>
  </si>
  <si>
    <t>2*0,85*1,4</t>
  </si>
  <si>
    <t>TR/s5</t>
  </si>
  <si>
    <t>Nové dřevěné okno 1000/1560 mm - TR/s5</t>
  </si>
  <si>
    <t>50600371</t>
  </si>
  <si>
    <t>TR/s13</t>
  </si>
  <si>
    <t>Nové dřevěné okno 1200/1200 mm - TR/s13</t>
  </si>
  <si>
    <t>157014716</t>
  </si>
  <si>
    <t>TR/21</t>
  </si>
  <si>
    <t>Nové dřevěné okno špaletové 1000-1110/1370 mm - TR/21</t>
  </si>
  <si>
    <t>456167937</t>
  </si>
  <si>
    <t>TR/22</t>
  </si>
  <si>
    <t>Nové dřevěné okno špaletové 950/1200 mm - TR/22</t>
  </si>
  <si>
    <t>1125352573</t>
  </si>
  <si>
    <t>TR/23</t>
  </si>
  <si>
    <t>Nové dřevěné okno 850/1400 mm - TR/23</t>
  </si>
  <si>
    <t>34083673</t>
  </si>
  <si>
    <t>-597345473</t>
  </si>
  <si>
    <t>TR/3,4,6,s6,7,s7,8,9,s9,10,s10,11,12,13,15,s15,16,s16,17,s17,18a,18b,s18,19,s19</t>
  </si>
  <si>
    <t>6*1,12*2,255</t>
  </si>
  <si>
    <t>2*1,115*2,455</t>
  </si>
  <si>
    <t>2*1,015*2,255</t>
  </si>
  <si>
    <t>1*1,15*2,2</t>
  </si>
  <si>
    <t>6*1,07*1,98</t>
  </si>
  <si>
    <t>5*1,5*2,2</t>
  </si>
  <si>
    <t>2*1,015*1,9</t>
  </si>
  <si>
    <t>4*1,15*1,9</t>
  </si>
  <si>
    <t>7*0,7*1,8</t>
  </si>
  <si>
    <t>1*0,805*1,9</t>
  </si>
  <si>
    <t>12*0,44*1,8</t>
  </si>
  <si>
    <t>2*0,85*2,27</t>
  </si>
  <si>
    <t>2*0,72*1,9</t>
  </si>
  <si>
    <t>2*0,665*2,27</t>
  </si>
  <si>
    <t>2*0,705*1,91</t>
  </si>
  <si>
    <t>9*1,1*2,2</t>
  </si>
  <si>
    <t>2*0,7*2,235</t>
  </si>
  <si>
    <t>4*1,5*1,8</t>
  </si>
  <si>
    <t>2*0,698*2,225</t>
  </si>
  <si>
    <t>3*1,1*2,2</t>
  </si>
  <si>
    <t>1*0,71*2,225</t>
  </si>
  <si>
    <t>3*1,1*1,71</t>
  </si>
  <si>
    <t>2*0,705*1,85</t>
  </si>
  <si>
    <t>2*1,06*2,24</t>
  </si>
  <si>
    <t>Nová dřevěná špaletová okna vel 1090-1120/2220-2255 mm - TR/3a, TR/3b, TR/3c, TR/3d</t>
  </si>
  <si>
    <t>279741121</t>
  </si>
  <si>
    <t>Nové dřevěné špaletové okno, vč špalety 1105-1115/2430-2455 mm - TR/4a, TR/4b</t>
  </si>
  <si>
    <t>-1035406399</t>
  </si>
  <si>
    <t>TR/6</t>
  </si>
  <si>
    <t>Nové dřevěné okno špaletové, vč špalety 995-1015/2220-2255 mm - TR/6</t>
  </si>
  <si>
    <t>-1581622756</t>
  </si>
  <si>
    <t>TR/s6</t>
  </si>
  <si>
    <t>Nové dřevěné špaletové okno 1150/2200 mm - TR/s6</t>
  </si>
  <si>
    <t>-1500127367</t>
  </si>
  <si>
    <t>Nové dřevěné špaletové okno vč špalety 1070/1950-1980 mm - TR/7a, TR/7b</t>
  </si>
  <si>
    <t>-1512664449</t>
  </si>
  <si>
    <t>TR/s7</t>
  </si>
  <si>
    <t>Nové dřevěné špaletové okno 1500/2200 mm - TR/s7</t>
  </si>
  <si>
    <t>1113563947</t>
  </si>
  <si>
    <t>Nové dřevěné špaletové okno vč špalety 995-1015/780-1900 mm - TR/8</t>
  </si>
  <si>
    <t>943592489</t>
  </si>
  <si>
    <t>TR/9</t>
  </si>
  <si>
    <t>Nové dřevěné okno špaletové, vč špalety 1100-1150/1780-1900 mm - TR/9</t>
  </si>
  <si>
    <t>114390390</t>
  </si>
  <si>
    <t>TR/s9</t>
  </si>
  <si>
    <t>Nové dřevěné špaletové okno 700/1800 mm - TR/s9</t>
  </si>
  <si>
    <t>764332168</t>
  </si>
  <si>
    <t>Nové dřevěné okno špaletové, vč špalety 805/1870-1900 mm - TR/10</t>
  </si>
  <si>
    <t>1892477395</t>
  </si>
  <si>
    <t>TR/s10</t>
  </si>
  <si>
    <t>Nové dřevěné špaletové okno 440/1800 mm - TR/s10</t>
  </si>
  <si>
    <t>-1421320477</t>
  </si>
  <si>
    <t>TR/11</t>
  </si>
  <si>
    <t>Nové dřevěné okno špaletové vč špalety 805-850/2240-2270 mm - TR/11a, TR/11b</t>
  </si>
  <si>
    <t>-1849134212</t>
  </si>
  <si>
    <t>TR/12</t>
  </si>
  <si>
    <t>Nové dřevěné okno špaletové, vč špalety 720/1870-1900 mm - TR/12</t>
  </si>
  <si>
    <t>186871593</t>
  </si>
  <si>
    <t>TR/13</t>
  </si>
  <si>
    <t>Nové dřevěné okno špaletové vč špalety 665/2240-2270 mm - TR/13</t>
  </si>
  <si>
    <t>1318713584</t>
  </si>
  <si>
    <t>TR/15</t>
  </si>
  <si>
    <t>Nové dřevěné okno špaletové 690-705/1850-1910 mm - TR/15a, TR/15b</t>
  </si>
  <si>
    <t>-1547902875</t>
  </si>
  <si>
    <t>TR/s15</t>
  </si>
  <si>
    <t>Nové dřevěné špaletové okno 1100/2200 mm - TR/s15</t>
  </si>
  <si>
    <t>288126103</t>
  </si>
  <si>
    <t>TR/16</t>
  </si>
  <si>
    <t>Nové dřevěné okno špaletové 680-700/2225-2235 mm - TR/16a, TR/16b</t>
  </si>
  <si>
    <t>-394166271</t>
  </si>
  <si>
    <t>TR/s16</t>
  </si>
  <si>
    <t>Nové dřevěné špaletové okno 1500/1800 mm - TR/s16</t>
  </si>
  <si>
    <t>629823547</t>
  </si>
  <si>
    <t>TR/17</t>
  </si>
  <si>
    <t>Nové dřevěné okno špaletové 698/2225 mm - TR/17a, TR/17b</t>
  </si>
  <si>
    <t>724658664</t>
  </si>
  <si>
    <t>TR/s17</t>
  </si>
  <si>
    <t>Nové dřevěné špaletové okno 1100/2200 mm - TR/s17</t>
  </si>
  <si>
    <t>-297967316</t>
  </si>
  <si>
    <t>TR/18a</t>
  </si>
  <si>
    <t>Nové dřevěné okno špaletové 660-710/2225 mm - TR/18a</t>
  </si>
  <si>
    <t>1724960347</t>
  </si>
  <si>
    <t>TR/18b</t>
  </si>
  <si>
    <t>Nové dřevěné okno špaletové 660-710/2225 mm - TR/18b</t>
  </si>
  <si>
    <t>1029391940</t>
  </si>
  <si>
    <t>TR/s18</t>
  </si>
  <si>
    <t>Nové dřevěné špaletové okno 1100/1710 mm - TR/s18</t>
  </si>
  <si>
    <t>2076809485</t>
  </si>
  <si>
    <t>TR/19</t>
  </si>
  <si>
    <t>Nové dřevěné okno špaletové 690-705/1836-1850 mm - TR/19a, TR/19b</t>
  </si>
  <si>
    <t>940454975</t>
  </si>
  <si>
    <t>TR/s19</t>
  </si>
  <si>
    <t>Nové dřevěné špaletové okno 1060/2240 mm - TR/s19</t>
  </si>
  <si>
    <t>-1444867434</t>
  </si>
  <si>
    <t>283532112</t>
  </si>
  <si>
    <t>TR/5,14</t>
  </si>
  <si>
    <t>3*1,34*3,15</t>
  </si>
  <si>
    <t>3*0,78*4,0</t>
  </si>
  <si>
    <t>TR/5</t>
  </si>
  <si>
    <t>Nové dřevěné špaletové okno s balkon dveřmi, vč špalety 1300-1340/3080-3150 mm - TR/5a, TR/5b</t>
  </si>
  <si>
    <t>1788319977</t>
  </si>
  <si>
    <t>TR/14</t>
  </si>
  <si>
    <t>Nové dřevěné okno špaletové s balkon dveřmi, vč špalety 770-780/3060-4000 mm - TR/14a, TR/14b</t>
  </si>
  <si>
    <t>-341763637</t>
  </si>
  <si>
    <t>-1619620348</t>
  </si>
  <si>
    <t>TR/s3,s4,s12</t>
  </si>
  <si>
    <t>1+1+1</t>
  </si>
  <si>
    <t>TR/s3</t>
  </si>
  <si>
    <t>Nové dřevěné špaletové okno 600/1250 mm - TR/s3</t>
  </si>
  <si>
    <t>866518718</t>
  </si>
  <si>
    <t>TR/s4</t>
  </si>
  <si>
    <t>Nové dřevěné špaletové okno 600/1050 mm - TR/s4</t>
  </si>
  <si>
    <t>-793403919</t>
  </si>
  <si>
    <t>TR/s12</t>
  </si>
  <si>
    <t>Nové dřevěné okno 800/1200 mm - TR/s12</t>
  </si>
  <si>
    <t>-1788909772</t>
  </si>
  <si>
    <t>-1583080285</t>
  </si>
  <si>
    <t>-811548715</t>
  </si>
  <si>
    <t>-786121246</t>
  </si>
  <si>
    <t>766660411</t>
  </si>
  <si>
    <t>Montáž vchodových dveří jednokřídlových bez nadsvětlíku do zdiva</t>
  </si>
  <si>
    <t>-811208404</t>
  </si>
  <si>
    <t>Montáž dveřních křídel dřevěných nebo plastových vchodových dveří včetně rámu do zdiva jednokřídlových bez nadsvětlíku</t>
  </si>
  <si>
    <t>1"TR/s1</t>
  </si>
  <si>
    <t>1"TR/20</t>
  </si>
  <si>
    <t>TR/s1</t>
  </si>
  <si>
    <t>Nové dřevěné dveře 900/2000 mm - TR/s1</t>
  </si>
  <si>
    <t>-1972629868</t>
  </si>
  <si>
    <t>TR/20</t>
  </si>
  <si>
    <t>Nové dřevěné dveře, vč rám zárubně 896/2020-2050 mm - TR/20</t>
  </si>
  <si>
    <t>-799161336</t>
  </si>
  <si>
    <t>766660451</t>
  </si>
  <si>
    <t>Montáž vchodových dveří dvoukřídlových bez nadsvětlíku do zdiva</t>
  </si>
  <si>
    <t>-1463063296</t>
  </si>
  <si>
    <t>Montáž dveřních křídel dřevěných nebo plastových vchodových dveří včetně rámu do zdiva dvoukřídlových bez nadsvětlíku</t>
  </si>
  <si>
    <t>1"TR/s2</t>
  </si>
  <si>
    <t>TR/s2</t>
  </si>
  <si>
    <t>Nové dřevěné 2kř dveře 1350/2000 mm - TR/s2</t>
  </si>
  <si>
    <t>-984536665</t>
  </si>
  <si>
    <t>766660461</t>
  </si>
  <si>
    <t>Montáž vchodových dveří dvoukřídlových s nadsvětlíkem do zdiva</t>
  </si>
  <si>
    <t>-1794997398</t>
  </si>
  <si>
    <t>Montáž dveřních křídel dřevěných nebo plastových vchodových dveří včetně rámu do zdiva dvoukřídlových s nadsvětlíkem</t>
  </si>
  <si>
    <t>1"TR/s8</t>
  </si>
  <si>
    <t>TR/s8</t>
  </si>
  <si>
    <t>Nové dřevěné 2kř dveře 1400/2980 mm - TR/s8</t>
  </si>
  <si>
    <t>2034728337</t>
  </si>
  <si>
    <t>766660421</t>
  </si>
  <si>
    <t>Montáž vchodových dveří jednokřídlových s nadsvětlíkem do zdiva</t>
  </si>
  <si>
    <t>82609295</t>
  </si>
  <si>
    <t>Montáž dveřních křídel dřevěných nebo plastových vchodových dveří včetně rámu do zdiva jednokřídlových s nadsvětlíkem</t>
  </si>
  <si>
    <t>1"TR/s11</t>
  </si>
  <si>
    <t>TR/s11</t>
  </si>
  <si>
    <t>Nové dřevěné dveře 800/3250 mm - TR/s11</t>
  </si>
  <si>
    <t>592108189</t>
  </si>
  <si>
    <t>767651220</t>
  </si>
  <si>
    <t>Montáž vrat garážových otvíravých do ocelové zárubně plochy do 9 m2</t>
  </si>
  <si>
    <t>1621967808</t>
  </si>
  <si>
    <t>Montáž vrat garážových nebo průmyslových otvíravých do ocelové zárubně z dílů, plochy přes 6 do 9 m2</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</si>
  <si>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</si>
  <si>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1"TR/s14</t>
  </si>
  <si>
    <t>TR/s14</t>
  </si>
  <si>
    <t>Nová 2kř kazetová vrata 2150/3000 mm - TR/s14</t>
  </si>
  <si>
    <t>-117598421</t>
  </si>
  <si>
    <t>996869164</t>
  </si>
  <si>
    <t>TR/103,104,106,107,108,109,110</t>
  </si>
  <si>
    <t>3+4+2+2+2+2+2</t>
  </si>
  <si>
    <t>766026</t>
  </si>
  <si>
    <t>Nový dřevěný parapet, vč nátěru, tl 25, š 100, dl 770 - TR/103</t>
  </si>
  <si>
    <t>-1858502212</t>
  </si>
  <si>
    <t>766027</t>
  </si>
  <si>
    <t>Nový dřevěný parapet, tl 25, š 50, dl 1280-1360 - TR/104</t>
  </si>
  <si>
    <t>719764969</t>
  </si>
  <si>
    <t>766029</t>
  </si>
  <si>
    <t>Nový dřevěný parapet, vč nátěru, tl 25, š 100, dl 940-960 - TR/106</t>
  </si>
  <si>
    <t>-1041415183</t>
  </si>
  <si>
    <t>766030</t>
  </si>
  <si>
    <t>Nový dřevěný parapet, vč nátěru, tl 25, š 100, dl 940-960 - TR/107</t>
  </si>
  <si>
    <t>1709691325</t>
  </si>
  <si>
    <t>766031</t>
  </si>
  <si>
    <t>Nový dřevěný parapet, vč nátěru, tl 25, š 100, dl 920-960 - TR/108</t>
  </si>
  <si>
    <t>1641101480</t>
  </si>
  <si>
    <t>766032</t>
  </si>
  <si>
    <t>Nový dřevěný parapet, vč nátěru, tl 25, š 230, dl 940 - TR/109</t>
  </si>
  <si>
    <t>2032239348</t>
  </si>
  <si>
    <t>766033</t>
  </si>
  <si>
    <t>Nový dřevěný parapet, tl 25, š 100, dl 930-950 - TR/110</t>
  </si>
  <si>
    <t>1759830481</t>
  </si>
  <si>
    <t>1585457338</t>
  </si>
  <si>
    <t>TR/101,102,105</t>
  </si>
  <si>
    <t>6+2+3</t>
  </si>
  <si>
    <t>766024</t>
  </si>
  <si>
    <t>Nový dřevěný parapet, vč nátěru, tl 25, š 100, dl 1280-1340 - TR/101</t>
  </si>
  <si>
    <t>1326079944</t>
  </si>
  <si>
    <t>766025</t>
  </si>
  <si>
    <t>Nový dřevěný parapet, vč nátěru, tl 25, š 240, dl 1290-1320 - TR/102</t>
  </si>
  <si>
    <t>-848351127</t>
  </si>
  <si>
    <t>766028</t>
  </si>
  <si>
    <t>Nový dřevěný parapet, vč nátěru, tl 25, š 250, dl 1040 - TR/105</t>
  </si>
  <si>
    <t>-1968992049</t>
  </si>
  <si>
    <t>998766103</t>
  </si>
  <si>
    <t>Přesun hmot tonážní pro konstrukce truhlářské v objektech v do 24 m</t>
  </si>
  <si>
    <t>-75020935</t>
  </si>
  <si>
    <t>Přesun hmot pro konstrukce truhlářské stanovený z hmotnosti přesunovaného materiálu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</si>
  <si>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</si>
  <si>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998766181</t>
  </si>
  <si>
    <t>Příplatek k přesunu hmot tonážní 766 prováděný bez použití mechanizace</t>
  </si>
  <si>
    <t>-460402417</t>
  </si>
  <si>
    <t>Přesun hmot pro konstrukce truhlářské stanovený z hmotnosti přesunovaného materiálu Příplatek k ceně za přesun prováděný bez použití mechanizace pro jakoukoliv výšku objektu</t>
  </si>
  <si>
    <t>76701</t>
  </si>
  <si>
    <t>Repase a doplnění stav oken mříže, vč nátěru, vel 850/1400 - ZA/1</t>
  </si>
  <si>
    <t>-3719230</t>
  </si>
  <si>
    <t>767165111</t>
  </si>
  <si>
    <t>Montáž zábradlí rovného madla z trubek nebo tenkostěnných profilů šroubovaného</t>
  </si>
  <si>
    <t>-872505205</t>
  </si>
  <si>
    <t>Montáž zábradlí rovného madel z trubek nebo tenkostěnných profilů šroubováním</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</si>
  <si>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</si>
  <si>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3*3,6</t>
  </si>
  <si>
    <t>3*3,7</t>
  </si>
  <si>
    <t>766034</t>
  </si>
  <si>
    <t>Dřevěné madlo, vč nátěru dl 3600 mm - TR/m1</t>
  </si>
  <si>
    <t>293903487</t>
  </si>
  <si>
    <t>766035</t>
  </si>
  <si>
    <t>Dřevěné madlo, vč nátěru, dl 3700 mm - TR/m2</t>
  </si>
  <si>
    <t>-811992502</t>
  </si>
  <si>
    <t>-1367424127</t>
  </si>
  <si>
    <t>((0,805+1,4)*2+0,95+1,2+0,9*1/2+2+1,108+1,4+1,0+1,37+1,0+1,37)*2</t>
  </si>
  <si>
    <t>((1,1+2,45)*2+0,9*1/2+2+(0,7+1,84)*2+(1,1+1,9)*4+(1,0+1,9)*2)*2</t>
  </si>
  <si>
    <t>((1,12+2,255)*2+1,34+3,15+(0,8+2,27)*2+1,2+2,36+(0,71+2,225)*2+0,77+4,0+0,66+2,22+(1,015+2,255)*2+(0,665+2,27)*2)*2</t>
  </si>
  <si>
    <t>((1,12+2,255)*2+1,34+3,15+(0,82+2,27)*2+1,25+2,36+(0,7+2,225)*2+0,78+4,0+0,66+2,22+(1,015+2,255)*2+0,85+2,27)*2</t>
  </si>
  <si>
    <t>((1,12+2,255)*2+1,34+3,15+(0,82+2,27)*2+1,25+2,36+(0,7+2,225)*2+0,78+4,0+0,67+2,22+(1,015+2,255)*2+0,85+2,27)*2</t>
  </si>
  <si>
    <t>((0,705+1,91)*2+(0,72+1,9)*2+(1,01+1,98)*2+0,85+1,9)*2</t>
  </si>
  <si>
    <t>(1,015+2,255)*2*2</t>
  </si>
  <si>
    <t>(1,15+1,9)*2*4</t>
  </si>
  <si>
    <t>(0,805+1,9)*2</t>
  </si>
  <si>
    <t>(0,72+1,9)*2*2</t>
  </si>
  <si>
    <t>(0,71+2,225)*2</t>
  </si>
  <si>
    <t>(0,896+2,05*2)*1</t>
  </si>
  <si>
    <t>(1,11+1,37)*2*3</t>
  </si>
  <si>
    <t>(0,705+1,91)*2*2</t>
  </si>
  <si>
    <t>(0,7+2,235)*2</t>
  </si>
  <si>
    <t>(0,698+2,225)*2*2</t>
  </si>
  <si>
    <t>(0,71+2,225)*2*2</t>
  </si>
  <si>
    <t>(0,705+1,85)*2*2</t>
  </si>
  <si>
    <t>2096406364</t>
  </si>
  <si>
    <t>535,434</t>
  </si>
  <si>
    <t>489300279</t>
  </si>
  <si>
    <t>-204107965</t>
  </si>
  <si>
    <t>78201</t>
  </si>
  <si>
    <t>Repase a doplnění stav kamen parapatu, tl 25, š 240, dl 1450 - KA/1</t>
  </si>
  <si>
    <t>1630559826</t>
  </si>
  <si>
    <t>78202</t>
  </si>
  <si>
    <t>Repase a doplnění stav kamen parapatu, tl 25, š 240, dl 1050 - KA/2</t>
  </si>
  <si>
    <t>357014515</t>
  </si>
  <si>
    <t>78204</t>
  </si>
  <si>
    <t>Repase a doplnění stav kamen parapatu, tl 25, š 240, dl 1260 - KA/4</t>
  </si>
  <si>
    <t>40064233</t>
  </si>
  <si>
    <t>78205</t>
  </si>
  <si>
    <t>Repase a doplnění stav kamen parapatu, tl 25, š 210, dl 1260 - KA/5</t>
  </si>
  <si>
    <t>1570357273</t>
  </si>
  <si>
    <t>78207</t>
  </si>
  <si>
    <t>Repase a doplnění stav kamen parapatu, tl 25, š 210, dl 1060 - KA/7</t>
  </si>
  <si>
    <t>-209804044</t>
  </si>
  <si>
    <t>78209</t>
  </si>
  <si>
    <t>Repase a doplnění stav kamen parapatu, tl 25, š 240, dl 2000 - KA/9</t>
  </si>
  <si>
    <t>1573122795</t>
  </si>
  <si>
    <t>720736525</t>
  </si>
  <si>
    <t>KA/3,6,8</t>
  </si>
  <si>
    <t>0,25*2*1,28+0,21*1,05+0,22*2,02</t>
  </si>
  <si>
    <t>obklad parapetů žula tl 25 mm, pemrlovaný povrch</t>
  </si>
  <si>
    <t>224209330</t>
  </si>
  <si>
    <t>1,305*1,05 'Přepočtené koeficientem množství</t>
  </si>
  <si>
    <t>1863487528</t>
  </si>
  <si>
    <t>1386527373</t>
  </si>
  <si>
    <t>783401303</t>
  </si>
  <si>
    <t>Bezoplachové odrezivění klempířských konstrukcí před provedením nátěru</t>
  </si>
  <si>
    <t>-646840512</t>
  </si>
  <si>
    <t>Příprava podkladu klempířských konstrukcí před provedením nátěru odrezivěním odrezovačem bezoplachovým</t>
  </si>
  <si>
    <t>57,8*0,4</t>
  </si>
  <si>
    <t>783401311</t>
  </si>
  <si>
    <t>Odmaštění klempířských konstrukcí vodou ředitelným odmašťovačem před provedením nátěru</t>
  </si>
  <si>
    <t>1690809456</t>
  </si>
  <si>
    <t>Příprava podkladu klempířských konstrukcí před provedením nátěru odmaštěním odmašťovačem vodou ředitelným</t>
  </si>
  <si>
    <t>783401401</t>
  </si>
  <si>
    <t>Ometení klempířských konstrukcí před provedením nátěru</t>
  </si>
  <si>
    <t>-1281081711</t>
  </si>
  <si>
    <t>Příprava podkladu klempířských konstrukcí před provedením nátěru ometením</t>
  </si>
  <si>
    <t>783414101</t>
  </si>
  <si>
    <t>Základní jednonásobný syntetický nátěr klempířských konstrukcí</t>
  </si>
  <si>
    <t>-2105857335</t>
  </si>
  <si>
    <t>Základní nátěr klempířských konstrukcí jednonásobný syntetický</t>
  </si>
  <si>
    <t>783415101</t>
  </si>
  <si>
    <t>Mezinátěr syntetický jednonásobný mezinátěr klempířských konstrukcí</t>
  </si>
  <si>
    <t>993046406</t>
  </si>
  <si>
    <t>Mezinátěr klempířských konstrukcí jednonásobný syntetický standardní</t>
  </si>
  <si>
    <t>783417101</t>
  </si>
  <si>
    <t>Krycí jednonásobný syntetický nátěr klempířských konstrukcí</t>
  </si>
  <si>
    <t>1754501378</t>
  </si>
  <si>
    <t>Krycí nátěr (email) klempířských konstrukcí jednonásobný syntetický standardní</t>
  </si>
  <si>
    <t>783491021</t>
  </si>
  <si>
    <t>Příplatek k cenám provedení jednonásobného nátěru klempířských konstrukcí za plochu do 2 m2</t>
  </si>
  <si>
    <t>-2037179093</t>
  </si>
  <si>
    <t>Příplatek k ceně nátěru klempířských konstrukcí za zvýšenou pracnost při provedení plochy malého rozsahu plochy do 2 m2</t>
  </si>
  <si>
    <t>783823133</t>
  </si>
  <si>
    <t>Penetrační silikátový nátěr hladkých, tenkovrstvých zrnitých nebo štukových omítek</t>
  </si>
  <si>
    <t>989171619</t>
  </si>
  <si>
    <t>Penetrační nátěr omítek hladkých omítek hladkých, zrnitých tenkovrstvých nebo štukových stupně členitosti 1 a 2 silikátový</t>
  </si>
  <si>
    <t>783827423</t>
  </si>
  <si>
    <t>Krycí dvojnásobný silikátový nátěr omítek stupně členitosti 1 a 2</t>
  </si>
  <si>
    <t>-1642860979</t>
  </si>
  <si>
    <t>Krycí (ochranný ) nátěr omítek dvojnásobný hladkých omítek hladkých, zrnitých tenkovrstvých nebo štukových stupně členitosti 1 a 2 silikátový</t>
  </si>
  <si>
    <t>ODPOČET OTVORŮ</t>
  </si>
  <si>
    <t>-2*1,0*1,56</t>
  </si>
  <si>
    <t>-1*1,2*1,2</t>
  </si>
  <si>
    <t>-3*1,11*1,37</t>
  </si>
  <si>
    <t>-1*0,95*1,2</t>
  </si>
  <si>
    <t>-2*0,85*1,4</t>
  </si>
  <si>
    <t>-6*1,12*2,255</t>
  </si>
  <si>
    <t>-2*1,115*2,455</t>
  </si>
  <si>
    <t>-2*1,015*2,255</t>
  </si>
  <si>
    <t>-1*1,15*2,2</t>
  </si>
  <si>
    <t>-6*1,07*1,98</t>
  </si>
  <si>
    <t>-5*1,5*2,2</t>
  </si>
  <si>
    <t>-2*1,015*1,9</t>
  </si>
  <si>
    <t>-4*1,15*1,9</t>
  </si>
  <si>
    <t>-7*0,7*1,8</t>
  </si>
  <si>
    <t>-1*0,805*1,9</t>
  </si>
  <si>
    <t>-12*0,44*1,8</t>
  </si>
  <si>
    <t>-2*0,85*2,27</t>
  </si>
  <si>
    <t>-2*0,72*1,9</t>
  </si>
  <si>
    <t>-2*0,665*2,27</t>
  </si>
  <si>
    <t>-2*0,705*1,91</t>
  </si>
  <si>
    <t>-9*1,1*2,2</t>
  </si>
  <si>
    <t>-2*0,7*2,235</t>
  </si>
  <si>
    <t>-4*1,5*1,8</t>
  </si>
  <si>
    <t>-2*0,698*2,225</t>
  </si>
  <si>
    <t>-3*1,1*2,2</t>
  </si>
  <si>
    <t>-1*0,71*2,225</t>
  </si>
  <si>
    <t>-3*1,1*1,71</t>
  </si>
  <si>
    <t>-2*0,705*1,85</t>
  </si>
  <si>
    <t>-2*1,06*2,24</t>
  </si>
  <si>
    <t>-3*1,34*3,15</t>
  </si>
  <si>
    <t>-3*0,78*4,0</t>
  </si>
  <si>
    <t>-0,6*1,25</t>
  </si>
  <si>
    <t>-0,6*1,05</t>
  </si>
  <si>
    <t>-0,8*1,2</t>
  </si>
  <si>
    <t>-0,9*2,0</t>
  </si>
  <si>
    <t>-0,896*2,05</t>
  </si>
  <si>
    <t>-1,35*2,0</t>
  </si>
  <si>
    <t>-1,4*2,98</t>
  </si>
  <si>
    <t>-0,8*3,25</t>
  </si>
  <si>
    <t>-2,15*3,0</t>
  </si>
  <si>
    <t>OSTĚNÍ A NADPRAŽÍ</t>
  </si>
  <si>
    <t>81,267</t>
  </si>
  <si>
    <t>-1386915156</t>
  </si>
  <si>
    <t>835515502</t>
  </si>
  <si>
    <t>-1941545507</t>
  </si>
  <si>
    <t>125,56*1,1 'Přepočtené koeficientem množství</t>
  </si>
  <si>
    <t>-1810396967</t>
  </si>
  <si>
    <t>-505313899</t>
  </si>
  <si>
    <t>-252321073</t>
  </si>
  <si>
    <t>-405438920</t>
  </si>
  <si>
    <t>M020</t>
  </si>
  <si>
    <t xml:space="preserve">zastiňující roleta 1150/2200 mm, látková, ovládání řetízkem </t>
  </si>
  <si>
    <t>-2071965226</t>
  </si>
  <si>
    <t>145</t>
  </si>
  <si>
    <t>M021</t>
  </si>
  <si>
    <t xml:space="preserve">zastiňující roleta 700/1800 mm, látková, ovládání řetízkem </t>
  </si>
  <si>
    <t>1438133816</t>
  </si>
  <si>
    <t>146</t>
  </si>
  <si>
    <t>M022</t>
  </si>
  <si>
    <t xml:space="preserve">zastiňující roleta 1500/2200 mm, látková, ovládání řetízkem </t>
  </si>
  <si>
    <t>732230258</t>
  </si>
  <si>
    <t>147</t>
  </si>
  <si>
    <t>M023</t>
  </si>
  <si>
    <t xml:space="preserve">zastiňující roleta 1100/2200 mm, látková, ovládání řetízkem </t>
  </si>
  <si>
    <t>-1181669942</t>
  </si>
  <si>
    <t>148</t>
  </si>
  <si>
    <t>M024</t>
  </si>
  <si>
    <t xml:space="preserve">zastiňující roleta 1060/2240 mm, látková, ovládání řetízkem </t>
  </si>
  <si>
    <t>1956997186</t>
  </si>
  <si>
    <t xml:space="preserve">VON - VEDLEJŠÍ A OSTATNÍ ROZPOČTOVÉ NÁKLADY </t>
  </si>
  <si>
    <t>HSV -  HSV</t>
  </si>
  <si>
    <t xml:space="preserve">    VRN -  Vedlejší rozpočtové náklady</t>
  </si>
  <si>
    <t xml:space="preserve">      VRN1 - Průzkumné, geodetické a projektové práce</t>
  </si>
  <si>
    <t xml:space="preserve"> HSV</t>
  </si>
  <si>
    <t>VRN</t>
  </si>
  <si>
    <t xml:space="preserve"> Vedlejší rozpočtové náklady</t>
  </si>
  <si>
    <t>030001000</t>
  </si>
  <si>
    <t>Zařízení staveniště</t>
  </si>
  <si>
    <t>Kč</t>
  </si>
  <si>
    <t>308757899</t>
  </si>
  <si>
    <t>045002000</t>
  </si>
  <si>
    <t>Kompletační a koordinační činnost</t>
  </si>
  <si>
    <t>1024</t>
  </si>
  <si>
    <t>2049154530</t>
  </si>
  <si>
    <t>062002000</t>
  </si>
  <si>
    <t>Ztížené dopravní podmínky</t>
  </si>
  <si>
    <t>342459519</t>
  </si>
  <si>
    <t>041903000</t>
  </si>
  <si>
    <t>Dozor jiné osoby - restaurátor</t>
  </si>
  <si>
    <t>1247169653</t>
  </si>
  <si>
    <t>VRN1</t>
  </si>
  <si>
    <t>Průzkumné, geodetické a projektové práce</t>
  </si>
  <si>
    <t>013254000</t>
  </si>
  <si>
    <t>Dokumentace skutečného provedení stavby</t>
  </si>
  <si>
    <t>-1443835872</t>
  </si>
  <si>
    <t>SEZNAM FIGUR</t>
  </si>
  <si>
    <t>Výměra</t>
  </si>
  <si>
    <t xml:space="preserve"> A</t>
  </si>
  <si>
    <t>Použití figury: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</si>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</sst>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i/>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0" borderId="0" applyNumberFormat="0" applyFill="0" applyBorder="0" applyAlignment="0" applyProtection="0"/>
  </cellStyleXfs>
  <cellXfs count="43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13" xfId="0" applyFont="1" applyFill="1" applyBorder="1" applyAlignment="1" applyProtection="1">
      <alignment horizontal="center" vertical="center"/>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25"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8"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8"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32"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locked="0"/>
    </xf>
    <xf numFmtId="0" fontId="24"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8"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9"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4" fillId="0" borderId="3" xfId="0" applyFont="1" applyBorder="1" applyAlignment="1" applyProtection="1">
      <alignment/>
      <protection/>
    </xf>
    <xf numFmtId="0" fontId="14" fillId="0" borderId="0" xfId="0" applyFont="1" applyAlignment="1" applyProtection="1">
      <alignment/>
      <protection/>
    </xf>
    <xf numFmtId="0" fontId="14" fillId="0" borderId="0" xfId="0" applyFont="1" applyAlignment="1" applyProtection="1">
      <alignment horizontal="left"/>
      <protection/>
    </xf>
    <xf numFmtId="0" fontId="14" fillId="0" borderId="0" xfId="0" applyFont="1" applyAlignment="1" applyProtection="1">
      <alignment/>
      <protection locked="0"/>
    </xf>
    <xf numFmtId="4" fontId="14" fillId="0" borderId="0" xfId="0" applyNumberFormat="1" applyFont="1" applyAlignment="1" applyProtection="1">
      <alignment/>
      <protection/>
    </xf>
    <xf numFmtId="0" fontId="14" fillId="0" borderId="3" xfId="0" applyFont="1" applyBorder="1" applyAlignment="1">
      <alignment/>
    </xf>
    <xf numFmtId="0" fontId="14" fillId="0" borderId="18" xfId="0" applyFont="1" applyBorder="1" applyAlignment="1" applyProtection="1">
      <alignment/>
      <protection/>
    </xf>
    <xf numFmtId="0" fontId="14" fillId="0" borderId="0" xfId="0" applyFont="1" applyBorder="1" applyAlignment="1" applyProtection="1">
      <alignment/>
      <protection/>
    </xf>
    <xf numFmtId="166" fontId="14" fillId="0" borderId="0" xfId="0" applyNumberFormat="1" applyFont="1" applyBorder="1" applyAlignment="1" applyProtection="1">
      <alignment/>
      <protection/>
    </xf>
    <xf numFmtId="166" fontId="14" fillId="0" borderId="12" xfId="0" applyNumberFormat="1" applyFont="1" applyBorder="1" applyAlignment="1" applyProtection="1">
      <alignment/>
      <protection/>
    </xf>
    <xf numFmtId="0" fontId="14" fillId="0" borderId="0" xfId="0" applyFont="1" applyAlignment="1">
      <alignment horizontal="left"/>
    </xf>
    <xf numFmtId="0" fontId="14" fillId="0" borderId="0" xfId="0" applyFont="1" applyAlignment="1">
      <alignment horizontal="center"/>
    </xf>
    <xf numFmtId="4" fontId="14" fillId="0" borderId="0" xfId="0" applyNumberFormat="1" applyFont="1" applyAlignment="1">
      <alignment vertical="center"/>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5" fillId="0" borderId="0" xfId="0" applyFont="1" applyAlignment="1">
      <alignment horizontal="left" vertical="center" wrapText="1"/>
    </xf>
    <xf numFmtId="0" fontId="42" fillId="0" borderId="14"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0" fillId="0" borderId="0" xfId="0" applyAlignment="1">
      <alignment vertical="top"/>
    </xf>
    <xf numFmtId="0" fontId="43" fillId="0" borderId="23" xfId="0" applyFont="1" applyBorder="1" applyAlignment="1">
      <alignment vertical="center" wrapText="1"/>
    </xf>
    <xf numFmtId="0" fontId="43" fillId="0" borderId="24" xfId="0" applyFont="1" applyBorder="1" applyAlignment="1">
      <alignment vertical="center" wrapText="1"/>
    </xf>
    <xf numFmtId="0" fontId="43" fillId="0" borderId="25" xfId="0" applyFont="1" applyBorder="1" applyAlignment="1">
      <alignment vertical="center" wrapText="1"/>
    </xf>
    <xf numFmtId="0" fontId="43" fillId="0" borderId="26"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6" xfId="0" applyFont="1" applyBorder="1" applyAlignment="1">
      <alignment vertical="center" wrapText="1"/>
    </xf>
    <xf numFmtId="0" fontId="43" fillId="0" borderId="27" xfId="0" applyFont="1" applyBorder="1" applyAlignment="1">
      <alignment vertical="center" wrapText="1"/>
    </xf>
    <xf numFmtId="0" fontId="45" fillId="0" borderId="0" xfId="0" applyFont="1" applyBorder="1" applyAlignment="1">
      <alignment horizontal="left" vertical="center" wrapText="1"/>
    </xf>
    <xf numFmtId="0" fontId="46" fillId="0" borderId="0" xfId="0" applyFont="1" applyBorder="1" applyAlignment="1">
      <alignment horizontal="left" vertical="center" wrapText="1"/>
    </xf>
    <xf numFmtId="0" fontId="46" fillId="0" borderId="26" xfId="0" applyFont="1" applyBorder="1" applyAlignment="1">
      <alignment vertical="center" wrapText="1"/>
    </xf>
    <xf numFmtId="0" fontId="46" fillId="0" borderId="0" xfId="0" applyFont="1" applyBorder="1" applyAlignment="1">
      <alignment vertical="center" wrapText="1"/>
    </xf>
    <xf numFmtId="0" fontId="46" fillId="0" borderId="0" xfId="0" applyFont="1" applyBorder="1" applyAlignment="1">
      <alignment horizontal="left" vertical="center"/>
    </xf>
    <xf numFmtId="0" fontId="46" fillId="0" borderId="0" xfId="0" applyFont="1" applyBorder="1" applyAlignment="1">
      <alignment vertical="center"/>
    </xf>
    <xf numFmtId="49" fontId="46" fillId="0" borderId="0" xfId="0" applyNumberFormat="1" applyFont="1" applyBorder="1" applyAlignment="1">
      <alignment vertical="center" wrapText="1"/>
    </xf>
    <xf numFmtId="0" fontId="43" fillId="0" borderId="28" xfId="0" applyFont="1" applyBorder="1" applyAlignment="1">
      <alignment vertical="center" wrapText="1"/>
    </xf>
    <xf numFmtId="0" fontId="47" fillId="0" borderId="29" xfId="0" applyFont="1" applyBorder="1" applyAlignment="1">
      <alignment vertical="center" wrapText="1"/>
    </xf>
    <xf numFmtId="0" fontId="43" fillId="0" borderId="30" xfId="0" applyFont="1" applyBorder="1" applyAlignment="1">
      <alignment vertical="center" wrapText="1"/>
    </xf>
    <xf numFmtId="0" fontId="43" fillId="0" borderId="0" xfId="0" applyFont="1" applyBorder="1" applyAlignment="1">
      <alignment vertical="top"/>
    </xf>
    <xf numFmtId="0" fontId="43" fillId="0" borderId="0" xfId="0" applyFont="1" applyAlignment="1">
      <alignment vertical="top"/>
    </xf>
    <xf numFmtId="0" fontId="43" fillId="0" borderId="23" xfId="0" applyFont="1" applyBorder="1" applyAlignment="1">
      <alignment horizontal="left" vertical="center"/>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3" fillId="0" borderId="26" xfId="0" applyFont="1" applyBorder="1" applyAlignment="1">
      <alignment horizontal="left" vertical="center"/>
    </xf>
    <xf numFmtId="0" fontId="43" fillId="0" borderId="27" xfId="0" applyFont="1" applyBorder="1" applyAlignment="1">
      <alignment horizontal="left" vertical="center"/>
    </xf>
    <xf numFmtId="0" fontId="45" fillId="0" borderId="0" xfId="0" applyFont="1" applyBorder="1" applyAlignment="1">
      <alignment horizontal="left" vertical="center"/>
    </xf>
    <xf numFmtId="0" fontId="48" fillId="0" borderId="0" xfId="0" applyFont="1" applyAlignment="1">
      <alignment horizontal="left" vertical="center"/>
    </xf>
    <xf numFmtId="0" fontId="45" fillId="0" borderId="29" xfId="0" applyFont="1" applyBorder="1" applyAlignment="1">
      <alignment horizontal="left" vertical="center"/>
    </xf>
    <xf numFmtId="0" fontId="45" fillId="0" borderId="29" xfId="0" applyFont="1" applyBorder="1" applyAlignment="1">
      <alignment horizontal="center" vertical="center"/>
    </xf>
    <xf numFmtId="0" fontId="48" fillId="0" borderId="29" xfId="0" applyFont="1" applyBorder="1" applyAlignment="1">
      <alignment horizontal="left" vertical="center"/>
    </xf>
    <xf numFmtId="0" fontId="49" fillId="0" borderId="0" xfId="0" applyFont="1" applyBorder="1" applyAlignment="1">
      <alignment horizontal="left" vertical="center"/>
    </xf>
    <xf numFmtId="0" fontId="46" fillId="0" borderId="0" xfId="0" applyFont="1" applyAlignment="1">
      <alignment horizontal="left" vertical="center"/>
    </xf>
    <xf numFmtId="0" fontId="46" fillId="0" borderId="0" xfId="0" applyFont="1" applyBorder="1" applyAlignment="1">
      <alignment horizontal="center" vertical="center"/>
    </xf>
    <xf numFmtId="0" fontId="46" fillId="0" borderId="26" xfId="0" applyFont="1" applyBorder="1" applyAlignment="1">
      <alignment horizontal="left"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3" fillId="0" borderId="28" xfId="0" applyFont="1" applyBorder="1" applyAlignment="1">
      <alignment horizontal="left" vertical="center"/>
    </xf>
    <xf numFmtId="0" fontId="47"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left" vertical="center"/>
    </xf>
    <xf numFmtId="0" fontId="47" fillId="0" borderId="0" xfId="0" applyFont="1" applyBorder="1" applyAlignment="1">
      <alignment horizontal="left" vertical="center"/>
    </xf>
    <xf numFmtId="0" fontId="48" fillId="0" borderId="0" xfId="0" applyFont="1" applyBorder="1" applyAlignment="1">
      <alignment horizontal="left" vertical="center"/>
    </xf>
    <xf numFmtId="0" fontId="46" fillId="0" borderId="29" xfId="0" applyFont="1" applyBorder="1" applyAlignment="1">
      <alignment horizontal="left" vertical="center"/>
    </xf>
    <xf numFmtId="0" fontId="43" fillId="0" borderId="0" xfId="0" applyFont="1" applyBorder="1" applyAlignment="1">
      <alignment horizontal="left" vertical="center" wrapText="1"/>
    </xf>
    <xf numFmtId="0" fontId="46" fillId="0" borderId="0" xfId="0" applyFont="1" applyBorder="1" applyAlignment="1">
      <alignment horizontal="center" vertical="center" wrapText="1"/>
    </xf>
    <xf numFmtId="0" fontId="43" fillId="0" borderId="23" xfId="0" applyFont="1" applyBorder="1" applyAlignment="1">
      <alignment horizontal="left" vertical="center" wrapText="1"/>
    </xf>
    <xf numFmtId="0" fontId="43" fillId="0" borderId="24" xfId="0" applyFont="1" applyBorder="1" applyAlignment="1">
      <alignment horizontal="left" vertical="center" wrapText="1"/>
    </xf>
    <xf numFmtId="0" fontId="43" fillId="0" borderId="25"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8" fillId="0" borderId="26" xfId="0" applyFont="1" applyBorder="1" applyAlignment="1">
      <alignment horizontal="left" vertical="center" wrapText="1"/>
    </xf>
    <xf numFmtId="0" fontId="48"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6" fillId="0" borderId="27" xfId="0" applyFont="1" applyBorder="1" applyAlignment="1">
      <alignment horizontal="left" vertical="center"/>
    </xf>
    <xf numFmtId="0" fontId="46" fillId="0" borderId="28" xfId="0" applyFont="1" applyBorder="1" applyAlignment="1">
      <alignment horizontal="left" vertical="center" wrapText="1"/>
    </xf>
    <xf numFmtId="0" fontId="46" fillId="0" borderId="29" xfId="0" applyFont="1" applyBorder="1" applyAlignment="1">
      <alignment horizontal="left" vertical="center" wrapText="1"/>
    </xf>
    <xf numFmtId="0" fontId="46" fillId="0" borderId="30" xfId="0" applyFont="1" applyBorder="1" applyAlignment="1">
      <alignment horizontal="left" vertical="center" wrapText="1"/>
    </xf>
    <xf numFmtId="0" fontId="46" fillId="0" borderId="0" xfId="0" applyFont="1" applyBorder="1" applyAlignment="1">
      <alignment horizontal="left" vertical="top"/>
    </xf>
    <xf numFmtId="0" fontId="46" fillId="0" borderId="0" xfId="0" applyFont="1" applyBorder="1" applyAlignment="1">
      <alignment horizontal="center" vertical="top"/>
    </xf>
    <xf numFmtId="0" fontId="46" fillId="0" borderId="28" xfId="0" applyFont="1" applyBorder="1" applyAlignment="1">
      <alignment horizontal="left" vertical="center"/>
    </xf>
    <xf numFmtId="0" fontId="46" fillId="0" borderId="30" xfId="0" applyFont="1" applyBorder="1" applyAlignment="1">
      <alignment horizontal="left" vertical="center"/>
    </xf>
    <xf numFmtId="0" fontId="48" fillId="0" borderId="0" xfId="0" applyFont="1" applyAlignment="1">
      <alignment vertical="center"/>
    </xf>
    <xf numFmtId="0" fontId="45" fillId="0" borderId="0" xfId="0" applyFont="1" applyBorder="1" applyAlignment="1">
      <alignment vertical="center"/>
    </xf>
    <xf numFmtId="0" fontId="48" fillId="0" borderId="29" xfId="0" applyFont="1" applyBorder="1" applyAlignment="1">
      <alignment vertical="center"/>
    </xf>
    <xf numFmtId="0" fontId="45" fillId="0" borderId="29" xfId="0" applyFont="1" applyBorder="1" applyAlignment="1">
      <alignment vertical="center"/>
    </xf>
    <xf numFmtId="0" fontId="0" fillId="0" borderId="0" xfId="0" applyBorder="1" applyAlignment="1">
      <alignment vertical="top"/>
    </xf>
    <xf numFmtId="49" fontId="46" fillId="0" borderId="0" xfId="0" applyNumberFormat="1" applyFont="1" applyBorder="1" applyAlignment="1">
      <alignment horizontal="left" vertical="center"/>
    </xf>
    <xf numFmtId="0" fontId="0" fillId="0" borderId="29" xfId="0" applyBorder="1" applyAlignment="1">
      <alignment vertical="top"/>
    </xf>
    <xf numFmtId="0" fontId="45" fillId="0" borderId="29" xfId="0" applyFont="1" applyBorder="1" applyAlignment="1">
      <alignment horizontal="left"/>
    </xf>
    <xf numFmtId="0" fontId="48" fillId="0" borderId="29" xfId="0" applyFont="1" applyBorder="1" applyAlignment="1">
      <alignment/>
    </xf>
    <xf numFmtId="0" fontId="43" fillId="0" borderId="26" xfId="0" applyFont="1" applyBorder="1" applyAlignment="1">
      <alignment vertical="top"/>
    </xf>
    <xf numFmtId="0" fontId="43" fillId="0" borderId="27" xfId="0" applyFont="1" applyBorder="1" applyAlignment="1">
      <alignment vertical="top"/>
    </xf>
    <xf numFmtId="0" fontId="43" fillId="0" borderId="0" xfId="0" applyFont="1" applyBorder="1" applyAlignment="1">
      <alignment horizontal="center" vertical="center"/>
    </xf>
    <xf numFmtId="0" fontId="43" fillId="0" borderId="0" xfId="0" applyFont="1" applyBorder="1" applyAlignment="1">
      <alignment horizontal="left" vertical="top"/>
    </xf>
    <xf numFmtId="0" fontId="43" fillId="0" borderId="28" xfId="0" applyFont="1" applyBorder="1" applyAlignment="1">
      <alignment vertical="top"/>
    </xf>
    <xf numFmtId="0" fontId="43" fillId="0" borderId="29" xfId="0" applyFont="1" applyBorder="1" applyAlignment="1">
      <alignment vertical="top"/>
    </xf>
    <xf numFmtId="0" fontId="43" fillId="0" borderId="30" xfId="0" applyFont="1" applyBorder="1" applyAlignment="1">
      <alignment vertical="top"/>
    </xf>
    <xf numFmtId="0" fontId="19" fillId="0" borderId="0" xfId="0" applyFont="1" applyAlignment="1">
      <alignment horizontal="left" vertical="top" wrapText="1"/>
    </xf>
    <xf numFmtId="0" fontId="19" fillId="0" borderId="0" xfId="0" applyFont="1" applyAlignment="1">
      <alignment horizontal="left" vertical="center"/>
    </xf>
    <xf numFmtId="0" fontId="21"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20"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1"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2" fillId="0" borderId="17" xfId="0" applyFont="1" applyBorder="1" applyAlignment="1">
      <alignment horizontal="center" vertical="center"/>
    </xf>
    <xf numFmtId="0" fontId="22" fillId="0" borderId="10" xfId="0" applyFont="1" applyBorder="1" applyAlignment="1">
      <alignment horizontal="left" vertical="center"/>
    </xf>
    <xf numFmtId="0" fontId="23" fillId="0" borderId="18" xfId="0" applyFont="1" applyBorder="1" applyAlignment="1">
      <alignment horizontal="left" vertical="center"/>
    </xf>
    <xf numFmtId="0" fontId="23" fillId="0" borderId="0" xfId="0" applyFont="1" applyBorder="1" applyAlignment="1">
      <alignment horizontal="left" vertical="center"/>
    </xf>
    <xf numFmtId="0" fontId="23" fillId="0" borderId="18"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0" fontId="29" fillId="0" borderId="0" xfId="0" applyFont="1" applyAlignment="1" applyProtection="1">
      <alignment horizontal="left" vertical="center" wrapText="1"/>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lignment horizontal="left" vertical="top" wrapText="1"/>
    </xf>
    <xf numFmtId="0" fontId="44" fillId="0" borderId="0" xfId="0" applyFont="1" applyBorder="1" applyAlignment="1">
      <alignment horizontal="center" vertical="center"/>
    </xf>
    <xf numFmtId="0" fontId="44" fillId="0" borderId="0" xfId="0" applyFont="1" applyBorder="1" applyAlignment="1">
      <alignment horizontal="center" vertical="center" wrapText="1"/>
    </xf>
    <xf numFmtId="0" fontId="45" fillId="0" borderId="29" xfId="0" applyFont="1" applyBorder="1" applyAlignment="1">
      <alignment horizontal="left"/>
    </xf>
    <xf numFmtId="0" fontId="46" fillId="0" borderId="0" xfId="0" applyFont="1" applyBorder="1" applyAlignment="1">
      <alignment horizontal="left" vertical="center"/>
    </xf>
    <xf numFmtId="0" fontId="46" fillId="0" borderId="0" xfId="0" applyFont="1" applyBorder="1" applyAlignment="1">
      <alignment horizontal="left" vertical="top"/>
    </xf>
    <xf numFmtId="0" fontId="46" fillId="0" borderId="0" xfId="0" applyFont="1" applyBorder="1" applyAlignment="1">
      <alignment horizontal="left" vertical="center" wrapText="1"/>
    </xf>
    <xf numFmtId="0" fontId="45" fillId="0" borderId="29" xfId="0" applyFont="1" applyBorder="1" applyAlignment="1">
      <alignment horizontal="left" wrapText="1"/>
    </xf>
    <xf numFmtId="49" fontId="46"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9" t="s">
        <v>0</v>
      </c>
      <c r="AZ1" s="19" t="s">
        <v>1</v>
      </c>
      <c r="BA1" s="19" t="s">
        <v>2</v>
      </c>
      <c r="BB1" s="19" t="s">
        <v>3</v>
      </c>
      <c r="BT1" s="19" t="s">
        <v>4</v>
      </c>
      <c r="BU1" s="19" t="s">
        <v>4</v>
      </c>
      <c r="BV1" s="19" t="s">
        <v>5</v>
      </c>
    </row>
    <row r="2" spans="44:72" s="1" customFormat="1" ht="36.95" customHeight="1">
      <c r="AR2" s="410"/>
      <c r="AS2" s="410"/>
      <c r="AT2" s="410"/>
      <c r="AU2" s="410"/>
      <c r="AV2" s="410"/>
      <c r="AW2" s="410"/>
      <c r="AX2" s="410"/>
      <c r="AY2" s="410"/>
      <c r="AZ2" s="410"/>
      <c r="BA2" s="410"/>
      <c r="BB2" s="410"/>
      <c r="BC2" s="410"/>
      <c r="BD2" s="410"/>
      <c r="BE2" s="410"/>
      <c r="BS2" s="20" t="s">
        <v>6</v>
      </c>
      <c r="BT2" s="20" t="s">
        <v>7</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6</v>
      </c>
      <c r="BT3" s="20" t="s">
        <v>8</v>
      </c>
    </row>
    <row r="4" spans="2:71" s="1" customFormat="1" ht="24.95" customHeight="1">
      <c r="B4" s="24"/>
      <c r="C4" s="25"/>
      <c r="D4" s="26" t="s">
        <v>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3"/>
      <c r="AS4" s="27" t="s">
        <v>10</v>
      </c>
      <c r="BE4" s="28" t="s">
        <v>11</v>
      </c>
      <c r="BS4" s="20" t="s">
        <v>12</v>
      </c>
    </row>
    <row r="5" spans="2:71" s="1" customFormat="1" ht="12" customHeight="1">
      <c r="B5" s="24"/>
      <c r="C5" s="25"/>
      <c r="D5" s="29" t="s">
        <v>13</v>
      </c>
      <c r="E5" s="25"/>
      <c r="F5" s="25"/>
      <c r="G5" s="25"/>
      <c r="H5" s="25"/>
      <c r="I5" s="25"/>
      <c r="J5" s="25"/>
      <c r="K5" s="374" t="s">
        <v>14</v>
      </c>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25"/>
      <c r="AQ5" s="25"/>
      <c r="AR5" s="23"/>
      <c r="BE5" s="371" t="s">
        <v>15</v>
      </c>
      <c r="BS5" s="20" t="s">
        <v>6</v>
      </c>
    </row>
    <row r="6" spans="2:71" s="1" customFormat="1" ht="36.95" customHeight="1">
      <c r="B6" s="24"/>
      <c r="C6" s="25"/>
      <c r="D6" s="31" t="s">
        <v>16</v>
      </c>
      <c r="E6" s="25"/>
      <c r="F6" s="25"/>
      <c r="G6" s="25"/>
      <c r="H6" s="25"/>
      <c r="I6" s="25"/>
      <c r="J6" s="25"/>
      <c r="K6" s="376" t="s">
        <v>17</v>
      </c>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25"/>
      <c r="AQ6" s="25"/>
      <c r="AR6" s="23"/>
      <c r="BE6" s="372"/>
      <c r="BS6" s="20" t="s">
        <v>6</v>
      </c>
    </row>
    <row r="7" spans="2:71" s="1" customFormat="1" ht="12" customHeight="1">
      <c r="B7" s="24"/>
      <c r="C7" s="25"/>
      <c r="D7" s="32" t="s">
        <v>18</v>
      </c>
      <c r="E7" s="25"/>
      <c r="F7" s="25"/>
      <c r="G7" s="25"/>
      <c r="H7" s="25"/>
      <c r="I7" s="25"/>
      <c r="J7" s="25"/>
      <c r="K7" s="30" t="s">
        <v>19</v>
      </c>
      <c r="L7" s="25"/>
      <c r="M7" s="25"/>
      <c r="N7" s="25"/>
      <c r="O7" s="25"/>
      <c r="P7" s="25"/>
      <c r="Q7" s="25"/>
      <c r="R7" s="25"/>
      <c r="S7" s="25"/>
      <c r="T7" s="25"/>
      <c r="U7" s="25"/>
      <c r="V7" s="25"/>
      <c r="W7" s="25"/>
      <c r="X7" s="25"/>
      <c r="Y7" s="25"/>
      <c r="Z7" s="25"/>
      <c r="AA7" s="25"/>
      <c r="AB7" s="25"/>
      <c r="AC7" s="25"/>
      <c r="AD7" s="25"/>
      <c r="AE7" s="25"/>
      <c r="AF7" s="25"/>
      <c r="AG7" s="25"/>
      <c r="AH7" s="25"/>
      <c r="AI7" s="25"/>
      <c r="AJ7" s="25"/>
      <c r="AK7" s="32" t="s">
        <v>20</v>
      </c>
      <c r="AL7" s="25"/>
      <c r="AM7" s="25"/>
      <c r="AN7" s="30" t="s">
        <v>19</v>
      </c>
      <c r="AO7" s="25"/>
      <c r="AP7" s="25"/>
      <c r="AQ7" s="25"/>
      <c r="AR7" s="23"/>
      <c r="BE7" s="372"/>
      <c r="BS7" s="20" t="s">
        <v>6</v>
      </c>
    </row>
    <row r="8" spans="2:71" s="1" customFormat="1" ht="12" customHeight="1">
      <c r="B8" s="24"/>
      <c r="C8" s="25"/>
      <c r="D8" s="32" t="s">
        <v>21</v>
      </c>
      <c r="E8" s="25"/>
      <c r="F8" s="25"/>
      <c r="G8" s="25"/>
      <c r="H8" s="25"/>
      <c r="I8" s="25"/>
      <c r="J8" s="25"/>
      <c r="K8" s="30" t="s">
        <v>22</v>
      </c>
      <c r="L8" s="25"/>
      <c r="M8" s="25"/>
      <c r="N8" s="25"/>
      <c r="O8" s="25"/>
      <c r="P8" s="25"/>
      <c r="Q8" s="25"/>
      <c r="R8" s="25"/>
      <c r="S8" s="25"/>
      <c r="T8" s="25"/>
      <c r="U8" s="25"/>
      <c r="V8" s="25"/>
      <c r="W8" s="25"/>
      <c r="X8" s="25"/>
      <c r="Y8" s="25"/>
      <c r="Z8" s="25"/>
      <c r="AA8" s="25"/>
      <c r="AB8" s="25"/>
      <c r="AC8" s="25"/>
      <c r="AD8" s="25"/>
      <c r="AE8" s="25"/>
      <c r="AF8" s="25"/>
      <c r="AG8" s="25"/>
      <c r="AH8" s="25"/>
      <c r="AI8" s="25"/>
      <c r="AJ8" s="25"/>
      <c r="AK8" s="32" t="s">
        <v>23</v>
      </c>
      <c r="AL8" s="25"/>
      <c r="AM8" s="25"/>
      <c r="AN8" s="33" t="s">
        <v>24</v>
      </c>
      <c r="AO8" s="25"/>
      <c r="AP8" s="25"/>
      <c r="AQ8" s="25"/>
      <c r="AR8" s="23"/>
      <c r="BE8" s="372"/>
      <c r="BS8" s="20" t="s">
        <v>6</v>
      </c>
    </row>
    <row r="9" spans="2:71" s="1" customFormat="1" ht="14.45"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3"/>
      <c r="BE9" s="372"/>
      <c r="BS9" s="20" t="s">
        <v>6</v>
      </c>
    </row>
    <row r="10" spans="2:71" s="1" customFormat="1" ht="12" customHeight="1">
      <c r="B10" s="24"/>
      <c r="C10" s="25"/>
      <c r="D10" s="32" t="s">
        <v>25</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2" t="s">
        <v>26</v>
      </c>
      <c r="AL10" s="25"/>
      <c r="AM10" s="25"/>
      <c r="AN10" s="30" t="s">
        <v>19</v>
      </c>
      <c r="AO10" s="25"/>
      <c r="AP10" s="25"/>
      <c r="AQ10" s="25"/>
      <c r="AR10" s="23"/>
      <c r="BE10" s="372"/>
      <c r="BS10" s="20" t="s">
        <v>6</v>
      </c>
    </row>
    <row r="11" spans="2:71" s="1" customFormat="1" ht="18.4" customHeight="1">
      <c r="B11" s="24"/>
      <c r="C11" s="25"/>
      <c r="D11" s="25"/>
      <c r="E11" s="30" t="s">
        <v>27</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2" t="s">
        <v>28</v>
      </c>
      <c r="AL11" s="25"/>
      <c r="AM11" s="25"/>
      <c r="AN11" s="30" t="s">
        <v>19</v>
      </c>
      <c r="AO11" s="25"/>
      <c r="AP11" s="25"/>
      <c r="AQ11" s="25"/>
      <c r="AR11" s="23"/>
      <c r="BE11" s="372"/>
      <c r="BS11" s="20" t="s">
        <v>6</v>
      </c>
    </row>
    <row r="12" spans="2:71" s="1" customFormat="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3"/>
      <c r="BE12" s="372"/>
      <c r="BS12" s="20" t="s">
        <v>6</v>
      </c>
    </row>
    <row r="13" spans="2:71" s="1" customFormat="1" ht="12" customHeight="1">
      <c r="B13" s="24"/>
      <c r="C13" s="25"/>
      <c r="D13" s="32" t="s">
        <v>29</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2" t="s">
        <v>26</v>
      </c>
      <c r="AL13" s="25"/>
      <c r="AM13" s="25"/>
      <c r="AN13" s="34" t="s">
        <v>30</v>
      </c>
      <c r="AO13" s="25"/>
      <c r="AP13" s="25"/>
      <c r="AQ13" s="25"/>
      <c r="AR13" s="23"/>
      <c r="BE13" s="372"/>
      <c r="BS13" s="20" t="s">
        <v>6</v>
      </c>
    </row>
    <row r="14" spans="2:71" ht="12.75">
      <c r="B14" s="24"/>
      <c r="C14" s="25"/>
      <c r="D14" s="25"/>
      <c r="E14" s="377" t="s">
        <v>30</v>
      </c>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2" t="s">
        <v>28</v>
      </c>
      <c r="AL14" s="25"/>
      <c r="AM14" s="25"/>
      <c r="AN14" s="34" t="s">
        <v>30</v>
      </c>
      <c r="AO14" s="25"/>
      <c r="AP14" s="25"/>
      <c r="AQ14" s="25"/>
      <c r="AR14" s="23"/>
      <c r="BE14" s="372"/>
      <c r="BS14" s="20" t="s">
        <v>6</v>
      </c>
    </row>
    <row r="15" spans="2:71" s="1" customFormat="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3"/>
      <c r="BE15" s="372"/>
      <c r="BS15" s="20" t="s">
        <v>4</v>
      </c>
    </row>
    <row r="16" spans="2:71" s="1" customFormat="1" ht="12" customHeight="1">
      <c r="B16" s="24"/>
      <c r="C16" s="25"/>
      <c r="D16" s="32" t="s">
        <v>31</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2" t="s">
        <v>26</v>
      </c>
      <c r="AL16" s="25"/>
      <c r="AM16" s="25"/>
      <c r="AN16" s="30" t="s">
        <v>19</v>
      </c>
      <c r="AO16" s="25"/>
      <c r="AP16" s="25"/>
      <c r="AQ16" s="25"/>
      <c r="AR16" s="23"/>
      <c r="BE16" s="372"/>
      <c r="BS16" s="20" t="s">
        <v>4</v>
      </c>
    </row>
    <row r="17" spans="2:71" s="1" customFormat="1" ht="18.4" customHeight="1">
      <c r="B17" s="24"/>
      <c r="C17" s="25"/>
      <c r="D17" s="25"/>
      <c r="E17" s="30" t="s">
        <v>32</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2" t="s">
        <v>28</v>
      </c>
      <c r="AL17" s="25"/>
      <c r="AM17" s="25"/>
      <c r="AN17" s="30" t="s">
        <v>19</v>
      </c>
      <c r="AO17" s="25"/>
      <c r="AP17" s="25"/>
      <c r="AQ17" s="25"/>
      <c r="AR17" s="23"/>
      <c r="BE17" s="372"/>
      <c r="BS17" s="20" t="s">
        <v>33</v>
      </c>
    </row>
    <row r="18" spans="2:71" s="1" customFormat="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3"/>
      <c r="BE18" s="372"/>
      <c r="BS18" s="20" t="s">
        <v>6</v>
      </c>
    </row>
    <row r="19" spans="2:71" s="1" customFormat="1" ht="12" customHeight="1">
      <c r="B19" s="24"/>
      <c r="C19" s="25"/>
      <c r="D19" s="32" t="s">
        <v>34</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32" t="s">
        <v>26</v>
      </c>
      <c r="AL19" s="25"/>
      <c r="AM19" s="25"/>
      <c r="AN19" s="30" t="s">
        <v>19</v>
      </c>
      <c r="AO19" s="25"/>
      <c r="AP19" s="25"/>
      <c r="AQ19" s="25"/>
      <c r="AR19" s="23"/>
      <c r="BE19" s="372"/>
      <c r="BS19" s="20" t="s">
        <v>6</v>
      </c>
    </row>
    <row r="20" spans="2:71" s="1" customFormat="1" ht="18.4" customHeight="1">
      <c r="B20" s="24"/>
      <c r="C20" s="25"/>
      <c r="D20" s="25"/>
      <c r="E20" s="30" t="s">
        <v>35</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32" t="s">
        <v>28</v>
      </c>
      <c r="AL20" s="25"/>
      <c r="AM20" s="25"/>
      <c r="AN20" s="30" t="s">
        <v>19</v>
      </c>
      <c r="AO20" s="25"/>
      <c r="AP20" s="25"/>
      <c r="AQ20" s="25"/>
      <c r="AR20" s="23"/>
      <c r="BE20" s="372"/>
      <c r="BS20" s="20" t="s">
        <v>33</v>
      </c>
    </row>
    <row r="21" spans="2:57" s="1" customFormat="1"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3"/>
      <c r="BE21" s="372"/>
    </row>
    <row r="22" spans="2:57" s="1" customFormat="1" ht="12" customHeight="1">
      <c r="B22" s="24"/>
      <c r="C22" s="25"/>
      <c r="D22" s="32" t="s">
        <v>36</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3"/>
      <c r="BE22" s="372"/>
    </row>
    <row r="23" spans="2:57" s="1" customFormat="1" ht="47.25" customHeight="1">
      <c r="B23" s="24"/>
      <c r="C23" s="25"/>
      <c r="D23" s="25"/>
      <c r="E23" s="379" t="s">
        <v>37</v>
      </c>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25"/>
      <c r="AP23" s="25"/>
      <c r="AQ23" s="25"/>
      <c r="AR23" s="23"/>
      <c r="BE23" s="372"/>
    </row>
    <row r="24" spans="2:57" s="1" customFormat="1" ht="6.95" customHeight="1">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3"/>
      <c r="BE24" s="372"/>
    </row>
    <row r="25" spans="2:57" s="1" customFormat="1" ht="6.95" customHeight="1">
      <c r="B25" s="24"/>
      <c r="C25" s="25"/>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5"/>
      <c r="AQ25" s="25"/>
      <c r="AR25" s="23"/>
      <c r="BE25" s="372"/>
    </row>
    <row r="26" spans="1:57" s="2" customFormat="1" ht="25.9" customHeight="1">
      <c r="A26" s="37"/>
      <c r="B26" s="38"/>
      <c r="C26" s="39"/>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380">
        <f>ROUND(AG54,2)</f>
        <v>0</v>
      </c>
      <c r="AL26" s="381"/>
      <c r="AM26" s="381"/>
      <c r="AN26" s="381"/>
      <c r="AO26" s="381"/>
      <c r="AP26" s="39"/>
      <c r="AQ26" s="39"/>
      <c r="AR26" s="42"/>
      <c r="BE26" s="372"/>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2"/>
      <c r="BE27" s="372"/>
    </row>
    <row r="28" spans="1:57" s="2" customFormat="1" ht="12.75">
      <c r="A28" s="37"/>
      <c r="B28" s="38"/>
      <c r="C28" s="39"/>
      <c r="D28" s="39"/>
      <c r="E28" s="39"/>
      <c r="F28" s="39"/>
      <c r="G28" s="39"/>
      <c r="H28" s="39"/>
      <c r="I28" s="39"/>
      <c r="J28" s="39"/>
      <c r="K28" s="39"/>
      <c r="L28" s="382" t="s">
        <v>39</v>
      </c>
      <c r="M28" s="382"/>
      <c r="N28" s="382"/>
      <c r="O28" s="382"/>
      <c r="P28" s="382"/>
      <c r="Q28" s="39"/>
      <c r="R28" s="39"/>
      <c r="S28" s="39"/>
      <c r="T28" s="39"/>
      <c r="U28" s="39"/>
      <c r="V28" s="39"/>
      <c r="W28" s="382" t="s">
        <v>40</v>
      </c>
      <c r="X28" s="382"/>
      <c r="Y28" s="382"/>
      <c r="Z28" s="382"/>
      <c r="AA28" s="382"/>
      <c r="AB28" s="382"/>
      <c r="AC28" s="382"/>
      <c r="AD28" s="382"/>
      <c r="AE28" s="382"/>
      <c r="AF28" s="39"/>
      <c r="AG28" s="39"/>
      <c r="AH28" s="39"/>
      <c r="AI28" s="39"/>
      <c r="AJ28" s="39"/>
      <c r="AK28" s="382" t="s">
        <v>41</v>
      </c>
      <c r="AL28" s="382"/>
      <c r="AM28" s="382"/>
      <c r="AN28" s="382"/>
      <c r="AO28" s="382"/>
      <c r="AP28" s="39"/>
      <c r="AQ28" s="39"/>
      <c r="AR28" s="42"/>
      <c r="BE28" s="372"/>
    </row>
    <row r="29" spans="2:57" s="3" customFormat="1" ht="14.45" customHeight="1">
      <c r="B29" s="43"/>
      <c r="C29" s="44"/>
      <c r="D29" s="32" t="s">
        <v>42</v>
      </c>
      <c r="E29" s="44"/>
      <c r="F29" s="32" t="s">
        <v>43</v>
      </c>
      <c r="G29" s="44"/>
      <c r="H29" s="44"/>
      <c r="I29" s="44"/>
      <c r="J29" s="44"/>
      <c r="K29" s="44"/>
      <c r="L29" s="385">
        <v>0.21</v>
      </c>
      <c r="M29" s="384"/>
      <c r="N29" s="384"/>
      <c r="O29" s="384"/>
      <c r="P29" s="384"/>
      <c r="Q29" s="44"/>
      <c r="R29" s="44"/>
      <c r="S29" s="44"/>
      <c r="T29" s="44"/>
      <c r="U29" s="44"/>
      <c r="V29" s="44"/>
      <c r="W29" s="383">
        <f>ROUND(AZ54,2)</f>
        <v>0</v>
      </c>
      <c r="X29" s="384"/>
      <c r="Y29" s="384"/>
      <c r="Z29" s="384"/>
      <c r="AA29" s="384"/>
      <c r="AB29" s="384"/>
      <c r="AC29" s="384"/>
      <c r="AD29" s="384"/>
      <c r="AE29" s="384"/>
      <c r="AF29" s="44"/>
      <c r="AG29" s="44"/>
      <c r="AH29" s="44"/>
      <c r="AI29" s="44"/>
      <c r="AJ29" s="44"/>
      <c r="AK29" s="383">
        <f>ROUND(AV54,2)</f>
        <v>0</v>
      </c>
      <c r="AL29" s="384"/>
      <c r="AM29" s="384"/>
      <c r="AN29" s="384"/>
      <c r="AO29" s="384"/>
      <c r="AP29" s="44"/>
      <c r="AQ29" s="44"/>
      <c r="AR29" s="45"/>
      <c r="BE29" s="373"/>
    </row>
    <row r="30" spans="2:57" s="3" customFormat="1" ht="14.45" customHeight="1">
      <c r="B30" s="43"/>
      <c r="C30" s="44"/>
      <c r="D30" s="44"/>
      <c r="E30" s="44"/>
      <c r="F30" s="32" t="s">
        <v>44</v>
      </c>
      <c r="G30" s="44"/>
      <c r="H30" s="44"/>
      <c r="I30" s="44"/>
      <c r="J30" s="44"/>
      <c r="K30" s="44"/>
      <c r="L30" s="385">
        <v>0.15</v>
      </c>
      <c r="M30" s="384"/>
      <c r="N30" s="384"/>
      <c r="O30" s="384"/>
      <c r="P30" s="384"/>
      <c r="Q30" s="44"/>
      <c r="R30" s="44"/>
      <c r="S30" s="44"/>
      <c r="T30" s="44"/>
      <c r="U30" s="44"/>
      <c r="V30" s="44"/>
      <c r="W30" s="383">
        <f>ROUND(BA54,2)</f>
        <v>0</v>
      </c>
      <c r="X30" s="384"/>
      <c r="Y30" s="384"/>
      <c r="Z30" s="384"/>
      <c r="AA30" s="384"/>
      <c r="AB30" s="384"/>
      <c r="AC30" s="384"/>
      <c r="AD30" s="384"/>
      <c r="AE30" s="384"/>
      <c r="AF30" s="44"/>
      <c r="AG30" s="44"/>
      <c r="AH30" s="44"/>
      <c r="AI30" s="44"/>
      <c r="AJ30" s="44"/>
      <c r="AK30" s="383">
        <f>ROUND(AW54,2)</f>
        <v>0</v>
      </c>
      <c r="AL30" s="384"/>
      <c r="AM30" s="384"/>
      <c r="AN30" s="384"/>
      <c r="AO30" s="384"/>
      <c r="AP30" s="44"/>
      <c r="AQ30" s="44"/>
      <c r="AR30" s="45"/>
      <c r="BE30" s="373"/>
    </row>
    <row r="31" spans="2:57" s="3" customFormat="1" ht="14.45" customHeight="1" hidden="1">
      <c r="B31" s="43"/>
      <c r="C31" s="44"/>
      <c r="D31" s="44"/>
      <c r="E31" s="44"/>
      <c r="F31" s="32" t="s">
        <v>45</v>
      </c>
      <c r="G31" s="44"/>
      <c r="H31" s="44"/>
      <c r="I31" s="44"/>
      <c r="J31" s="44"/>
      <c r="K31" s="44"/>
      <c r="L31" s="385">
        <v>0.21</v>
      </c>
      <c r="M31" s="384"/>
      <c r="N31" s="384"/>
      <c r="O31" s="384"/>
      <c r="P31" s="384"/>
      <c r="Q31" s="44"/>
      <c r="R31" s="44"/>
      <c r="S31" s="44"/>
      <c r="T31" s="44"/>
      <c r="U31" s="44"/>
      <c r="V31" s="44"/>
      <c r="W31" s="383">
        <f>ROUND(BB54,2)</f>
        <v>0</v>
      </c>
      <c r="X31" s="384"/>
      <c r="Y31" s="384"/>
      <c r="Z31" s="384"/>
      <c r="AA31" s="384"/>
      <c r="AB31" s="384"/>
      <c r="AC31" s="384"/>
      <c r="AD31" s="384"/>
      <c r="AE31" s="384"/>
      <c r="AF31" s="44"/>
      <c r="AG31" s="44"/>
      <c r="AH31" s="44"/>
      <c r="AI31" s="44"/>
      <c r="AJ31" s="44"/>
      <c r="AK31" s="383">
        <v>0</v>
      </c>
      <c r="AL31" s="384"/>
      <c r="AM31" s="384"/>
      <c r="AN31" s="384"/>
      <c r="AO31" s="384"/>
      <c r="AP31" s="44"/>
      <c r="AQ31" s="44"/>
      <c r="AR31" s="45"/>
      <c r="BE31" s="373"/>
    </row>
    <row r="32" spans="2:57" s="3" customFormat="1" ht="14.45" customHeight="1" hidden="1">
      <c r="B32" s="43"/>
      <c r="C32" s="44"/>
      <c r="D32" s="44"/>
      <c r="E32" s="44"/>
      <c r="F32" s="32" t="s">
        <v>46</v>
      </c>
      <c r="G32" s="44"/>
      <c r="H32" s="44"/>
      <c r="I32" s="44"/>
      <c r="J32" s="44"/>
      <c r="K32" s="44"/>
      <c r="L32" s="385">
        <v>0.15</v>
      </c>
      <c r="M32" s="384"/>
      <c r="N32" s="384"/>
      <c r="O32" s="384"/>
      <c r="P32" s="384"/>
      <c r="Q32" s="44"/>
      <c r="R32" s="44"/>
      <c r="S32" s="44"/>
      <c r="T32" s="44"/>
      <c r="U32" s="44"/>
      <c r="V32" s="44"/>
      <c r="W32" s="383">
        <f>ROUND(BC54,2)</f>
        <v>0</v>
      </c>
      <c r="X32" s="384"/>
      <c r="Y32" s="384"/>
      <c r="Z32" s="384"/>
      <c r="AA32" s="384"/>
      <c r="AB32" s="384"/>
      <c r="AC32" s="384"/>
      <c r="AD32" s="384"/>
      <c r="AE32" s="384"/>
      <c r="AF32" s="44"/>
      <c r="AG32" s="44"/>
      <c r="AH32" s="44"/>
      <c r="AI32" s="44"/>
      <c r="AJ32" s="44"/>
      <c r="AK32" s="383">
        <v>0</v>
      </c>
      <c r="AL32" s="384"/>
      <c r="AM32" s="384"/>
      <c r="AN32" s="384"/>
      <c r="AO32" s="384"/>
      <c r="AP32" s="44"/>
      <c r="AQ32" s="44"/>
      <c r="AR32" s="45"/>
      <c r="BE32" s="373"/>
    </row>
    <row r="33" spans="2:44" s="3" customFormat="1" ht="14.45" customHeight="1" hidden="1">
      <c r="B33" s="43"/>
      <c r="C33" s="44"/>
      <c r="D33" s="44"/>
      <c r="E33" s="44"/>
      <c r="F33" s="32" t="s">
        <v>47</v>
      </c>
      <c r="G33" s="44"/>
      <c r="H33" s="44"/>
      <c r="I33" s="44"/>
      <c r="J33" s="44"/>
      <c r="K33" s="44"/>
      <c r="L33" s="385">
        <v>0</v>
      </c>
      <c r="M33" s="384"/>
      <c r="N33" s="384"/>
      <c r="O33" s="384"/>
      <c r="P33" s="384"/>
      <c r="Q33" s="44"/>
      <c r="R33" s="44"/>
      <c r="S33" s="44"/>
      <c r="T33" s="44"/>
      <c r="U33" s="44"/>
      <c r="V33" s="44"/>
      <c r="W33" s="383">
        <f>ROUND(BD54,2)</f>
        <v>0</v>
      </c>
      <c r="X33" s="384"/>
      <c r="Y33" s="384"/>
      <c r="Z33" s="384"/>
      <c r="AA33" s="384"/>
      <c r="AB33" s="384"/>
      <c r="AC33" s="384"/>
      <c r="AD33" s="384"/>
      <c r="AE33" s="384"/>
      <c r="AF33" s="44"/>
      <c r="AG33" s="44"/>
      <c r="AH33" s="44"/>
      <c r="AI33" s="44"/>
      <c r="AJ33" s="44"/>
      <c r="AK33" s="383">
        <v>0</v>
      </c>
      <c r="AL33" s="384"/>
      <c r="AM33" s="384"/>
      <c r="AN33" s="384"/>
      <c r="AO33" s="384"/>
      <c r="AP33" s="44"/>
      <c r="AQ33" s="44"/>
      <c r="AR33" s="45"/>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2"/>
      <c r="BE34" s="37"/>
    </row>
    <row r="35" spans="1:57" s="2" customFormat="1" ht="25.9" customHeight="1">
      <c r="A35" s="37"/>
      <c r="B35" s="38"/>
      <c r="C35" s="46"/>
      <c r="D35" s="47" t="s">
        <v>48</v>
      </c>
      <c r="E35" s="48"/>
      <c r="F35" s="48"/>
      <c r="G35" s="48"/>
      <c r="H35" s="48"/>
      <c r="I35" s="48"/>
      <c r="J35" s="48"/>
      <c r="K35" s="48"/>
      <c r="L35" s="48"/>
      <c r="M35" s="48"/>
      <c r="N35" s="48"/>
      <c r="O35" s="48"/>
      <c r="P35" s="48"/>
      <c r="Q35" s="48"/>
      <c r="R35" s="48"/>
      <c r="S35" s="48"/>
      <c r="T35" s="49" t="s">
        <v>49</v>
      </c>
      <c r="U35" s="48"/>
      <c r="V35" s="48"/>
      <c r="W35" s="48"/>
      <c r="X35" s="386" t="s">
        <v>50</v>
      </c>
      <c r="Y35" s="387"/>
      <c r="Z35" s="387"/>
      <c r="AA35" s="387"/>
      <c r="AB35" s="387"/>
      <c r="AC35" s="48"/>
      <c r="AD35" s="48"/>
      <c r="AE35" s="48"/>
      <c r="AF35" s="48"/>
      <c r="AG35" s="48"/>
      <c r="AH35" s="48"/>
      <c r="AI35" s="48"/>
      <c r="AJ35" s="48"/>
      <c r="AK35" s="388">
        <f>SUM(AK26:AK33)</f>
        <v>0</v>
      </c>
      <c r="AL35" s="387"/>
      <c r="AM35" s="387"/>
      <c r="AN35" s="387"/>
      <c r="AO35" s="389"/>
      <c r="AP35" s="46"/>
      <c r="AQ35" s="46"/>
      <c r="AR35" s="42"/>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2"/>
      <c r="BE36" s="37"/>
    </row>
    <row r="37" spans="1:57" s="2" customFormat="1" ht="6.95" customHeight="1">
      <c r="A37" s="37"/>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42"/>
      <c r="BE37" s="37"/>
    </row>
    <row r="41" spans="1:57" s="2" customFormat="1" ht="6.95" customHeight="1">
      <c r="A41" s="37"/>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42"/>
      <c r="BE41" s="37"/>
    </row>
    <row r="42" spans="1:57" s="2" customFormat="1" ht="24.95" customHeight="1">
      <c r="A42" s="37"/>
      <c r="B42" s="38"/>
      <c r="C42" s="26" t="s">
        <v>51</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2"/>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2"/>
      <c r="BE43" s="37"/>
    </row>
    <row r="44" spans="2:44" s="4" customFormat="1" ht="12" customHeight="1">
      <c r="B44" s="54"/>
      <c r="C44" s="32" t="s">
        <v>13</v>
      </c>
      <c r="D44" s="55"/>
      <c r="E44" s="55"/>
      <c r="F44" s="55"/>
      <c r="G44" s="55"/>
      <c r="H44" s="55"/>
      <c r="I44" s="55"/>
      <c r="J44" s="55"/>
      <c r="K44" s="55"/>
      <c r="L44" s="55" t="str">
        <f>K5</f>
        <v>2020-30</v>
      </c>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6"/>
    </row>
    <row r="45" spans="2:44" s="5" customFormat="1" ht="36.95" customHeight="1">
      <c r="B45" s="57"/>
      <c r="C45" s="58" t="s">
        <v>16</v>
      </c>
      <c r="D45" s="59"/>
      <c r="E45" s="59"/>
      <c r="F45" s="59"/>
      <c r="G45" s="59"/>
      <c r="H45" s="59"/>
      <c r="I45" s="59"/>
      <c r="J45" s="59"/>
      <c r="K45" s="59"/>
      <c r="L45" s="390" t="str">
        <f>K6</f>
        <v>OBJEKT ZČU - SADY PĚTATŘICÁTNÍKŮ 14, PLZEŇ - VÝMĚNA OKEN</v>
      </c>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1"/>
      <c r="AN45" s="391"/>
      <c r="AO45" s="391"/>
      <c r="AP45" s="59"/>
      <c r="AQ45" s="59"/>
      <c r="AR45" s="60"/>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2"/>
      <c r="BE46" s="37"/>
    </row>
    <row r="47" spans="1:57" s="2" customFormat="1" ht="12" customHeight="1">
      <c r="A47" s="37"/>
      <c r="B47" s="38"/>
      <c r="C47" s="32" t="s">
        <v>21</v>
      </c>
      <c r="D47" s="39"/>
      <c r="E47" s="39"/>
      <c r="F47" s="39"/>
      <c r="G47" s="39"/>
      <c r="H47" s="39"/>
      <c r="I47" s="39"/>
      <c r="J47" s="39"/>
      <c r="K47" s="39"/>
      <c r="L47" s="61" t="str">
        <f>IF(K8="","",K8)</f>
        <v>SADY PĚTATŘICÁTNÍKŮ 14, PLZEŇ</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392" t="str">
        <f>IF(AN8="","",AN8)</f>
        <v>3. 4. 2020</v>
      </c>
      <c r="AN47" s="392"/>
      <c r="AO47" s="39"/>
      <c r="AP47" s="39"/>
      <c r="AQ47" s="39"/>
      <c r="AR47" s="42"/>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2"/>
      <c r="BE48" s="37"/>
    </row>
    <row r="49" spans="1:57" s="2" customFormat="1" ht="25.7" customHeight="1">
      <c r="A49" s="37"/>
      <c r="B49" s="38"/>
      <c r="C49" s="32" t="s">
        <v>25</v>
      </c>
      <c r="D49" s="39"/>
      <c r="E49" s="39"/>
      <c r="F49" s="39"/>
      <c r="G49" s="39"/>
      <c r="H49" s="39"/>
      <c r="I49" s="39"/>
      <c r="J49" s="39"/>
      <c r="K49" s="39"/>
      <c r="L49" s="55" t="str">
        <f>IF(E11="","",E11)</f>
        <v>Západočeská univerzita v Plzni</v>
      </c>
      <c r="M49" s="39"/>
      <c r="N49" s="39"/>
      <c r="O49" s="39"/>
      <c r="P49" s="39"/>
      <c r="Q49" s="39"/>
      <c r="R49" s="39"/>
      <c r="S49" s="39"/>
      <c r="T49" s="39"/>
      <c r="U49" s="39"/>
      <c r="V49" s="39"/>
      <c r="W49" s="39"/>
      <c r="X49" s="39"/>
      <c r="Y49" s="39"/>
      <c r="Z49" s="39"/>
      <c r="AA49" s="39"/>
      <c r="AB49" s="39"/>
      <c r="AC49" s="39"/>
      <c r="AD49" s="39"/>
      <c r="AE49" s="39"/>
      <c r="AF49" s="39"/>
      <c r="AG49" s="39"/>
      <c r="AH49" s="39"/>
      <c r="AI49" s="32" t="s">
        <v>31</v>
      </c>
      <c r="AJ49" s="39"/>
      <c r="AK49" s="39"/>
      <c r="AL49" s="39"/>
      <c r="AM49" s="393" t="str">
        <f>IF(E17="","",E17)</f>
        <v>ATELIER SOUKUP OPL ŠVEHLA s.r.o.</v>
      </c>
      <c r="AN49" s="394"/>
      <c r="AO49" s="394"/>
      <c r="AP49" s="394"/>
      <c r="AQ49" s="39"/>
      <c r="AR49" s="42"/>
      <c r="AS49" s="395" t="s">
        <v>52</v>
      </c>
      <c r="AT49" s="396"/>
      <c r="AU49" s="63"/>
      <c r="AV49" s="63"/>
      <c r="AW49" s="63"/>
      <c r="AX49" s="63"/>
      <c r="AY49" s="63"/>
      <c r="AZ49" s="63"/>
      <c r="BA49" s="63"/>
      <c r="BB49" s="63"/>
      <c r="BC49" s="63"/>
      <c r="BD49" s="64"/>
      <c r="BE49" s="37"/>
    </row>
    <row r="50" spans="1:57" s="2" customFormat="1" ht="15.2" customHeight="1">
      <c r="A50" s="37"/>
      <c r="B50" s="38"/>
      <c r="C50" s="32" t="s">
        <v>29</v>
      </c>
      <c r="D50" s="39"/>
      <c r="E50" s="39"/>
      <c r="F50" s="39"/>
      <c r="G50" s="39"/>
      <c r="H50" s="39"/>
      <c r="I50" s="39"/>
      <c r="J50" s="39"/>
      <c r="K50" s="39"/>
      <c r="L50" s="55"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34</v>
      </c>
      <c r="AJ50" s="39"/>
      <c r="AK50" s="39"/>
      <c r="AL50" s="39"/>
      <c r="AM50" s="393" t="str">
        <f>IF(E20="","",E20)</f>
        <v>Michal JIRKA</v>
      </c>
      <c r="AN50" s="394"/>
      <c r="AO50" s="394"/>
      <c r="AP50" s="394"/>
      <c r="AQ50" s="39"/>
      <c r="AR50" s="42"/>
      <c r="AS50" s="397"/>
      <c r="AT50" s="398"/>
      <c r="AU50" s="65"/>
      <c r="AV50" s="65"/>
      <c r="AW50" s="65"/>
      <c r="AX50" s="65"/>
      <c r="AY50" s="65"/>
      <c r="AZ50" s="65"/>
      <c r="BA50" s="65"/>
      <c r="BB50" s="65"/>
      <c r="BC50" s="65"/>
      <c r="BD50" s="66"/>
      <c r="BE50" s="37"/>
    </row>
    <row r="51" spans="1:57" s="2" customFormat="1" ht="10.9"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2"/>
      <c r="AS51" s="399"/>
      <c r="AT51" s="400"/>
      <c r="AU51" s="67"/>
      <c r="AV51" s="67"/>
      <c r="AW51" s="67"/>
      <c r="AX51" s="67"/>
      <c r="AY51" s="67"/>
      <c r="AZ51" s="67"/>
      <c r="BA51" s="67"/>
      <c r="BB51" s="67"/>
      <c r="BC51" s="67"/>
      <c r="BD51" s="68"/>
      <c r="BE51" s="37"/>
    </row>
    <row r="52" spans="1:57" s="2" customFormat="1" ht="29.25" customHeight="1">
      <c r="A52" s="37"/>
      <c r="B52" s="38"/>
      <c r="C52" s="401" t="s">
        <v>53</v>
      </c>
      <c r="D52" s="402"/>
      <c r="E52" s="402"/>
      <c r="F52" s="402"/>
      <c r="G52" s="402"/>
      <c r="H52" s="69"/>
      <c r="I52" s="403" t="s">
        <v>54</v>
      </c>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4" t="s">
        <v>55</v>
      </c>
      <c r="AH52" s="402"/>
      <c r="AI52" s="402"/>
      <c r="AJ52" s="402"/>
      <c r="AK52" s="402"/>
      <c r="AL52" s="402"/>
      <c r="AM52" s="402"/>
      <c r="AN52" s="403" t="s">
        <v>56</v>
      </c>
      <c r="AO52" s="402"/>
      <c r="AP52" s="402"/>
      <c r="AQ52" s="70" t="s">
        <v>57</v>
      </c>
      <c r="AR52" s="42"/>
      <c r="AS52" s="71" t="s">
        <v>58</v>
      </c>
      <c r="AT52" s="72" t="s">
        <v>59</v>
      </c>
      <c r="AU52" s="72" t="s">
        <v>60</v>
      </c>
      <c r="AV52" s="72" t="s">
        <v>61</v>
      </c>
      <c r="AW52" s="72" t="s">
        <v>62</v>
      </c>
      <c r="AX52" s="72" t="s">
        <v>63</v>
      </c>
      <c r="AY52" s="72" t="s">
        <v>64</v>
      </c>
      <c r="AZ52" s="72" t="s">
        <v>65</v>
      </c>
      <c r="BA52" s="72" t="s">
        <v>66</v>
      </c>
      <c r="BB52" s="72" t="s">
        <v>67</v>
      </c>
      <c r="BC52" s="72" t="s">
        <v>68</v>
      </c>
      <c r="BD52" s="73" t="s">
        <v>69</v>
      </c>
      <c r="BE52" s="37"/>
    </row>
    <row r="53" spans="1:57" s="2" customFormat="1" ht="10.9"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2"/>
      <c r="AS53" s="74"/>
      <c r="AT53" s="75"/>
      <c r="AU53" s="75"/>
      <c r="AV53" s="75"/>
      <c r="AW53" s="75"/>
      <c r="AX53" s="75"/>
      <c r="AY53" s="75"/>
      <c r="AZ53" s="75"/>
      <c r="BA53" s="75"/>
      <c r="BB53" s="75"/>
      <c r="BC53" s="75"/>
      <c r="BD53" s="76"/>
      <c r="BE53" s="37"/>
    </row>
    <row r="54" spans="2:90" s="6" customFormat="1" ht="32.45" customHeight="1">
      <c r="B54" s="77"/>
      <c r="C54" s="78" t="s">
        <v>70</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408">
        <f>ROUND(SUM(AG55:AG57),2)</f>
        <v>0</v>
      </c>
      <c r="AH54" s="408"/>
      <c r="AI54" s="408"/>
      <c r="AJ54" s="408"/>
      <c r="AK54" s="408"/>
      <c r="AL54" s="408"/>
      <c r="AM54" s="408"/>
      <c r="AN54" s="409">
        <f>SUM(AG54,AT54)</f>
        <v>0</v>
      </c>
      <c r="AO54" s="409"/>
      <c r="AP54" s="409"/>
      <c r="AQ54" s="81" t="s">
        <v>19</v>
      </c>
      <c r="AR54" s="82"/>
      <c r="AS54" s="83">
        <f>ROUND(SUM(AS55:AS57),2)</f>
        <v>0</v>
      </c>
      <c r="AT54" s="84">
        <f>ROUND(SUM(AV54:AW54),2)</f>
        <v>0</v>
      </c>
      <c r="AU54" s="85">
        <f>ROUND(SUM(AU55:AU57),5)</f>
        <v>0</v>
      </c>
      <c r="AV54" s="84">
        <f>ROUND(AZ54*L29,2)</f>
        <v>0</v>
      </c>
      <c r="AW54" s="84">
        <f>ROUND(BA54*L30,2)</f>
        <v>0</v>
      </c>
      <c r="AX54" s="84">
        <f>ROUND(BB54*L29,2)</f>
        <v>0</v>
      </c>
      <c r="AY54" s="84">
        <f>ROUND(BC54*L30,2)</f>
        <v>0</v>
      </c>
      <c r="AZ54" s="84">
        <f>ROUND(SUM(AZ55:AZ57),2)</f>
        <v>0</v>
      </c>
      <c r="BA54" s="84">
        <f>ROUND(SUM(BA55:BA57),2)</f>
        <v>0</v>
      </c>
      <c r="BB54" s="84">
        <f>ROUND(SUM(BB55:BB57),2)</f>
        <v>0</v>
      </c>
      <c r="BC54" s="84">
        <f>ROUND(SUM(BC55:BC57),2)</f>
        <v>0</v>
      </c>
      <c r="BD54" s="86">
        <f>ROUND(SUM(BD55:BD57),2)</f>
        <v>0</v>
      </c>
      <c r="BS54" s="87" t="s">
        <v>71</v>
      </c>
      <c r="BT54" s="87" t="s">
        <v>72</v>
      </c>
      <c r="BU54" s="88" t="s">
        <v>73</v>
      </c>
      <c r="BV54" s="87" t="s">
        <v>74</v>
      </c>
      <c r="BW54" s="87" t="s">
        <v>5</v>
      </c>
      <c r="BX54" s="87" t="s">
        <v>75</v>
      </c>
      <c r="CL54" s="87" t="s">
        <v>19</v>
      </c>
    </row>
    <row r="55" spans="1:91" s="7" customFormat="1" ht="24.75" customHeight="1">
      <c r="A55" s="89" t="s">
        <v>76</v>
      </c>
      <c r="B55" s="90"/>
      <c r="C55" s="91"/>
      <c r="D55" s="407" t="s">
        <v>77</v>
      </c>
      <c r="E55" s="407"/>
      <c r="F55" s="407"/>
      <c r="G55" s="407"/>
      <c r="H55" s="407"/>
      <c r="I55" s="92"/>
      <c r="J55" s="407" t="s">
        <v>78</v>
      </c>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5">
        <f>'A - OPRAVA ULIČNÍ FASÁDY ...'!J30</f>
        <v>0</v>
      </c>
      <c r="AH55" s="406"/>
      <c r="AI55" s="406"/>
      <c r="AJ55" s="406"/>
      <c r="AK55" s="406"/>
      <c r="AL55" s="406"/>
      <c r="AM55" s="406"/>
      <c r="AN55" s="405">
        <f>SUM(AG55,AT55)</f>
        <v>0</v>
      </c>
      <c r="AO55" s="406"/>
      <c r="AP55" s="406"/>
      <c r="AQ55" s="93" t="s">
        <v>79</v>
      </c>
      <c r="AR55" s="94"/>
      <c r="AS55" s="95">
        <v>0</v>
      </c>
      <c r="AT55" s="96">
        <f>ROUND(SUM(AV55:AW55),2)</f>
        <v>0</v>
      </c>
      <c r="AU55" s="97">
        <f>'A - OPRAVA ULIČNÍ FASÁDY ...'!P99</f>
        <v>0</v>
      </c>
      <c r="AV55" s="96">
        <f>'A - OPRAVA ULIČNÍ FASÁDY ...'!J33</f>
        <v>0</v>
      </c>
      <c r="AW55" s="96">
        <f>'A - OPRAVA ULIČNÍ FASÁDY ...'!J34</f>
        <v>0</v>
      </c>
      <c r="AX55" s="96">
        <f>'A - OPRAVA ULIČNÍ FASÁDY ...'!J35</f>
        <v>0</v>
      </c>
      <c r="AY55" s="96">
        <f>'A - OPRAVA ULIČNÍ FASÁDY ...'!J36</f>
        <v>0</v>
      </c>
      <c r="AZ55" s="96">
        <f>'A - OPRAVA ULIČNÍ FASÁDY ...'!F33</f>
        <v>0</v>
      </c>
      <c r="BA55" s="96">
        <f>'A - OPRAVA ULIČNÍ FASÁDY ...'!F34</f>
        <v>0</v>
      </c>
      <c r="BB55" s="96">
        <f>'A - OPRAVA ULIČNÍ FASÁDY ...'!F35</f>
        <v>0</v>
      </c>
      <c r="BC55" s="96">
        <f>'A - OPRAVA ULIČNÍ FASÁDY ...'!F36</f>
        <v>0</v>
      </c>
      <c r="BD55" s="98">
        <f>'A - OPRAVA ULIČNÍ FASÁDY ...'!F37</f>
        <v>0</v>
      </c>
      <c r="BT55" s="99" t="s">
        <v>80</v>
      </c>
      <c r="BV55" s="99" t="s">
        <v>74</v>
      </c>
      <c r="BW55" s="99" t="s">
        <v>81</v>
      </c>
      <c r="BX55" s="99" t="s">
        <v>5</v>
      </c>
      <c r="CL55" s="99" t="s">
        <v>19</v>
      </c>
      <c r="CM55" s="99" t="s">
        <v>82</v>
      </c>
    </row>
    <row r="56" spans="1:91" s="7" customFormat="1" ht="24.75" customHeight="1">
      <c r="A56" s="89" t="s">
        <v>76</v>
      </c>
      <c r="B56" s="90"/>
      <c r="C56" s="91"/>
      <c r="D56" s="407" t="s">
        <v>83</v>
      </c>
      <c r="E56" s="407"/>
      <c r="F56" s="407"/>
      <c r="G56" s="407"/>
      <c r="H56" s="407"/>
      <c r="I56" s="92"/>
      <c r="J56" s="407" t="s">
        <v>84</v>
      </c>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5">
        <f>'B - OPRAVA DVORNÍ FASÁDY ...'!J30</f>
        <v>0</v>
      </c>
      <c r="AH56" s="406"/>
      <c r="AI56" s="406"/>
      <c r="AJ56" s="406"/>
      <c r="AK56" s="406"/>
      <c r="AL56" s="406"/>
      <c r="AM56" s="406"/>
      <c r="AN56" s="405">
        <f>SUM(AG56,AT56)</f>
        <v>0</v>
      </c>
      <c r="AO56" s="406"/>
      <c r="AP56" s="406"/>
      <c r="AQ56" s="93" t="s">
        <v>79</v>
      </c>
      <c r="AR56" s="94"/>
      <c r="AS56" s="95">
        <v>0</v>
      </c>
      <c r="AT56" s="96">
        <f>ROUND(SUM(AV56:AW56),2)</f>
        <v>0</v>
      </c>
      <c r="AU56" s="97">
        <f>'B - OPRAVA DVORNÍ FASÁDY ...'!P99</f>
        <v>0</v>
      </c>
      <c r="AV56" s="96">
        <f>'B - OPRAVA DVORNÍ FASÁDY ...'!J33</f>
        <v>0</v>
      </c>
      <c r="AW56" s="96">
        <f>'B - OPRAVA DVORNÍ FASÁDY ...'!J34</f>
        <v>0</v>
      </c>
      <c r="AX56" s="96">
        <f>'B - OPRAVA DVORNÍ FASÁDY ...'!J35</f>
        <v>0</v>
      </c>
      <c r="AY56" s="96">
        <f>'B - OPRAVA DVORNÍ FASÁDY ...'!J36</f>
        <v>0</v>
      </c>
      <c r="AZ56" s="96">
        <f>'B - OPRAVA DVORNÍ FASÁDY ...'!F33</f>
        <v>0</v>
      </c>
      <c r="BA56" s="96">
        <f>'B - OPRAVA DVORNÍ FASÁDY ...'!F34</f>
        <v>0</v>
      </c>
      <c r="BB56" s="96">
        <f>'B - OPRAVA DVORNÍ FASÁDY ...'!F35</f>
        <v>0</v>
      </c>
      <c r="BC56" s="96">
        <f>'B - OPRAVA DVORNÍ FASÁDY ...'!F36</f>
        <v>0</v>
      </c>
      <c r="BD56" s="98">
        <f>'B - OPRAVA DVORNÍ FASÁDY ...'!F37</f>
        <v>0</v>
      </c>
      <c r="BT56" s="99" t="s">
        <v>80</v>
      </c>
      <c r="BV56" s="99" t="s">
        <v>74</v>
      </c>
      <c r="BW56" s="99" t="s">
        <v>85</v>
      </c>
      <c r="BX56" s="99" t="s">
        <v>5</v>
      </c>
      <c r="CL56" s="99" t="s">
        <v>19</v>
      </c>
      <c r="CM56" s="99" t="s">
        <v>82</v>
      </c>
    </row>
    <row r="57" spans="1:91" s="7" customFormat="1" ht="24.75" customHeight="1">
      <c r="A57" s="89" t="s">
        <v>76</v>
      </c>
      <c r="B57" s="90"/>
      <c r="C57" s="91"/>
      <c r="D57" s="407" t="s">
        <v>86</v>
      </c>
      <c r="E57" s="407"/>
      <c r="F57" s="407"/>
      <c r="G57" s="407"/>
      <c r="H57" s="407"/>
      <c r="I57" s="92"/>
      <c r="J57" s="407" t="s">
        <v>87</v>
      </c>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5">
        <f>'VON - VEDLEJŠÍ A OSTATNÍ ...'!J30</f>
        <v>0</v>
      </c>
      <c r="AH57" s="406"/>
      <c r="AI57" s="406"/>
      <c r="AJ57" s="406"/>
      <c r="AK57" s="406"/>
      <c r="AL57" s="406"/>
      <c r="AM57" s="406"/>
      <c r="AN57" s="405">
        <f>SUM(AG57,AT57)</f>
        <v>0</v>
      </c>
      <c r="AO57" s="406"/>
      <c r="AP57" s="406"/>
      <c r="AQ57" s="93" t="s">
        <v>79</v>
      </c>
      <c r="AR57" s="94"/>
      <c r="AS57" s="100">
        <v>0</v>
      </c>
      <c r="AT57" s="101">
        <f>ROUND(SUM(AV57:AW57),2)</f>
        <v>0</v>
      </c>
      <c r="AU57" s="102">
        <f>'VON - VEDLEJŠÍ A OSTATNÍ ...'!P82</f>
        <v>0</v>
      </c>
      <c r="AV57" s="101">
        <f>'VON - VEDLEJŠÍ A OSTATNÍ ...'!J33</f>
        <v>0</v>
      </c>
      <c r="AW57" s="101">
        <f>'VON - VEDLEJŠÍ A OSTATNÍ ...'!J34</f>
        <v>0</v>
      </c>
      <c r="AX57" s="101">
        <f>'VON - VEDLEJŠÍ A OSTATNÍ ...'!J35</f>
        <v>0</v>
      </c>
      <c r="AY57" s="101">
        <f>'VON - VEDLEJŠÍ A OSTATNÍ ...'!J36</f>
        <v>0</v>
      </c>
      <c r="AZ57" s="101">
        <f>'VON - VEDLEJŠÍ A OSTATNÍ ...'!F33</f>
        <v>0</v>
      </c>
      <c r="BA57" s="101">
        <f>'VON - VEDLEJŠÍ A OSTATNÍ ...'!F34</f>
        <v>0</v>
      </c>
      <c r="BB57" s="101">
        <f>'VON - VEDLEJŠÍ A OSTATNÍ ...'!F35</f>
        <v>0</v>
      </c>
      <c r="BC57" s="101">
        <f>'VON - VEDLEJŠÍ A OSTATNÍ ...'!F36</f>
        <v>0</v>
      </c>
      <c r="BD57" s="103">
        <f>'VON - VEDLEJŠÍ A OSTATNÍ ...'!F37</f>
        <v>0</v>
      </c>
      <c r="BT57" s="99" t="s">
        <v>80</v>
      </c>
      <c r="BV57" s="99" t="s">
        <v>74</v>
      </c>
      <c r="BW57" s="99" t="s">
        <v>88</v>
      </c>
      <c r="BX57" s="99" t="s">
        <v>5</v>
      </c>
      <c r="CL57" s="99" t="s">
        <v>19</v>
      </c>
      <c r="CM57" s="99" t="s">
        <v>82</v>
      </c>
    </row>
    <row r="58" spans="1:57" s="2" customFormat="1" ht="30" customHeight="1">
      <c r="A58" s="37"/>
      <c r="B58" s="38"/>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42"/>
      <c r="AS58" s="37"/>
      <c r="AT58" s="37"/>
      <c r="AU58" s="37"/>
      <c r="AV58" s="37"/>
      <c r="AW58" s="37"/>
      <c r="AX58" s="37"/>
      <c r="AY58" s="37"/>
      <c r="AZ58" s="37"/>
      <c r="BA58" s="37"/>
      <c r="BB58" s="37"/>
      <c r="BC58" s="37"/>
      <c r="BD58" s="37"/>
      <c r="BE58" s="37"/>
    </row>
    <row r="59" spans="1:57" s="2" customFormat="1" ht="6.95" customHeight="1">
      <c r="A59" s="37"/>
      <c r="B59" s="50"/>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42"/>
      <c r="AS59" s="37"/>
      <c r="AT59" s="37"/>
      <c r="AU59" s="37"/>
      <c r="AV59" s="37"/>
      <c r="AW59" s="37"/>
      <c r="AX59" s="37"/>
      <c r="AY59" s="37"/>
      <c r="AZ59" s="37"/>
      <c r="BA59" s="37"/>
      <c r="BB59" s="37"/>
      <c r="BC59" s="37"/>
      <c r="BD59" s="37"/>
      <c r="BE59" s="37"/>
    </row>
  </sheetData>
  <sheetProtection algorithmName="SHA-512" hashValue="VBgO2GOYC3r9hx4ZCPhIjTJIImAPpssDCb+m1wojAU7zFVo3e16ZzH+enBQWP/Zgsr1THFTcZ1JV8PCxpb9lbw==" saltValue="o1sPaAy2JLSC3dJziAvUSOWJreLK7a9U4WrGqCX0IwXM0ONe56jNVOksIKziKxTEggwnes18kmFbjUSMpmbBog==" spinCount="100000" sheet="1" objects="1" scenarios="1" formatColumns="0" formatRows="0"/>
  <mergeCells count="50">
    <mergeCell ref="AR2:BE2"/>
    <mergeCell ref="AN56:AP56"/>
    <mergeCell ref="AG56:AM56"/>
    <mergeCell ref="D56:H56"/>
    <mergeCell ref="J56:AF56"/>
    <mergeCell ref="AN57:AP57"/>
    <mergeCell ref="AG57:AM57"/>
    <mergeCell ref="D57:H57"/>
    <mergeCell ref="J57:AF57"/>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A - OPRAVA ULIČNÍ FASÁDY ...'!C2" display="/"/>
    <hyperlink ref="A56" location="'B - OPRAVA DVORNÍ FASÁDY ...'!C2" display="/"/>
    <hyperlink ref="A57"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3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04"/>
      <c r="L2" s="410"/>
      <c r="M2" s="410"/>
      <c r="N2" s="410"/>
      <c r="O2" s="410"/>
      <c r="P2" s="410"/>
      <c r="Q2" s="410"/>
      <c r="R2" s="410"/>
      <c r="S2" s="410"/>
      <c r="T2" s="410"/>
      <c r="U2" s="410"/>
      <c r="V2" s="410"/>
      <c r="AT2" s="20" t="s">
        <v>81</v>
      </c>
      <c r="AZ2" s="105" t="s">
        <v>89</v>
      </c>
      <c r="BA2" s="105" t="s">
        <v>19</v>
      </c>
      <c r="BB2" s="105" t="s">
        <v>90</v>
      </c>
      <c r="BC2" s="105" t="s">
        <v>91</v>
      </c>
      <c r="BD2" s="105" t="s">
        <v>82</v>
      </c>
    </row>
    <row r="3" spans="2:56" s="1" customFormat="1" ht="6.95" customHeight="1">
      <c r="B3" s="106"/>
      <c r="C3" s="107"/>
      <c r="D3" s="107"/>
      <c r="E3" s="107"/>
      <c r="F3" s="107"/>
      <c r="G3" s="107"/>
      <c r="H3" s="107"/>
      <c r="I3" s="108"/>
      <c r="J3" s="107"/>
      <c r="K3" s="107"/>
      <c r="L3" s="23"/>
      <c r="AT3" s="20" t="s">
        <v>82</v>
      </c>
      <c r="AZ3" s="105" t="s">
        <v>92</v>
      </c>
      <c r="BA3" s="105" t="s">
        <v>19</v>
      </c>
      <c r="BB3" s="105" t="s">
        <v>90</v>
      </c>
      <c r="BC3" s="105" t="s">
        <v>93</v>
      </c>
      <c r="BD3" s="105" t="s">
        <v>82</v>
      </c>
    </row>
    <row r="4" spans="2:46" s="1" customFormat="1" ht="24.95" customHeight="1">
      <c r="B4" s="23"/>
      <c r="D4" s="109" t="s">
        <v>94</v>
      </c>
      <c r="I4" s="104"/>
      <c r="L4" s="23"/>
      <c r="M4" s="110" t="s">
        <v>10</v>
      </c>
      <c r="AT4" s="20" t="s">
        <v>4</v>
      </c>
    </row>
    <row r="5" spans="2:12" s="1" customFormat="1" ht="6.95" customHeight="1">
      <c r="B5" s="23"/>
      <c r="I5" s="104"/>
      <c r="L5" s="23"/>
    </row>
    <row r="6" spans="2:12" s="1" customFormat="1" ht="12" customHeight="1">
      <c r="B6" s="23"/>
      <c r="D6" s="111" t="s">
        <v>16</v>
      </c>
      <c r="I6" s="104"/>
      <c r="L6" s="23"/>
    </row>
    <row r="7" spans="2:12" s="1" customFormat="1" ht="16.5" customHeight="1">
      <c r="B7" s="23"/>
      <c r="E7" s="411" t="str">
        <f>'Rekapitulace stavby'!K6</f>
        <v>OBJEKT ZČU - SADY PĚTATŘICÁTNÍKŮ 14, PLZEŇ - VÝMĚNA OKEN</v>
      </c>
      <c r="F7" s="412"/>
      <c r="G7" s="412"/>
      <c r="H7" s="412"/>
      <c r="I7" s="104"/>
      <c r="L7" s="23"/>
    </row>
    <row r="8" spans="1:31" s="2" customFormat="1" ht="12" customHeight="1">
      <c r="A8" s="37"/>
      <c r="B8" s="42"/>
      <c r="C8" s="37"/>
      <c r="D8" s="111" t="s">
        <v>95</v>
      </c>
      <c r="E8" s="37"/>
      <c r="F8" s="37"/>
      <c r="G8" s="37"/>
      <c r="H8" s="37"/>
      <c r="I8" s="112"/>
      <c r="J8" s="37"/>
      <c r="K8" s="37"/>
      <c r="L8" s="113"/>
      <c r="S8" s="37"/>
      <c r="T8" s="37"/>
      <c r="U8" s="37"/>
      <c r="V8" s="37"/>
      <c r="W8" s="37"/>
      <c r="X8" s="37"/>
      <c r="Y8" s="37"/>
      <c r="Z8" s="37"/>
      <c r="AA8" s="37"/>
      <c r="AB8" s="37"/>
      <c r="AC8" s="37"/>
      <c r="AD8" s="37"/>
      <c r="AE8" s="37"/>
    </row>
    <row r="9" spans="1:31" s="2" customFormat="1" ht="16.5" customHeight="1">
      <c r="A9" s="37"/>
      <c r="B9" s="42"/>
      <c r="C9" s="37"/>
      <c r="D9" s="37"/>
      <c r="E9" s="413" t="s">
        <v>96</v>
      </c>
      <c r="F9" s="414"/>
      <c r="G9" s="414"/>
      <c r="H9" s="414"/>
      <c r="I9" s="112"/>
      <c r="J9" s="37"/>
      <c r="K9" s="37"/>
      <c r="L9" s="113"/>
      <c r="S9" s="37"/>
      <c r="T9" s="37"/>
      <c r="U9" s="37"/>
      <c r="V9" s="37"/>
      <c r="W9" s="37"/>
      <c r="X9" s="37"/>
      <c r="Y9" s="37"/>
      <c r="Z9" s="37"/>
      <c r="AA9" s="37"/>
      <c r="AB9" s="37"/>
      <c r="AC9" s="37"/>
      <c r="AD9" s="37"/>
      <c r="AE9" s="37"/>
    </row>
    <row r="10" spans="1:31" s="2" customFormat="1" ht="11.25">
      <c r="A10" s="37"/>
      <c r="B10" s="42"/>
      <c r="C10" s="37"/>
      <c r="D10" s="37"/>
      <c r="E10" s="37"/>
      <c r="F10" s="37"/>
      <c r="G10" s="37"/>
      <c r="H10" s="37"/>
      <c r="I10" s="112"/>
      <c r="J10" s="37"/>
      <c r="K10" s="37"/>
      <c r="L10" s="113"/>
      <c r="S10" s="37"/>
      <c r="T10" s="37"/>
      <c r="U10" s="37"/>
      <c r="V10" s="37"/>
      <c r="W10" s="37"/>
      <c r="X10" s="37"/>
      <c r="Y10" s="37"/>
      <c r="Z10" s="37"/>
      <c r="AA10" s="37"/>
      <c r="AB10" s="37"/>
      <c r="AC10" s="37"/>
      <c r="AD10" s="37"/>
      <c r="AE10" s="37"/>
    </row>
    <row r="11" spans="1:31" s="2" customFormat="1" ht="12" customHeight="1">
      <c r="A11" s="37"/>
      <c r="B11" s="42"/>
      <c r="C11" s="37"/>
      <c r="D11" s="111" t="s">
        <v>18</v>
      </c>
      <c r="E11" s="37"/>
      <c r="F11" s="114" t="s">
        <v>19</v>
      </c>
      <c r="G11" s="37"/>
      <c r="H11" s="37"/>
      <c r="I11" s="115" t="s">
        <v>20</v>
      </c>
      <c r="J11" s="114" t="s">
        <v>19</v>
      </c>
      <c r="K11" s="37"/>
      <c r="L11" s="113"/>
      <c r="S11" s="37"/>
      <c r="T11" s="37"/>
      <c r="U11" s="37"/>
      <c r="V11" s="37"/>
      <c r="W11" s="37"/>
      <c r="X11" s="37"/>
      <c r="Y11" s="37"/>
      <c r="Z11" s="37"/>
      <c r="AA11" s="37"/>
      <c r="AB11" s="37"/>
      <c r="AC11" s="37"/>
      <c r="AD11" s="37"/>
      <c r="AE11" s="37"/>
    </row>
    <row r="12" spans="1:31" s="2" customFormat="1" ht="12" customHeight="1">
      <c r="A12" s="37"/>
      <c r="B12" s="42"/>
      <c r="C12" s="37"/>
      <c r="D12" s="111" t="s">
        <v>21</v>
      </c>
      <c r="E12" s="37"/>
      <c r="F12" s="114" t="s">
        <v>22</v>
      </c>
      <c r="G12" s="37"/>
      <c r="H12" s="37"/>
      <c r="I12" s="115" t="s">
        <v>23</v>
      </c>
      <c r="J12" s="116" t="str">
        <f>'Rekapitulace stavby'!AN8</f>
        <v>3. 4. 2020</v>
      </c>
      <c r="K12" s="37"/>
      <c r="L12" s="113"/>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112"/>
      <c r="J13" s="37"/>
      <c r="K13" s="37"/>
      <c r="L13" s="113"/>
      <c r="S13" s="37"/>
      <c r="T13" s="37"/>
      <c r="U13" s="37"/>
      <c r="V13" s="37"/>
      <c r="W13" s="37"/>
      <c r="X13" s="37"/>
      <c r="Y13" s="37"/>
      <c r="Z13" s="37"/>
      <c r="AA13" s="37"/>
      <c r="AB13" s="37"/>
      <c r="AC13" s="37"/>
      <c r="AD13" s="37"/>
      <c r="AE13" s="37"/>
    </row>
    <row r="14" spans="1:31" s="2" customFormat="1" ht="12" customHeight="1">
      <c r="A14" s="37"/>
      <c r="B14" s="42"/>
      <c r="C14" s="37"/>
      <c r="D14" s="111" t="s">
        <v>25</v>
      </c>
      <c r="E14" s="37"/>
      <c r="F14" s="37"/>
      <c r="G14" s="37"/>
      <c r="H14" s="37"/>
      <c r="I14" s="115" t="s">
        <v>26</v>
      </c>
      <c r="J14" s="114" t="s">
        <v>19</v>
      </c>
      <c r="K14" s="37"/>
      <c r="L14" s="113"/>
      <c r="S14" s="37"/>
      <c r="T14" s="37"/>
      <c r="U14" s="37"/>
      <c r="V14" s="37"/>
      <c r="W14" s="37"/>
      <c r="X14" s="37"/>
      <c r="Y14" s="37"/>
      <c r="Z14" s="37"/>
      <c r="AA14" s="37"/>
      <c r="AB14" s="37"/>
      <c r="AC14" s="37"/>
      <c r="AD14" s="37"/>
      <c r="AE14" s="37"/>
    </row>
    <row r="15" spans="1:31" s="2" customFormat="1" ht="18" customHeight="1">
      <c r="A15" s="37"/>
      <c r="B15" s="42"/>
      <c r="C15" s="37"/>
      <c r="D15" s="37"/>
      <c r="E15" s="114" t="s">
        <v>27</v>
      </c>
      <c r="F15" s="37"/>
      <c r="G15" s="37"/>
      <c r="H15" s="37"/>
      <c r="I15" s="115" t="s">
        <v>28</v>
      </c>
      <c r="J15" s="114" t="s">
        <v>19</v>
      </c>
      <c r="K15" s="37"/>
      <c r="L15" s="113"/>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112"/>
      <c r="J16" s="37"/>
      <c r="K16" s="37"/>
      <c r="L16" s="113"/>
      <c r="S16" s="37"/>
      <c r="T16" s="37"/>
      <c r="U16" s="37"/>
      <c r="V16" s="37"/>
      <c r="W16" s="37"/>
      <c r="X16" s="37"/>
      <c r="Y16" s="37"/>
      <c r="Z16" s="37"/>
      <c r="AA16" s="37"/>
      <c r="AB16" s="37"/>
      <c r="AC16" s="37"/>
      <c r="AD16" s="37"/>
      <c r="AE16" s="37"/>
    </row>
    <row r="17" spans="1:31" s="2" customFormat="1" ht="12" customHeight="1">
      <c r="A17" s="37"/>
      <c r="B17" s="42"/>
      <c r="C17" s="37"/>
      <c r="D17" s="111" t="s">
        <v>29</v>
      </c>
      <c r="E17" s="37"/>
      <c r="F17" s="37"/>
      <c r="G17" s="37"/>
      <c r="H17" s="37"/>
      <c r="I17" s="115" t="s">
        <v>26</v>
      </c>
      <c r="J17" s="33" t="str">
        <f>'Rekapitulace stavby'!AN13</f>
        <v>Vyplň údaj</v>
      </c>
      <c r="K17" s="37"/>
      <c r="L17" s="113"/>
      <c r="S17" s="37"/>
      <c r="T17" s="37"/>
      <c r="U17" s="37"/>
      <c r="V17" s="37"/>
      <c r="W17" s="37"/>
      <c r="X17" s="37"/>
      <c r="Y17" s="37"/>
      <c r="Z17" s="37"/>
      <c r="AA17" s="37"/>
      <c r="AB17" s="37"/>
      <c r="AC17" s="37"/>
      <c r="AD17" s="37"/>
      <c r="AE17" s="37"/>
    </row>
    <row r="18" spans="1:31" s="2" customFormat="1" ht="18" customHeight="1">
      <c r="A18" s="37"/>
      <c r="B18" s="42"/>
      <c r="C18" s="37"/>
      <c r="D18" s="37"/>
      <c r="E18" s="415" t="str">
        <f>'Rekapitulace stavby'!E14</f>
        <v>Vyplň údaj</v>
      </c>
      <c r="F18" s="416"/>
      <c r="G18" s="416"/>
      <c r="H18" s="416"/>
      <c r="I18" s="115" t="s">
        <v>28</v>
      </c>
      <c r="J18" s="33" t="str">
        <f>'Rekapitulace stavby'!AN14</f>
        <v>Vyplň údaj</v>
      </c>
      <c r="K18" s="37"/>
      <c r="L18" s="113"/>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112"/>
      <c r="J19" s="37"/>
      <c r="K19" s="37"/>
      <c r="L19" s="113"/>
      <c r="S19" s="37"/>
      <c r="T19" s="37"/>
      <c r="U19" s="37"/>
      <c r="V19" s="37"/>
      <c r="W19" s="37"/>
      <c r="X19" s="37"/>
      <c r="Y19" s="37"/>
      <c r="Z19" s="37"/>
      <c r="AA19" s="37"/>
      <c r="AB19" s="37"/>
      <c r="AC19" s="37"/>
      <c r="AD19" s="37"/>
      <c r="AE19" s="37"/>
    </row>
    <row r="20" spans="1:31" s="2" customFormat="1" ht="12" customHeight="1">
      <c r="A20" s="37"/>
      <c r="B20" s="42"/>
      <c r="C20" s="37"/>
      <c r="D20" s="111" t="s">
        <v>31</v>
      </c>
      <c r="E20" s="37"/>
      <c r="F20" s="37"/>
      <c r="G20" s="37"/>
      <c r="H20" s="37"/>
      <c r="I20" s="115" t="s">
        <v>26</v>
      </c>
      <c r="J20" s="114" t="s">
        <v>19</v>
      </c>
      <c r="K20" s="37"/>
      <c r="L20" s="113"/>
      <c r="S20" s="37"/>
      <c r="T20" s="37"/>
      <c r="U20" s="37"/>
      <c r="V20" s="37"/>
      <c r="W20" s="37"/>
      <c r="X20" s="37"/>
      <c r="Y20" s="37"/>
      <c r="Z20" s="37"/>
      <c r="AA20" s="37"/>
      <c r="AB20" s="37"/>
      <c r="AC20" s="37"/>
      <c r="AD20" s="37"/>
      <c r="AE20" s="37"/>
    </row>
    <row r="21" spans="1:31" s="2" customFormat="1" ht="18" customHeight="1">
      <c r="A21" s="37"/>
      <c r="B21" s="42"/>
      <c r="C21" s="37"/>
      <c r="D21" s="37"/>
      <c r="E21" s="114" t="s">
        <v>32</v>
      </c>
      <c r="F21" s="37"/>
      <c r="G21" s="37"/>
      <c r="H21" s="37"/>
      <c r="I21" s="115" t="s">
        <v>28</v>
      </c>
      <c r="J21" s="114" t="s">
        <v>19</v>
      </c>
      <c r="K21" s="37"/>
      <c r="L21" s="113"/>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112"/>
      <c r="J22" s="37"/>
      <c r="K22" s="37"/>
      <c r="L22" s="113"/>
      <c r="S22" s="37"/>
      <c r="T22" s="37"/>
      <c r="U22" s="37"/>
      <c r="V22" s="37"/>
      <c r="W22" s="37"/>
      <c r="X22" s="37"/>
      <c r="Y22" s="37"/>
      <c r="Z22" s="37"/>
      <c r="AA22" s="37"/>
      <c r="AB22" s="37"/>
      <c r="AC22" s="37"/>
      <c r="AD22" s="37"/>
      <c r="AE22" s="37"/>
    </row>
    <row r="23" spans="1:31" s="2" customFormat="1" ht="12" customHeight="1">
      <c r="A23" s="37"/>
      <c r="B23" s="42"/>
      <c r="C23" s="37"/>
      <c r="D23" s="111" t="s">
        <v>34</v>
      </c>
      <c r="E23" s="37"/>
      <c r="F23" s="37"/>
      <c r="G23" s="37"/>
      <c r="H23" s="37"/>
      <c r="I23" s="115" t="s">
        <v>26</v>
      </c>
      <c r="J23" s="114" t="s">
        <v>19</v>
      </c>
      <c r="K23" s="37"/>
      <c r="L23" s="113"/>
      <c r="S23" s="37"/>
      <c r="T23" s="37"/>
      <c r="U23" s="37"/>
      <c r="V23" s="37"/>
      <c r="W23" s="37"/>
      <c r="X23" s="37"/>
      <c r="Y23" s="37"/>
      <c r="Z23" s="37"/>
      <c r="AA23" s="37"/>
      <c r="AB23" s="37"/>
      <c r="AC23" s="37"/>
      <c r="AD23" s="37"/>
      <c r="AE23" s="37"/>
    </row>
    <row r="24" spans="1:31" s="2" customFormat="1" ht="18" customHeight="1">
      <c r="A24" s="37"/>
      <c r="B24" s="42"/>
      <c r="C24" s="37"/>
      <c r="D24" s="37"/>
      <c r="E24" s="114" t="s">
        <v>35</v>
      </c>
      <c r="F24" s="37"/>
      <c r="G24" s="37"/>
      <c r="H24" s="37"/>
      <c r="I24" s="115" t="s">
        <v>28</v>
      </c>
      <c r="J24" s="114" t="s">
        <v>19</v>
      </c>
      <c r="K24" s="37"/>
      <c r="L24" s="113"/>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112"/>
      <c r="J25" s="37"/>
      <c r="K25" s="37"/>
      <c r="L25" s="113"/>
      <c r="S25" s="37"/>
      <c r="T25" s="37"/>
      <c r="U25" s="37"/>
      <c r="V25" s="37"/>
      <c r="W25" s="37"/>
      <c r="X25" s="37"/>
      <c r="Y25" s="37"/>
      <c r="Z25" s="37"/>
      <c r="AA25" s="37"/>
      <c r="AB25" s="37"/>
      <c r="AC25" s="37"/>
      <c r="AD25" s="37"/>
      <c r="AE25" s="37"/>
    </row>
    <row r="26" spans="1:31" s="2" customFormat="1" ht="12" customHeight="1">
      <c r="A26" s="37"/>
      <c r="B26" s="42"/>
      <c r="C26" s="37"/>
      <c r="D26" s="111" t="s">
        <v>36</v>
      </c>
      <c r="E26" s="37"/>
      <c r="F26" s="37"/>
      <c r="G26" s="37"/>
      <c r="H26" s="37"/>
      <c r="I26" s="112"/>
      <c r="J26" s="37"/>
      <c r="K26" s="37"/>
      <c r="L26" s="113"/>
      <c r="S26" s="37"/>
      <c r="T26" s="37"/>
      <c r="U26" s="37"/>
      <c r="V26" s="37"/>
      <c r="W26" s="37"/>
      <c r="X26" s="37"/>
      <c r="Y26" s="37"/>
      <c r="Z26" s="37"/>
      <c r="AA26" s="37"/>
      <c r="AB26" s="37"/>
      <c r="AC26" s="37"/>
      <c r="AD26" s="37"/>
      <c r="AE26" s="37"/>
    </row>
    <row r="27" spans="1:31" s="8" customFormat="1" ht="47.25" customHeight="1">
      <c r="A27" s="117"/>
      <c r="B27" s="118"/>
      <c r="C27" s="117"/>
      <c r="D27" s="117"/>
      <c r="E27" s="417" t="s">
        <v>37</v>
      </c>
      <c r="F27" s="417"/>
      <c r="G27" s="417"/>
      <c r="H27" s="417"/>
      <c r="I27" s="119"/>
      <c r="J27" s="117"/>
      <c r="K27" s="117"/>
      <c r="L27" s="120"/>
      <c r="S27" s="117"/>
      <c r="T27" s="117"/>
      <c r="U27" s="117"/>
      <c r="V27" s="117"/>
      <c r="W27" s="117"/>
      <c r="X27" s="117"/>
      <c r="Y27" s="117"/>
      <c r="Z27" s="117"/>
      <c r="AA27" s="117"/>
      <c r="AB27" s="117"/>
      <c r="AC27" s="117"/>
      <c r="AD27" s="117"/>
      <c r="AE27" s="117"/>
    </row>
    <row r="28" spans="1:31" s="2" customFormat="1" ht="6.95" customHeight="1">
      <c r="A28" s="37"/>
      <c r="B28" s="42"/>
      <c r="C28" s="37"/>
      <c r="D28" s="37"/>
      <c r="E28" s="37"/>
      <c r="F28" s="37"/>
      <c r="G28" s="37"/>
      <c r="H28" s="37"/>
      <c r="I28" s="112"/>
      <c r="J28" s="37"/>
      <c r="K28" s="37"/>
      <c r="L28" s="113"/>
      <c r="S28" s="37"/>
      <c r="T28" s="37"/>
      <c r="U28" s="37"/>
      <c r="V28" s="37"/>
      <c r="W28" s="37"/>
      <c r="X28" s="37"/>
      <c r="Y28" s="37"/>
      <c r="Z28" s="37"/>
      <c r="AA28" s="37"/>
      <c r="AB28" s="37"/>
      <c r="AC28" s="37"/>
      <c r="AD28" s="37"/>
      <c r="AE28" s="37"/>
    </row>
    <row r="29" spans="1:31" s="2" customFormat="1" ht="6.95" customHeight="1">
      <c r="A29" s="37"/>
      <c r="B29" s="42"/>
      <c r="C29" s="37"/>
      <c r="D29" s="121"/>
      <c r="E29" s="121"/>
      <c r="F29" s="121"/>
      <c r="G29" s="121"/>
      <c r="H29" s="121"/>
      <c r="I29" s="122"/>
      <c r="J29" s="121"/>
      <c r="K29" s="121"/>
      <c r="L29" s="113"/>
      <c r="S29" s="37"/>
      <c r="T29" s="37"/>
      <c r="U29" s="37"/>
      <c r="V29" s="37"/>
      <c r="W29" s="37"/>
      <c r="X29" s="37"/>
      <c r="Y29" s="37"/>
      <c r="Z29" s="37"/>
      <c r="AA29" s="37"/>
      <c r="AB29" s="37"/>
      <c r="AC29" s="37"/>
      <c r="AD29" s="37"/>
      <c r="AE29" s="37"/>
    </row>
    <row r="30" spans="1:31" s="2" customFormat="1" ht="25.35" customHeight="1">
      <c r="A30" s="37"/>
      <c r="B30" s="42"/>
      <c r="C30" s="37"/>
      <c r="D30" s="123" t="s">
        <v>38</v>
      </c>
      <c r="E30" s="37"/>
      <c r="F30" s="37"/>
      <c r="G30" s="37"/>
      <c r="H30" s="37"/>
      <c r="I30" s="112"/>
      <c r="J30" s="124">
        <f>ROUND(J99,2)</f>
        <v>0</v>
      </c>
      <c r="K30" s="37"/>
      <c r="L30" s="113"/>
      <c r="S30" s="37"/>
      <c r="T30" s="37"/>
      <c r="U30" s="37"/>
      <c r="V30" s="37"/>
      <c r="W30" s="37"/>
      <c r="X30" s="37"/>
      <c r="Y30" s="37"/>
      <c r="Z30" s="37"/>
      <c r="AA30" s="37"/>
      <c r="AB30" s="37"/>
      <c r="AC30" s="37"/>
      <c r="AD30" s="37"/>
      <c r="AE30" s="37"/>
    </row>
    <row r="31" spans="1:31" s="2" customFormat="1" ht="6.95" customHeight="1">
      <c r="A31" s="37"/>
      <c r="B31" s="42"/>
      <c r="C31" s="37"/>
      <c r="D31" s="121"/>
      <c r="E31" s="121"/>
      <c r="F31" s="121"/>
      <c r="G31" s="121"/>
      <c r="H31" s="121"/>
      <c r="I31" s="122"/>
      <c r="J31" s="121"/>
      <c r="K31" s="121"/>
      <c r="L31" s="113"/>
      <c r="S31" s="37"/>
      <c r="T31" s="37"/>
      <c r="U31" s="37"/>
      <c r="V31" s="37"/>
      <c r="W31" s="37"/>
      <c r="X31" s="37"/>
      <c r="Y31" s="37"/>
      <c r="Z31" s="37"/>
      <c r="AA31" s="37"/>
      <c r="AB31" s="37"/>
      <c r="AC31" s="37"/>
      <c r="AD31" s="37"/>
      <c r="AE31" s="37"/>
    </row>
    <row r="32" spans="1:31" s="2" customFormat="1" ht="14.45" customHeight="1">
      <c r="A32" s="37"/>
      <c r="B32" s="42"/>
      <c r="C32" s="37"/>
      <c r="D32" s="37"/>
      <c r="E32" s="37"/>
      <c r="F32" s="125" t="s">
        <v>40</v>
      </c>
      <c r="G32" s="37"/>
      <c r="H32" s="37"/>
      <c r="I32" s="126" t="s">
        <v>39</v>
      </c>
      <c r="J32" s="125" t="s">
        <v>41</v>
      </c>
      <c r="K32" s="37"/>
      <c r="L32" s="113"/>
      <c r="S32" s="37"/>
      <c r="T32" s="37"/>
      <c r="U32" s="37"/>
      <c r="V32" s="37"/>
      <c r="W32" s="37"/>
      <c r="X32" s="37"/>
      <c r="Y32" s="37"/>
      <c r="Z32" s="37"/>
      <c r="AA32" s="37"/>
      <c r="AB32" s="37"/>
      <c r="AC32" s="37"/>
      <c r="AD32" s="37"/>
      <c r="AE32" s="37"/>
    </row>
    <row r="33" spans="1:31" s="2" customFormat="1" ht="14.45" customHeight="1">
      <c r="A33" s="37"/>
      <c r="B33" s="42"/>
      <c r="C33" s="37"/>
      <c r="D33" s="127" t="s">
        <v>42</v>
      </c>
      <c r="E33" s="111" t="s">
        <v>43</v>
      </c>
      <c r="F33" s="128">
        <f>ROUND((SUM(BE99:BE1032)),2)</f>
        <v>0</v>
      </c>
      <c r="G33" s="37"/>
      <c r="H33" s="37"/>
      <c r="I33" s="129">
        <v>0.21</v>
      </c>
      <c r="J33" s="128">
        <f>ROUND(((SUM(BE99:BE1032))*I33),2)</f>
        <v>0</v>
      </c>
      <c r="K33" s="37"/>
      <c r="L33" s="113"/>
      <c r="S33" s="37"/>
      <c r="T33" s="37"/>
      <c r="U33" s="37"/>
      <c r="V33" s="37"/>
      <c r="W33" s="37"/>
      <c r="X33" s="37"/>
      <c r="Y33" s="37"/>
      <c r="Z33" s="37"/>
      <c r="AA33" s="37"/>
      <c r="AB33" s="37"/>
      <c r="AC33" s="37"/>
      <c r="AD33" s="37"/>
      <c r="AE33" s="37"/>
    </row>
    <row r="34" spans="1:31" s="2" customFormat="1" ht="14.45" customHeight="1">
      <c r="A34" s="37"/>
      <c r="B34" s="42"/>
      <c r="C34" s="37"/>
      <c r="D34" s="37"/>
      <c r="E34" s="111" t="s">
        <v>44</v>
      </c>
      <c r="F34" s="128">
        <f>ROUND((SUM(BF99:BF1032)),2)</f>
        <v>0</v>
      </c>
      <c r="G34" s="37"/>
      <c r="H34" s="37"/>
      <c r="I34" s="129">
        <v>0.15</v>
      </c>
      <c r="J34" s="128">
        <f>ROUND(((SUM(BF99:BF1032))*I34),2)</f>
        <v>0</v>
      </c>
      <c r="K34" s="37"/>
      <c r="L34" s="113"/>
      <c r="S34" s="37"/>
      <c r="T34" s="37"/>
      <c r="U34" s="37"/>
      <c r="V34" s="37"/>
      <c r="W34" s="37"/>
      <c r="X34" s="37"/>
      <c r="Y34" s="37"/>
      <c r="Z34" s="37"/>
      <c r="AA34" s="37"/>
      <c r="AB34" s="37"/>
      <c r="AC34" s="37"/>
      <c r="AD34" s="37"/>
      <c r="AE34" s="37"/>
    </row>
    <row r="35" spans="1:31" s="2" customFormat="1" ht="14.45" customHeight="1" hidden="1">
      <c r="A35" s="37"/>
      <c r="B35" s="42"/>
      <c r="C35" s="37"/>
      <c r="D35" s="37"/>
      <c r="E35" s="111" t="s">
        <v>45</v>
      </c>
      <c r="F35" s="128">
        <f>ROUND((SUM(BG99:BG1032)),2)</f>
        <v>0</v>
      </c>
      <c r="G35" s="37"/>
      <c r="H35" s="37"/>
      <c r="I35" s="129">
        <v>0.21</v>
      </c>
      <c r="J35" s="128">
        <f>0</f>
        <v>0</v>
      </c>
      <c r="K35" s="37"/>
      <c r="L35" s="113"/>
      <c r="S35" s="37"/>
      <c r="T35" s="37"/>
      <c r="U35" s="37"/>
      <c r="V35" s="37"/>
      <c r="W35" s="37"/>
      <c r="X35" s="37"/>
      <c r="Y35" s="37"/>
      <c r="Z35" s="37"/>
      <c r="AA35" s="37"/>
      <c r="AB35" s="37"/>
      <c r="AC35" s="37"/>
      <c r="AD35" s="37"/>
      <c r="AE35" s="37"/>
    </row>
    <row r="36" spans="1:31" s="2" customFormat="1" ht="14.45" customHeight="1" hidden="1">
      <c r="A36" s="37"/>
      <c r="B36" s="42"/>
      <c r="C36" s="37"/>
      <c r="D36" s="37"/>
      <c r="E36" s="111" t="s">
        <v>46</v>
      </c>
      <c r="F36" s="128">
        <f>ROUND((SUM(BH99:BH1032)),2)</f>
        <v>0</v>
      </c>
      <c r="G36" s="37"/>
      <c r="H36" s="37"/>
      <c r="I36" s="129">
        <v>0.15</v>
      </c>
      <c r="J36" s="128">
        <f>0</f>
        <v>0</v>
      </c>
      <c r="K36" s="37"/>
      <c r="L36" s="113"/>
      <c r="S36" s="37"/>
      <c r="T36" s="37"/>
      <c r="U36" s="37"/>
      <c r="V36" s="37"/>
      <c r="W36" s="37"/>
      <c r="X36" s="37"/>
      <c r="Y36" s="37"/>
      <c r="Z36" s="37"/>
      <c r="AA36" s="37"/>
      <c r="AB36" s="37"/>
      <c r="AC36" s="37"/>
      <c r="AD36" s="37"/>
      <c r="AE36" s="37"/>
    </row>
    <row r="37" spans="1:31" s="2" customFormat="1" ht="14.45" customHeight="1" hidden="1">
      <c r="A37" s="37"/>
      <c r="B37" s="42"/>
      <c r="C37" s="37"/>
      <c r="D37" s="37"/>
      <c r="E37" s="111" t="s">
        <v>47</v>
      </c>
      <c r="F37" s="128">
        <f>ROUND((SUM(BI99:BI1032)),2)</f>
        <v>0</v>
      </c>
      <c r="G37" s="37"/>
      <c r="H37" s="37"/>
      <c r="I37" s="129">
        <v>0</v>
      </c>
      <c r="J37" s="128">
        <f>0</f>
        <v>0</v>
      </c>
      <c r="K37" s="37"/>
      <c r="L37" s="113"/>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112"/>
      <c r="J38" s="37"/>
      <c r="K38" s="37"/>
      <c r="L38" s="113"/>
      <c r="S38" s="37"/>
      <c r="T38" s="37"/>
      <c r="U38" s="37"/>
      <c r="V38" s="37"/>
      <c r="W38" s="37"/>
      <c r="X38" s="37"/>
      <c r="Y38" s="37"/>
      <c r="Z38" s="37"/>
      <c r="AA38" s="37"/>
      <c r="AB38" s="37"/>
      <c r="AC38" s="37"/>
      <c r="AD38" s="37"/>
      <c r="AE38" s="37"/>
    </row>
    <row r="39" spans="1:31" s="2" customFormat="1" ht="25.35" customHeight="1">
      <c r="A39" s="37"/>
      <c r="B39" s="42"/>
      <c r="C39" s="130"/>
      <c r="D39" s="131" t="s">
        <v>48</v>
      </c>
      <c r="E39" s="132"/>
      <c r="F39" s="132"/>
      <c r="G39" s="133" t="s">
        <v>49</v>
      </c>
      <c r="H39" s="134" t="s">
        <v>50</v>
      </c>
      <c r="I39" s="135"/>
      <c r="J39" s="136">
        <f>SUM(J30:J37)</f>
        <v>0</v>
      </c>
      <c r="K39" s="137"/>
      <c r="L39" s="113"/>
      <c r="S39" s="37"/>
      <c r="T39" s="37"/>
      <c r="U39" s="37"/>
      <c r="V39" s="37"/>
      <c r="W39" s="37"/>
      <c r="X39" s="37"/>
      <c r="Y39" s="37"/>
      <c r="Z39" s="37"/>
      <c r="AA39" s="37"/>
      <c r="AB39" s="37"/>
      <c r="AC39" s="37"/>
      <c r="AD39" s="37"/>
      <c r="AE39" s="37"/>
    </row>
    <row r="40" spans="1:31" s="2" customFormat="1" ht="14.45" customHeight="1">
      <c r="A40" s="37"/>
      <c r="B40" s="138"/>
      <c r="C40" s="139"/>
      <c r="D40" s="139"/>
      <c r="E40" s="139"/>
      <c r="F40" s="139"/>
      <c r="G40" s="139"/>
      <c r="H40" s="139"/>
      <c r="I40" s="140"/>
      <c r="J40" s="139"/>
      <c r="K40" s="139"/>
      <c r="L40" s="113"/>
      <c r="S40" s="37"/>
      <c r="T40" s="37"/>
      <c r="U40" s="37"/>
      <c r="V40" s="37"/>
      <c r="W40" s="37"/>
      <c r="X40" s="37"/>
      <c r="Y40" s="37"/>
      <c r="Z40" s="37"/>
      <c r="AA40" s="37"/>
      <c r="AB40" s="37"/>
      <c r="AC40" s="37"/>
      <c r="AD40" s="37"/>
      <c r="AE40" s="37"/>
    </row>
    <row r="44" spans="1:31" s="2" customFormat="1" ht="6.95" customHeight="1">
      <c r="A44" s="37"/>
      <c r="B44" s="141"/>
      <c r="C44" s="142"/>
      <c r="D44" s="142"/>
      <c r="E44" s="142"/>
      <c r="F44" s="142"/>
      <c r="G44" s="142"/>
      <c r="H44" s="142"/>
      <c r="I44" s="143"/>
      <c r="J44" s="142"/>
      <c r="K44" s="142"/>
      <c r="L44" s="113"/>
      <c r="S44" s="37"/>
      <c r="T44" s="37"/>
      <c r="U44" s="37"/>
      <c r="V44" s="37"/>
      <c r="W44" s="37"/>
      <c r="X44" s="37"/>
      <c r="Y44" s="37"/>
      <c r="Z44" s="37"/>
      <c r="AA44" s="37"/>
      <c r="AB44" s="37"/>
      <c r="AC44" s="37"/>
      <c r="AD44" s="37"/>
      <c r="AE44" s="37"/>
    </row>
    <row r="45" spans="1:31" s="2" customFormat="1" ht="24.95" customHeight="1">
      <c r="A45" s="37"/>
      <c r="B45" s="38"/>
      <c r="C45" s="26" t="s">
        <v>97</v>
      </c>
      <c r="D45" s="39"/>
      <c r="E45" s="39"/>
      <c r="F45" s="39"/>
      <c r="G45" s="39"/>
      <c r="H45" s="39"/>
      <c r="I45" s="112"/>
      <c r="J45" s="39"/>
      <c r="K45" s="39"/>
      <c r="L45" s="11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12"/>
      <c r="J46" s="39"/>
      <c r="K46" s="39"/>
      <c r="L46" s="113"/>
      <c r="S46" s="37"/>
      <c r="T46" s="37"/>
      <c r="U46" s="37"/>
      <c r="V46" s="37"/>
      <c r="W46" s="37"/>
      <c r="X46" s="37"/>
      <c r="Y46" s="37"/>
      <c r="Z46" s="37"/>
      <c r="AA46" s="37"/>
      <c r="AB46" s="37"/>
      <c r="AC46" s="37"/>
      <c r="AD46" s="37"/>
      <c r="AE46" s="37"/>
    </row>
    <row r="47" spans="1:31" s="2" customFormat="1" ht="12" customHeight="1">
      <c r="A47" s="37"/>
      <c r="B47" s="38"/>
      <c r="C47" s="32" t="s">
        <v>16</v>
      </c>
      <c r="D47" s="39"/>
      <c r="E47" s="39"/>
      <c r="F47" s="39"/>
      <c r="G47" s="39"/>
      <c r="H47" s="39"/>
      <c r="I47" s="112"/>
      <c r="J47" s="39"/>
      <c r="K47" s="39"/>
      <c r="L47" s="113"/>
      <c r="S47" s="37"/>
      <c r="T47" s="37"/>
      <c r="U47" s="37"/>
      <c r="V47" s="37"/>
      <c r="W47" s="37"/>
      <c r="X47" s="37"/>
      <c r="Y47" s="37"/>
      <c r="Z47" s="37"/>
      <c r="AA47" s="37"/>
      <c r="AB47" s="37"/>
      <c r="AC47" s="37"/>
      <c r="AD47" s="37"/>
      <c r="AE47" s="37"/>
    </row>
    <row r="48" spans="1:31" s="2" customFormat="1" ht="16.5" customHeight="1">
      <c r="A48" s="37"/>
      <c r="B48" s="38"/>
      <c r="C48" s="39"/>
      <c r="D48" s="39"/>
      <c r="E48" s="418" t="str">
        <f>E7</f>
        <v>OBJEKT ZČU - SADY PĚTATŘICÁTNÍKŮ 14, PLZEŇ - VÝMĚNA OKEN</v>
      </c>
      <c r="F48" s="419"/>
      <c r="G48" s="419"/>
      <c r="H48" s="419"/>
      <c r="I48" s="112"/>
      <c r="J48" s="39"/>
      <c r="K48" s="39"/>
      <c r="L48" s="113"/>
      <c r="S48" s="37"/>
      <c r="T48" s="37"/>
      <c r="U48" s="37"/>
      <c r="V48" s="37"/>
      <c r="W48" s="37"/>
      <c r="X48" s="37"/>
      <c r="Y48" s="37"/>
      <c r="Z48" s="37"/>
      <c r="AA48" s="37"/>
      <c r="AB48" s="37"/>
      <c r="AC48" s="37"/>
      <c r="AD48" s="37"/>
      <c r="AE48" s="37"/>
    </row>
    <row r="49" spans="1:31" s="2" customFormat="1" ht="12" customHeight="1">
      <c r="A49" s="37"/>
      <c r="B49" s="38"/>
      <c r="C49" s="32" t="s">
        <v>95</v>
      </c>
      <c r="D49" s="39"/>
      <c r="E49" s="39"/>
      <c r="F49" s="39"/>
      <c r="G49" s="39"/>
      <c r="H49" s="39"/>
      <c r="I49" s="112"/>
      <c r="J49" s="39"/>
      <c r="K49" s="39"/>
      <c r="L49" s="113"/>
      <c r="S49" s="37"/>
      <c r="T49" s="37"/>
      <c r="U49" s="37"/>
      <c r="V49" s="37"/>
      <c r="W49" s="37"/>
      <c r="X49" s="37"/>
      <c r="Y49" s="37"/>
      <c r="Z49" s="37"/>
      <c r="AA49" s="37"/>
      <c r="AB49" s="37"/>
      <c r="AC49" s="37"/>
      <c r="AD49" s="37"/>
      <c r="AE49" s="37"/>
    </row>
    <row r="50" spans="1:31" s="2" customFormat="1" ht="16.5" customHeight="1">
      <c r="A50" s="37"/>
      <c r="B50" s="38"/>
      <c r="C50" s="39"/>
      <c r="D50" s="39"/>
      <c r="E50" s="390" t="str">
        <f>E9</f>
        <v>A - OPRAVA ULIČNÍ FASÁDY - VÝMĚNA OKEN</v>
      </c>
      <c r="F50" s="420"/>
      <c r="G50" s="420"/>
      <c r="H50" s="420"/>
      <c r="I50" s="112"/>
      <c r="J50" s="39"/>
      <c r="K50" s="39"/>
      <c r="L50" s="11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12"/>
      <c r="J51" s="39"/>
      <c r="K51" s="39"/>
      <c r="L51" s="113"/>
      <c r="S51" s="37"/>
      <c r="T51" s="37"/>
      <c r="U51" s="37"/>
      <c r="V51" s="37"/>
      <c r="W51" s="37"/>
      <c r="X51" s="37"/>
      <c r="Y51" s="37"/>
      <c r="Z51" s="37"/>
      <c r="AA51" s="37"/>
      <c r="AB51" s="37"/>
      <c r="AC51" s="37"/>
      <c r="AD51" s="37"/>
      <c r="AE51" s="37"/>
    </row>
    <row r="52" spans="1:31" s="2" customFormat="1" ht="12" customHeight="1">
      <c r="A52" s="37"/>
      <c r="B52" s="38"/>
      <c r="C52" s="32" t="s">
        <v>21</v>
      </c>
      <c r="D52" s="39"/>
      <c r="E52" s="39"/>
      <c r="F52" s="30" t="str">
        <f>F12</f>
        <v>SADY PĚTATŘICÁTNÍKŮ 14, PLZEŇ</v>
      </c>
      <c r="G52" s="39"/>
      <c r="H52" s="39"/>
      <c r="I52" s="115" t="s">
        <v>23</v>
      </c>
      <c r="J52" s="62" t="str">
        <f>IF(J12="","",J12)</f>
        <v>3. 4. 2020</v>
      </c>
      <c r="K52" s="39"/>
      <c r="L52" s="11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12"/>
      <c r="J53" s="39"/>
      <c r="K53" s="39"/>
      <c r="L53" s="113"/>
      <c r="S53" s="37"/>
      <c r="T53" s="37"/>
      <c r="U53" s="37"/>
      <c r="V53" s="37"/>
      <c r="W53" s="37"/>
      <c r="X53" s="37"/>
      <c r="Y53" s="37"/>
      <c r="Z53" s="37"/>
      <c r="AA53" s="37"/>
      <c r="AB53" s="37"/>
      <c r="AC53" s="37"/>
      <c r="AD53" s="37"/>
      <c r="AE53" s="37"/>
    </row>
    <row r="54" spans="1:31" s="2" customFormat="1" ht="40.15" customHeight="1">
      <c r="A54" s="37"/>
      <c r="B54" s="38"/>
      <c r="C54" s="32" t="s">
        <v>25</v>
      </c>
      <c r="D54" s="39"/>
      <c r="E54" s="39"/>
      <c r="F54" s="30" t="str">
        <f>E15</f>
        <v>Západočeská univerzita v Plzni</v>
      </c>
      <c r="G54" s="39"/>
      <c r="H54" s="39"/>
      <c r="I54" s="115" t="s">
        <v>31</v>
      </c>
      <c r="J54" s="35" t="str">
        <f>E21</f>
        <v>ATELIER SOUKUP OPL ŠVEHLA s.r.o.</v>
      </c>
      <c r="K54" s="39"/>
      <c r="L54" s="113"/>
      <c r="S54" s="37"/>
      <c r="T54" s="37"/>
      <c r="U54" s="37"/>
      <c r="V54" s="37"/>
      <c r="W54" s="37"/>
      <c r="X54" s="37"/>
      <c r="Y54" s="37"/>
      <c r="Z54" s="37"/>
      <c r="AA54" s="37"/>
      <c r="AB54" s="37"/>
      <c r="AC54" s="37"/>
      <c r="AD54" s="37"/>
      <c r="AE54" s="37"/>
    </row>
    <row r="55" spans="1:31" s="2" customFormat="1" ht="15.2" customHeight="1">
      <c r="A55" s="37"/>
      <c r="B55" s="38"/>
      <c r="C55" s="32" t="s">
        <v>29</v>
      </c>
      <c r="D55" s="39"/>
      <c r="E55" s="39"/>
      <c r="F55" s="30" t="str">
        <f>IF(E18="","",E18)</f>
        <v>Vyplň údaj</v>
      </c>
      <c r="G55" s="39"/>
      <c r="H55" s="39"/>
      <c r="I55" s="115" t="s">
        <v>34</v>
      </c>
      <c r="J55" s="35" t="str">
        <f>E24</f>
        <v>Michal JIRKA</v>
      </c>
      <c r="K55" s="39"/>
      <c r="L55" s="113"/>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112"/>
      <c r="J56" s="39"/>
      <c r="K56" s="39"/>
      <c r="L56" s="113"/>
      <c r="S56" s="37"/>
      <c r="T56" s="37"/>
      <c r="U56" s="37"/>
      <c r="V56" s="37"/>
      <c r="W56" s="37"/>
      <c r="X56" s="37"/>
      <c r="Y56" s="37"/>
      <c r="Z56" s="37"/>
      <c r="AA56" s="37"/>
      <c r="AB56" s="37"/>
      <c r="AC56" s="37"/>
      <c r="AD56" s="37"/>
      <c r="AE56" s="37"/>
    </row>
    <row r="57" spans="1:31" s="2" customFormat="1" ht="29.25" customHeight="1">
      <c r="A57" s="37"/>
      <c r="B57" s="38"/>
      <c r="C57" s="144" t="s">
        <v>98</v>
      </c>
      <c r="D57" s="145"/>
      <c r="E57" s="145"/>
      <c r="F57" s="145"/>
      <c r="G57" s="145"/>
      <c r="H57" s="145"/>
      <c r="I57" s="146"/>
      <c r="J57" s="147" t="s">
        <v>99</v>
      </c>
      <c r="K57" s="145"/>
      <c r="L57" s="113"/>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112"/>
      <c r="J58" s="39"/>
      <c r="K58" s="39"/>
      <c r="L58" s="113"/>
      <c r="S58" s="37"/>
      <c r="T58" s="37"/>
      <c r="U58" s="37"/>
      <c r="V58" s="37"/>
      <c r="W58" s="37"/>
      <c r="X58" s="37"/>
      <c r="Y58" s="37"/>
      <c r="Z58" s="37"/>
      <c r="AA58" s="37"/>
      <c r="AB58" s="37"/>
      <c r="AC58" s="37"/>
      <c r="AD58" s="37"/>
      <c r="AE58" s="37"/>
    </row>
    <row r="59" spans="1:47" s="2" customFormat="1" ht="22.9" customHeight="1">
      <c r="A59" s="37"/>
      <c r="B59" s="38"/>
      <c r="C59" s="148" t="s">
        <v>70</v>
      </c>
      <c r="D59" s="39"/>
      <c r="E59" s="39"/>
      <c r="F59" s="39"/>
      <c r="G59" s="39"/>
      <c r="H59" s="39"/>
      <c r="I59" s="112"/>
      <c r="J59" s="80">
        <f>J99</f>
        <v>0</v>
      </c>
      <c r="K59" s="39"/>
      <c r="L59" s="113"/>
      <c r="S59" s="37"/>
      <c r="T59" s="37"/>
      <c r="U59" s="37"/>
      <c r="V59" s="37"/>
      <c r="W59" s="37"/>
      <c r="X59" s="37"/>
      <c r="Y59" s="37"/>
      <c r="Z59" s="37"/>
      <c r="AA59" s="37"/>
      <c r="AB59" s="37"/>
      <c r="AC59" s="37"/>
      <c r="AD59" s="37"/>
      <c r="AE59" s="37"/>
      <c r="AU59" s="20" t="s">
        <v>100</v>
      </c>
    </row>
    <row r="60" spans="2:12" s="9" customFormat="1" ht="24.95" customHeight="1">
      <c r="B60" s="149"/>
      <c r="C60" s="150"/>
      <c r="D60" s="151" t="s">
        <v>101</v>
      </c>
      <c r="E60" s="152"/>
      <c r="F60" s="152"/>
      <c r="G60" s="152"/>
      <c r="H60" s="152"/>
      <c r="I60" s="153"/>
      <c r="J60" s="154">
        <f>J100</f>
        <v>0</v>
      </c>
      <c r="K60" s="150"/>
      <c r="L60" s="155"/>
    </row>
    <row r="61" spans="2:12" s="10" customFormat="1" ht="19.9" customHeight="1">
      <c r="B61" s="156"/>
      <c r="C61" s="157"/>
      <c r="D61" s="158" t="s">
        <v>102</v>
      </c>
      <c r="E61" s="159"/>
      <c r="F61" s="159"/>
      <c r="G61" s="159"/>
      <c r="H61" s="159"/>
      <c r="I61" s="160"/>
      <c r="J61" s="161">
        <f>J101</f>
        <v>0</v>
      </c>
      <c r="K61" s="157"/>
      <c r="L61" s="162"/>
    </row>
    <row r="62" spans="2:12" s="10" customFormat="1" ht="14.85" customHeight="1">
      <c r="B62" s="156"/>
      <c r="C62" s="157"/>
      <c r="D62" s="158" t="s">
        <v>103</v>
      </c>
      <c r="E62" s="159"/>
      <c r="F62" s="159"/>
      <c r="G62" s="159"/>
      <c r="H62" s="159"/>
      <c r="I62" s="160"/>
      <c r="J62" s="161">
        <f>J102</f>
        <v>0</v>
      </c>
      <c r="K62" s="157"/>
      <c r="L62" s="162"/>
    </row>
    <row r="63" spans="2:12" s="10" customFormat="1" ht="14.85" customHeight="1">
      <c r="B63" s="156"/>
      <c r="C63" s="157"/>
      <c r="D63" s="158" t="s">
        <v>104</v>
      </c>
      <c r="E63" s="159"/>
      <c r="F63" s="159"/>
      <c r="G63" s="159"/>
      <c r="H63" s="159"/>
      <c r="I63" s="160"/>
      <c r="J63" s="161">
        <f>J137</f>
        <v>0</v>
      </c>
      <c r="K63" s="157"/>
      <c r="L63" s="162"/>
    </row>
    <row r="64" spans="2:12" s="10" customFormat="1" ht="19.9" customHeight="1">
      <c r="B64" s="156"/>
      <c r="C64" s="157"/>
      <c r="D64" s="158" t="s">
        <v>105</v>
      </c>
      <c r="E64" s="159"/>
      <c r="F64" s="159"/>
      <c r="G64" s="159"/>
      <c r="H64" s="159"/>
      <c r="I64" s="160"/>
      <c r="J64" s="161">
        <f>J199</f>
        <v>0</v>
      </c>
      <c r="K64" s="157"/>
      <c r="L64" s="162"/>
    </row>
    <row r="65" spans="2:12" s="10" customFormat="1" ht="14.85" customHeight="1">
      <c r="B65" s="156"/>
      <c r="C65" s="157"/>
      <c r="D65" s="158" t="s">
        <v>106</v>
      </c>
      <c r="E65" s="159"/>
      <c r="F65" s="159"/>
      <c r="G65" s="159"/>
      <c r="H65" s="159"/>
      <c r="I65" s="160"/>
      <c r="J65" s="161">
        <f>J200</f>
        <v>0</v>
      </c>
      <c r="K65" s="157"/>
      <c r="L65" s="162"/>
    </row>
    <row r="66" spans="2:12" s="10" customFormat="1" ht="14.85" customHeight="1">
      <c r="B66" s="156"/>
      <c r="C66" s="157"/>
      <c r="D66" s="158" t="s">
        <v>107</v>
      </c>
      <c r="E66" s="159"/>
      <c r="F66" s="159"/>
      <c r="G66" s="159"/>
      <c r="H66" s="159"/>
      <c r="I66" s="160"/>
      <c r="J66" s="161">
        <f>J229</f>
        <v>0</v>
      </c>
      <c r="K66" s="157"/>
      <c r="L66" s="162"/>
    </row>
    <row r="67" spans="2:12" s="10" customFormat="1" ht="14.85" customHeight="1">
      <c r="B67" s="156"/>
      <c r="C67" s="157"/>
      <c r="D67" s="158" t="s">
        <v>108</v>
      </c>
      <c r="E67" s="159"/>
      <c r="F67" s="159"/>
      <c r="G67" s="159"/>
      <c r="H67" s="159"/>
      <c r="I67" s="160"/>
      <c r="J67" s="161">
        <f>J236</f>
        <v>0</v>
      </c>
      <c r="K67" s="157"/>
      <c r="L67" s="162"/>
    </row>
    <row r="68" spans="2:12" s="10" customFormat="1" ht="14.85" customHeight="1">
      <c r="B68" s="156"/>
      <c r="C68" s="157"/>
      <c r="D68" s="158" t="s">
        <v>109</v>
      </c>
      <c r="E68" s="159"/>
      <c r="F68" s="159"/>
      <c r="G68" s="159"/>
      <c r="H68" s="159"/>
      <c r="I68" s="160"/>
      <c r="J68" s="161">
        <f>J285</f>
        <v>0</v>
      </c>
      <c r="K68" s="157"/>
      <c r="L68" s="162"/>
    </row>
    <row r="69" spans="2:12" s="10" customFormat="1" ht="19.9" customHeight="1">
      <c r="B69" s="156"/>
      <c r="C69" s="157"/>
      <c r="D69" s="158" t="s">
        <v>110</v>
      </c>
      <c r="E69" s="159"/>
      <c r="F69" s="159"/>
      <c r="G69" s="159"/>
      <c r="H69" s="159"/>
      <c r="I69" s="160"/>
      <c r="J69" s="161">
        <f>J314</f>
        <v>0</v>
      </c>
      <c r="K69" s="157"/>
      <c r="L69" s="162"/>
    </row>
    <row r="70" spans="2:12" s="10" customFormat="1" ht="19.9" customHeight="1">
      <c r="B70" s="156"/>
      <c r="C70" s="157"/>
      <c r="D70" s="158" t="s">
        <v>111</v>
      </c>
      <c r="E70" s="159"/>
      <c r="F70" s="159"/>
      <c r="G70" s="159"/>
      <c r="H70" s="159"/>
      <c r="I70" s="160"/>
      <c r="J70" s="161">
        <f>J329</f>
        <v>0</v>
      </c>
      <c r="K70" s="157"/>
      <c r="L70" s="162"/>
    </row>
    <row r="71" spans="2:12" s="9" customFormat="1" ht="24.95" customHeight="1">
      <c r="B71" s="149"/>
      <c r="C71" s="150"/>
      <c r="D71" s="151" t="s">
        <v>112</v>
      </c>
      <c r="E71" s="152"/>
      <c r="F71" s="152"/>
      <c r="G71" s="152"/>
      <c r="H71" s="152"/>
      <c r="I71" s="153"/>
      <c r="J71" s="154">
        <f>J333</f>
        <v>0</v>
      </c>
      <c r="K71" s="150"/>
      <c r="L71" s="155"/>
    </row>
    <row r="72" spans="2:12" s="10" customFormat="1" ht="19.9" customHeight="1">
      <c r="B72" s="156"/>
      <c r="C72" s="157"/>
      <c r="D72" s="158" t="s">
        <v>113</v>
      </c>
      <c r="E72" s="159"/>
      <c r="F72" s="159"/>
      <c r="G72" s="159"/>
      <c r="H72" s="159"/>
      <c r="I72" s="160"/>
      <c r="J72" s="161">
        <f>J334</f>
        <v>0</v>
      </c>
      <c r="K72" s="157"/>
      <c r="L72" s="162"/>
    </row>
    <row r="73" spans="2:12" s="10" customFormat="1" ht="19.9" customHeight="1">
      <c r="B73" s="156"/>
      <c r="C73" s="157"/>
      <c r="D73" s="158" t="s">
        <v>114</v>
      </c>
      <c r="E73" s="159"/>
      <c r="F73" s="159"/>
      <c r="G73" s="159"/>
      <c r="H73" s="159"/>
      <c r="I73" s="160"/>
      <c r="J73" s="161">
        <f>J423</f>
        <v>0</v>
      </c>
      <c r="K73" s="157"/>
      <c r="L73" s="162"/>
    </row>
    <row r="74" spans="2:12" s="10" customFormat="1" ht="19.9" customHeight="1">
      <c r="B74" s="156"/>
      <c r="C74" s="157"/>
      <c r="D74" s="158" t="s">
        <v>115</v>
      </c>
      <c r="E74" s="159"/>
      <c r="F74" s="159"/>
      <c r="G74" s="159"/>
      <c r="H74" s="159"/>
      <c r="I74" s="160"/>
      <c r="J74" s="161">
        <f>J459</f>
        <v>0</v>
      </c>
      <c r="K74" s="157"/>
      <c r="L74" s="162"/>
    </row>
    <row r="75" spans="2:12" s="10" customFormat="1" ht="19.9" customHeight="1">
      <c r="B75" s="156"/>
      <c r="C75" s="157"/>
      <c r="D75" s="158" t="s">
        <v>116</v>
      </c>
      <c r="E75" s="159"/>
      <c r="F75" s="159"/>
      <c r="G75" s="159"/>
      <c r="H75" s="159"/>
      <c r="I75" s="160"/>
      <c r="J75" s="161">
        <f>J712</f>
        <v>0</v>
      </c>
      <c r="K75" s="157"/>
      <c r="L75" s="162"/>
    </row>
    <row r="76" spans="2:12" s="10" customFormat="1" ht="19.9" customHeight="1">
      <c r="B76" s="156"/>
      <c r="C76" s="157"/>
      <c r="D76" s="158" t="s">
        <v>117</v>
      </c>
      <c r="E76" s="159"/>
      <c r="F76" s="159"/>
      <c r="G76" s="159"/>
      <c r="H76" s="159"/>
      <c r="I76" s="160"/>
      <c r="J76" s="161">
        <f>J781</f>
        <v>0</v>
      </c>
      <c r="K76" s="157"/>
      <c r="L76" s="162"/>
    </row>
    <row r="77" spans="2:12" s="10" customFormat="1" ht="19.9" customHeight="1">
      <c r="B77" s="156"/>
      <c r="C77" s="157"/>
      <c r="D77" s="158" t="s">
        <v>118</v>
      </c>
      <c r="E77" s="159"/>
      <c r="F77" s="159"/>
      <c r="G77" s="159"/>
      <c r="H77" s="159"/>
      <c r="I77" s="160"/>
      <c r="J77" s="161">
        <f>J831</f>
        <v>0</v>
      </c>
      <c r="K77" s="157"/>
      <c r="L77" s="162"/>
    </row>
    <row r="78" spans="2:12" s="10" customFormat="1" ht="19.9" customHeight="1">
      <c r="B78" s="156"/>
      <c r="C78" s="157"/>
      <c r="D78" s="158" t="s">
        <v>119</v>
      </c>
      <c r="E78" s="159"/>
      <c r="F78" s="159"/>
      <c r="G78" s="159"/>
      <c r="H78" s="159"/>
      <c r="I78" s="160"/>
      <c r="J78" s="161">
        <f>J920</f>
        <v>0</v>
      </c>
      <c r="K78" s="157"/>
      <c r="L78" s="162"/>
    </row>
    <row r="79" spans="2:12" s="10" customFormat="1" ht="19.9" customHeight="1">
      <c r="B79" s="156"/>
      <c r="C79" s="157"/>
      <c r="D79" s="158" t="s">
        <v>120</v>
      </c>
      <c r="E79" s="159"/>
      <c r="F79" s="159"/>
      <c r="G79" s="159"/>
      <c r="H79" s="159"/>
      <c r="I79" s="160"/>
      <c r="J79" s="161">
        <f>J991</f>
        <v>0</v>
      </c>
      <c r="K79" s="157"/>
      <c r="L79" s="162"/>
    </row>
    <row r="80" spans="1:31" s="2" customFormat="1" ht="21.75" customHeight="1">
      <c r="A80" s="37"/>
      <c r="B80" s="38"/>
      <c r="C80" s="39"/>
      <c r="D80" s="39"/>
      <c r="E80" s="39"/>
      <c r="F80" s="39"/>
      <c r="G80" s="39"/>
      <c r="H80" s="39"/>
      <c r="I80" s="112"/>
      <c r="J80" s="39"/>
      <c r="K80" s="39"/>
      <c r="L80" s="113"/>
      <c r="S80" s="37"/>
      <c r="T80" s="37"/>
      <c r="U80" s="37"/>
      <c r="V80" s="37"/>
      <c r="W80" s="37"/>
      <c r="X80" s="37"/>
      <c r="Y80" s="37"/>
      <c r="Z80" s="37"/>
      <c r="AA80" s="37"/>
      <c r="AB80" s="37"/>
      <c r="AC80" s="37"/>
      <c r="AD80" s="37"/>
      <c r="AE80" s="37"/>
    </row>
    <row r="81" spans="1:31" s="2" customFormat="1" ht="6.95" customHeight="1">
      <c r="A81" s="37"/>
      <c r="B81" s="50"/>
      <c r="C81" s="51"/>
      <c r="D81" s="51"/>
      <c r="E81" s="51"/>
      <c r="F81" s="51"/>
      <c r="G81" s="51"/>
      <c r="H81" s="51"/>
      <c r="I81" s="140"/>
      <c r="J81" s="51"/>
      <c r="K81" s="51"/>
      <c r="L81" s="113"/>
      <c r="S81" s="37"/>
      <c r="T81" s="37"/>
      <c r="U81" s="37"/>
      <c r="V81" s="37"/>
      <c r="W81" s="37"/>
      <c r="X81" s="37"/>
      <c r="Y81" s="37"/>
      <c r="Z81" s="37"/>
      <c r="AA81" s="37"/>
      <c r="AB81" s="37"/>
      <c r="AC81" s="37"/>
      <c r="AD81" s="37"/>
      <c r="AE81" s="37"/>
    </row>
    <row r="85" spans="1:31" s="2" customFormat="1" ht="6.95" customHeight="1">
      <c r="A85" s="37"/>
      <c r="B85" s="52"/>
      <c r="C85" s="53"/>
      <c r="D85" s="53"/>
      <c r="E85" s="53"/>
      <c r="F85" s="53"/>
      <c r="G85" s="53"/>
      <c r="H85" s="53"/>
      <c r="I85" s="143"/>
      <c r="J85" s="53"/>
      <c r="K85" s="53"/>
      <c r="L85" s="113"/>
      <c r="S85" s="37"/>
      <c r="T85" s="37"/>
      <c r="U85" s="37"/>
      <c r="V85" s="37"/>
      <c r="W85" s="37"/>
      <c r="X85" s="37"/>
      <c r="Y85" s="37"/>
      <c r="Z85" s="37"/>
      <c r="AA85" s="37"/>
      <c r="AB85" s="37"/>
      <c r="AC85" s="37"/>
      <c r="AD85" s="37"/>
      <c r="AE85" s="37"/>
    </row>
    <row r="86" spans="1:31" s="2" customFormat="1" ht="24.95" customHeight="1">
      <c r="A86" s="37"/>
      <c r="B86" s="38"/>
      <c r="C86" s="26" t="s">
        <v>121</v>
      </c>
      <c r="D86" s="39"/>
      <c r="E86" s="39"/>
      <c r="F86" s="39"/>
      <c r="G86" s="39"/>
      <c r="H86" s="39"/>
      <c r="I86" s="112"/>
      <c r="J86" s="39"/>
      <c r="K86" s="39"/>
      <c r="L86" s="113"/>
      <c r="S86" s="37"/>
      <c r="T86" s="37"/>
      <c r="U86" s="37"/>
      <c r="V86" s="37"/>
      <c r="W86" s="37"/>
      <c r="X86" s="37"/>
      <c r="Y86" s="37"/>
      <c r="Z86" s="37"/>
      <c r="AA86" s="37"/>
      <c r="AB86" s="37"/>
      <c r="AC86" s="37"/>
      <c r="AD86" s="37"/>
      <c r="AE86" s="37"/>
    </row>
    <row r="87" spans="1:31" s="2" customFormat="1" ht="6.95" customHeight="1">
      <c r="A87" s="37"/>
      <c r="B87" s="38"/>
      <c r="C87" s="39"/>
      <c r="D87" s="39"/>
      <c r="E87" s="39"/>
      <c r="F87" s="39"/>
      <c r="G87" s="39"/>
      <c r="H87" s="39"/>
      <c r="I87" s="112"/>
      <c r="J87" s="39"/>
      <c r="K87" s="39"/>
      <c r="L87" s="113"/>
      <c r="S87" s="37"/>
      <c r="T87" s="37"/>
      <c r="U87" s="37"/>
      <c r="V87" s="37"/>
      <c r="W87" s="37"/>
      <c r="X87" s="37"/>
      <c r="Y87" s="37"/>
      <c r="Z87" s="37"/>
      <c r="AA87" s="37"/>
      <c r="AB87" s="37"/>
      <c r="AC87" s="37"/>
      <c r="AD87" s="37"/>
      <c r="AE87" s="37"/>
    </row>
    <row r="88" spans="1:31" s="2" customFormat="1" ht="12" customHeight="1">
      <c r="A88" s="37"/>
      <c r="B88" s="38"/>
      <c r="C88" s="32" t="s">
        <v>16</v>
      </c>
      <c r="D88" s="39"/>
      <c r="E88" s="39"/>
      <c r="F88" s="39"/>
      <c r="G88" s="39"/>
      <c r="H88" s="39"/>
      <c r="I88" s="112"/>
      <c r="J88" s="39"/>
      <c r="K88" s="39"/>
      <c r="L88" s="113"/>
      <c r="S88" s="37"/>
      <c r="T88" s="37"/>
      <c r="U88" s="37"/>
      <c r="V88" s="37"/>
      <c r="W88" s="37"/>
      <c r="X88" s="37"/>
      <c r="Y88" s="37"/>
      <c r="Z88" s="37"/>
      <c r="AA88" s="37"/>
      <c r="AB88" s="37"/>
      <c r="AC88" s="37"/>
      <c r="AD88" s="37"/>
      <c r="AE88" s="37"/>
    </row>
    <row r="89" spans="1:31" s="2" customFormat="1" ht="16.5" customHeight="1">
      <c r="A89" s="37"/>
      <c r="B89" s="38"/>
      <c r="C89" s="39"/>
      <c r="D89" s="39"/>
      <c r="E89" s="418" t="str">
        <f>E7</f>
        <v>OBJEKT ZČU - SADY PĚTATŘICÁTNÍKŮ 14, PLZEŇ - VÝMĚNA OKEN</v>
      </c>
      <c r="F89" s="419"/>
      <c r="G89" s="419"/>
      <c r="H89" s="419"/>
      <c r="I89" s="112"/>
      <c r="J89" s="39"/>
      <c r="K89" s="39"/>
      <c r="L89" s="113"/>
      <c r="S89" s="37"/>
      <c r="T89" s="37"/>
      <c r="U89" s="37"/>
      <c r="V89" s="37"/>
      <c r="W89" s="37"/>
      <c r="X89" s="37"/>
      <c r="Y89" s="37"/>
      <c r="Z89" s="37"/>
      <c r="AA89" s="37"/>
      <c r="AB89" s="37"/>
      <c r="AC89" s="37"/>
      <c r="AD89" s="37"/>
      <c r="AE89" s="37"/>
    </row>
    <row r="90" spans="1:31" s="2" customFormat="1" ht="12" customHeight="1">
      <c r="A90" s="37"/>
      <c r="B90" s="38"/>
      <c r="C90" s="32" t="s">
        <v>95</v>
      </c>
      <c r="D90" s="39"/>
      <c r="E90" s="39"/>
      <c r="F90" s="39"/>
      <c r="G90" s="39"/>
      <c r="H90" s="39"/>
      <c r="I90" s="112"/>
      <c r="J90" s="39"/>
      <c r="K90" s="39"/>
      <c r="L90" s="113"/>
      <c r="S90" s="37"/>
      <c r="T90" s="37"/>
      <c r="U90" s="37"/>
      <c r="V90" s="37"/>
      <c r="W90" s="37"/>
      <c r="X90" s="37"/>
      <c r="Y90" s="37"/>
      <c r="Z90" s="37"/>
      <c r="AA90" s="37"/>
      <c r="AB90" s="37"/>
      <c r="AC90" s="37"/>
      <c r="AD90" s="37"/>
      <c r="AE90" s="37"/>
    </row>
    <row r="91" spans="1:31" s="2" customFormat="1" ht="16.5" customHeight="1">
      <c r="A91" s="37"/>
      <c r="B91" s="38"/>
      <c r="C91" s="39"/>
      <c r="D91" s="39"/>
      <c r="E91" s="390" t="str">
        <f>E9</f>
        <v>A - OPRAVA ULIČNÍ FASÁDY - VÝMĚNA OKEN</v>
      </c>
      <c r="F91" s="420"/>
      <c r="G91" s="420"/>
      <c r="H91" s="420"/>
      <c r="I91" s="112"/>
      <c r="J91" s="39"/>
      <c r="K91" s="39"/>
      <c r="L91" s="113"/>
      <c r="S91" s="37"/>
      <c r="T91" s="37"/>
      <c r="U91" s="37"/>
      <c r="V91" s="37"/>
      <c r="W91" s="37"/>
      <c r="X91" s="37"/>
      <c r="Y91" s="37"/>
      <c r="Z91" s="37"/>
      <c r="AA91" s="37"/>
      <c r="AB91" s="37"/>
      <c r="AC91" s="37"/>
      <c r="AD91" s="37"/>
      <c r="AE91" s="37"/>
    </row>
    <row r="92" spans="1:31" s="2" customFormat="1" ht="6.95" customHeight="1">
      <c r="A92" s="37"/>
      <c r="B92" s="38"/>
      <c r="C92" s="39"/>
      <c r="D92" s="39"/>
      <c r="E92" s="39"/>
      <c r="F92" s="39"/>
      <c r="G92" s="39"/>
      <c r="H92" s="39"/>
      <c r="I92" s="112"/>
      <c r="J92" s="39"/>
      <c r="K92" s="39"/>
      <c r="L92" s="113"/>
      <c r="S92" s="37"/>
      <c r="T92" s="37"/>
      <c r="U92" s="37"/>
      <c r="V92" s="37"/>
      <c r="W92" s="37"/>
      <c r="X92" s="37"/>
      <c r="Y92" s="37"/>
      <c r="Z92" s="37"/>
      <c r="AA92" s="37"/>
      <c r="AB92" s="37"/>
      <c r="AC92" s="37"/>
      <c r="AD92" s="37"/>
      <c r="AE92" s="37"/>
    </row>
    <row r="93" spans="1:31" s="2" customFormat="1" ht="12" customHeight="1">
      <c r="A93" s="37"/>
      <c r="B93" s="38"/>
      <c r="C93" s="32" t="s">
        <v>21</v>
      </c>
      <c r="D93" s="39"/>
      <c r="E93" s="39"/>
      <c r="F93" s="30" t="str">
        <f>F12</f>
        <v>SADY PĚTATŘICÁTNÍKŮ 14, PLZEŇ</v>
      </c>
      <c r="G93" s="39"/>
      <c r="H93" s="39"/>
      <c r="I93" s="115" t="s">
        <v>23</v>
      </c>
      <c r="J93" s="62" t="str">
        <f>IF(J12="","",J12)</f>
        <v>3. 4. 2020</v>
      </c>
      <c r="K93" s="39"/>
      <c r="L93" s="113"/>
      <c r="S93" s="37"/>
      <c r="T93" s="37"/>
      <c r="U93" s="37"/>
      <c r="V93" s="37"/>
      <c r="W93" s="37"/>
      <c r="X93" s="37"/>
      <c r="Y93" s="37"/>
      <c r="Z93" s="37"/>
      <c r="AA93" s="37"/>
      <c r="AB93" s="37"/>
      <c r="AC93" s="37"/>
      <c r="AD93" s="37"/>
      <c r="AE93" s="37"/>
    </row>
    <row r="94" spans="1:31" s="2" customFormat="1" ht="6.95" customHeight="1">
      <c r="A94" s="37"/>
      <c r="B94" s="38"/>
      <c r="C94" s="39"/>
      <c r="D94" s="39"/>
      <c r="E94" s="39"/>
      <c r="F94" s="39"/>
      <c r="G94" s="39"/>
      <c r="H94" s="39"/>
      <c r="I94" s="112"/>
      <c r="J94" s="39"/>
      <c r="K94" s="39"/>
      <c r="L94" s="113"/>
      <c r="S94" s="37"/>
      <c r="T94" s="37"/>
      <c r="U94" s="37"/>
      <c r="V94" s="37"/>
      <c r="W94" s="37"/>
      <c r="X94" s="37"/>
      <c r="Y94" s="37"/>
      <c r="Z94" s="37"/>
      <c r="AA94" s="37"/>
      <c r="AB94" s="37"/>
      <c r="AC94" s="37"/>
      <c r="AD94" s="37"/>
      <c r="AE94" s="37"/>
    </row>
    <row r="95" spans="1:31" s="2" customFormat="1" ht="40.15" customHeight="1">
      <c r="A95" s="37"/>
      <c r="B95" s="38"/>
      <c r="C95" s="32" t="s">
        <v>25</v>
      </c>
      <c r="D95" s="39"/>
      <c r="E95" s="39"/>
      <c r="F95" s="30" t="str">
        <f>E15</f>
        <v>Západočeská univerzita v Plzni</v>
      </c>
      <c r="G95" s="39"/>
      <c r="H95" s="39"/>
      <c r="I95" s="115" t="s">
        <v>31</v>
      </c>
      <c r="J95" s="35" t="str">
        <f>E21</f>
        <v>ATELIER SOUKUP OPL ŠVEHLA s.r.o.</v>
      </c>
      <c r="K95" s="39"/>
      <c r="L95" s="113"/>
      <c r="S95" s="37"/>
      <c r="T95" s="37"/>
      <c r="U95" s="37"/>
      <c r="V95" s="37"/>
      <c r="W95" s="37"/>
      <c r="X95" s="37"/>
      <c r="Y95" s="37"/>
      <c r="Z95" s="37"/>
      <c r="AA95" s="37"/>
      <c r="AB95" s="37"/>
      <c r="AC95" s="37"/>
      <c r="AD95" s="37"/>
      <c r="AE95" s="37"/>
    </row>
    <row r="96" spans="1:31" s="2" customFormat="1" ht="15.2" customHeight="1">
      <c r="A96" s="37"/>
      <c r="B96" s="38"/>
      <c r="C96" s="32" t="s">
        <v>29</v>
      </c>
      <c r="D96" s="39"/>
      <c r="E96" s="39"/>
      <c r="F96" s="30" t="str">
        <f>IF(E18="","",E18)</f>
        <v>Vyplň údaj</v>
      </c>
      <c r="G96" s="39"/>
      <c r="H96" s="39"/>
      <c r="I96" s="115" t="s">
        <v>34</v>
      </c>
      <c r="J96" s="35" t="str">
        <f>E24</f>
        <v>Michal JIRKA</v>
      </c>
      <c r="K96" s="39"/>
      <c r="L96" s="113"/>
      <c r="S96" s="37"/>
      <c r="T96" s="37"/>
      <c r="U96" s="37"/>
      <c r="V96" s="37"/>
      <c r="W96" s="37"/>
      <c r="X96" s="37"/>
      <c r="Y96" s="37"/>
      <c r="Z96" s="37"/>
      <c r="AA96" s="37"/>
      <c r="AB96" s="37"/>
      <c r="AC96" s="37"/>
      <c r="AD96" s="37"/>
      <c r="AE96" s="37"/>
    </row>
    <row r="97" spans="1:31" s="2" customFormat="1" ht="10.35" customHeight="1">
      <c r="A97" s="37"/>
      <c r="B97" s="38"/>
      <c r="C97" s="39"/>
      <c r="D97" s="39"/>
      <c r="E97" s="39"/>
      <c r="F97" s="39"/>
      <c r="G97" s="39"/>
      <c r="H97" s="39"/>
      <c r="I97" s="112"/>
      <c r="J97" s="39"/>
      <c r="K97" s="39"/>
      <c r="L97" s="113"/>
      <c r="S97" s="37"/>
      <c r="T97" s="37"/>
      <c r="U97" s="37"/>
      <c r="V97" s="37"/>
      <c r="W97" s="37"/>
      <c r="X97" s="37"/>
      <c r="Y97" s="37"/>
      <c r="Z97" s="37"/>
      <c r="AA97" s="37"/>
      <c r="AB97" s="37"/>
      <c r="AC97" s="37"/>
      <c r="AD97" s="37"/>
      <c r="AE97" s="37"/>
    </row>
    <row r="98" spans="1:31" s="11" customFormat="1" ht="29.25" customHeight="1">
      <c r="A98" s="163"/>
      <c r="B98" s="164"/>
      <c r="C98" s="165" t="s">
        <v>122</v>
      </c>
      <c r="D98" s="166" t="s">
        <v>57</v>
      </c>
      <c r="E98" s="166" t="s">
        <v>53</v>
      </c>
      <c r="F98" s="166" t="s">
        <v>54</v>
      </c>
      <c r="G98" s="166" t="s">
        <v>123</v>
      </c>
      <c r="H98" s="166" t="s">
        <v>124</v>
      </c>
      <c r="I98" s="167" t="s">
        <v>125</v>
      </c>
      <c r="J98" s="166" t="s">
        <v>99</v>
      </c>
      <c r="K98" s="168" t="s">
        <v>126</v>
      </c>
      <c r="L98" s="169"/>
      <c r="M98" s="71" t="s">
        <v>19</v>
      </c>
      <c r="N98" s="72" t="s">
        <v>42</v>
      </c>
      <c r="O98" s="72" t="s">
        <v>127</v>
      </c>
      <c r="P98" s="72" t="s">
        <v>128</v>
      </c>
      <c r="Q98" s="72" t="s">
        <v>129</v>
      </c>
      <c r="R98" s="72" t="s">
        <v>130</v>
      </c>
      <c r="S98" s="72" t="s">
        <v>131</v>
      </c>
      <c r="T98" s="73" t="s">
        <v>132</v>
      </c>
      <c r="U98" s="163"/>
      <c r="V98" s="163"/>
      <c r="W98" s="163"/>
      <c r="X98" s="163"/>
      <c r="Y98" s="163"/>
      <c r="Z98" s="163"/>
      <c r="AA98" s="163"/>
      <c r="AB98" s="163"/>
      <c r="AC98" s="163"/>
      <c r="AD98" s="163"/>
      <c r="AE98" s="163"/>
    </row>
    <row r="99" spans="1:63" s="2" customFormat="1" ht="22.9" customHeight="1">
      <c r="A99" s="37"/>
      <c r="B99" s="38"/>
      <c r="C99" s="78" t="s">
        <v>133</v>
      </c>
      <c r="D99" s="39"/>
      <c r="E99" s="39"/>
      <c r="F99" s="39"/>
      <c r="G99" s="39"/>
      <c r="H99" s="39"/>
      <c r="I99" s="112"/>
      <c r="J99" s="170">
        <f>BK99</f>
        <v>0</v>
      </c>
      <c r="K99" s="39"/>
      <c r="L99" s="42"/>
      <c r="M99" s="74"/>
      <c r="N99" s="171"/>
      <c r="O99" s="75"/>
      <c r="P99" s="172">
        <f>P100+P333</f>
        <v>0</v>
      </c>
      <c r="Q99" s="75"/>
      <c r="R99" s="172">
        <f>R100+R333</f>
        <v>43.76071170815101</v>
      </c>
      <c r="S99" s="75"/>
      <c r="T99" s="173">
        <f>T100+T333</f>
        <v>61.32370275</v>
      </c>
      <c r="U99" s="37"/>
      <c r="V99" s="37"/>
      <c r="W99" s="37"/>
      <c r="X99" s="37"/>
      <c r="Y99" s="37"/>
      <c r="Z99" s="37"/>
      <c r="AA99" s="37"/>
      <c r="AB99" s="37"/>
      <c r="AC99" s="37"/>
      <c r="AD99" s="37"/>
      <c r="AE99" s="37"/>
      <c r="AT99" s="20" t="s">
        <v>71</v>
      </c>
      <c r="AU99" s="20" t="s">
        <v>100</v>
      </c>
      <c r="BK99" s="174">
        <f>BK100+BK333</f>
        <v>0</v>
      </c>
    </row>
    <row r="100" spans="2:63" s="12" customFormat="1" ht="25.9" customHeight="1">
      <c r="B100" s="175"/>
      <c r="C100" s="176"/>
      <c r="D100" s="177" t="s">
        <v>71</v>
      </c>
      <c r="E100" s="178" t="s">
        <v>134</v>
      </c>
      <c r="F100" s="178" t="s">
        <v>135</v>
      </c>
      <c r="G100" s="176"/>
      <c r="H100" s="176"/>
      <c r="I100" s="179"/>
      <c r="J100" s="180">
        <f>BK100</f>
        <v>0</v>
      </c>
      <c r="K100" s="176"/>
      <c r="L100" s="181"/>
      <c r="M100" s="182"/>
      <c r="N100" s="183"/>
      <c r="O100" s="183"/>
      <c r="P100" s="184">
        <f>P101+P199+P314+P329</f>
        <v>0</v>
      </c>
      <c r="Q100" s="183"/>
      <c r="R100" s="184">
        <f>R101+R199+R314+R329</f>
        <v>16.99089627</v>
      </c>
      <c r="S100" s="183"/>
      <c r="T100" s="185">
        <f>T101+T199+T314+T329</f>
        <v>35.97628</v>
      </c>
      <c r="AR100" s="186" t="s">
        <v>80</v>
      </c>
      <c r="AT100" s="187" t="s">
        <v>71</v>
      </c>
      <c r="AU100" s="187" t="s">
        <v>72</v>
      </c>
      <c r="AY100" s="186" t="s">
        <v>136</v>
      </c>
      <c r="BK100" s="188">
        <f>BK101+BK199+BK314+BK329</f>
        <v>0</v>
      </c>
    </row>
    <row r="101" spans="2:63" s="12" customFormat="1" ht="22.9" customHeight="1">
      <c r="B101" s="175"/>
      <c r="C101" s="176"/>
      <c r="D101" s="177" t="s">
        <v>71</v>
      </c>
      <c r="E101" s="189" t="s">
        <v>137</v>
      </c>
      <c r="F101" s="189" t="s">
        <v>138</v>
      </c>
      <c r="G101" s="176"/>
      <c r="H101" s="176"/>
      <c r="I101" s="179"/>
      <c r="J101" s="190">
        <f>BK101</f>
        <v>0</v>
      </c>
      <c r="K101" s="176"/>
      <c r="L101" s="181"/>
      <c r="M101" s="182"/>
      <c r="N101" s="183"/>
      <c r="O101" s="183"/>
      <c r="P101" s="184">
        <f>P102+P137</f>
        <v>0</v>
      </c>
      <c r="Q101" s="183"/>
      <c r="R101" s="184">
        <f>R102+R137</f>
        <v>16.98057627</v>
      </c>
      <c r="S101" s="183"/>
      <c r="T101" s="185">
        <f>T102+T137</f>
        <v>0</v>
      </c>
      <c r="AR101" s="186" t="s">
        <v>80</v>
      </c>
      <c r="AT101" s="187" t="s">
        <v>71</v>
      </c>
      <c r="AU101" s="187" t="s">
        <v>80</v>
      </c>
      <c r="AY101" s="186" t="s">
        <v>136</v>
      </c>
      <c r="BK101" s="188">
        <f>BK102+BK137</f>
        <v>0</v>
      </c>
    </row>
    <row r="102" spans="2:63" s="12" customFormat="1" ht="20.85" customHeight="1">
      <c r="B102" s="175"/>
      <c r="C102" s="176"/>
      <c r="D102" s="177" t="s">
        <v>71</v>
      </c>
      <c r="E102" s="189" t="s">
        <v>139</v>
      </c>
      <c r="F102" s="189" t="s">
        <v>140</v>
      </c>
      <c r="G102" s="176"/>
      <c r="H102" s="176"/>
      <c r="I102" s="179"/>
      <c r="J102" s="190">
        <f>BK102</f>
        <v>0</v>
      </c>
      <c r="K102" s="176"/>
      <c r="L102" s="181"/>
      <c r="M102" s="182"/>
      <c r="N102" s="183"/>
      <c r="O102" s="183"/>
      <c r="P102" s="184">
        <f>SUM(P103:P136)</f>
        <v>0</v>
      </c>
      <c r="Q102" s="183"/>
      <c r="R102" s="184">
        <f>SUM(R103:R136)</f>
        <v>12.38375553</v>
      </c>
      <c r="S102" s="183"/>
      <c r="T102" s="185">
        <f>SUM(T103:T136)</f>
        <v>0</v>
      </c>
      <c r="AR102" s="186" t="s">
        <v>80</v>
      </c>
      <c r="AT102" s="187" t="s">
        <v>71</v>
      </c>
      <c r="AU102" s="187" t="s">
        <v>82</v>
      </c>
      <c r="AY102" s="186" t="s">
        <v>136</v>
      </c>
      <c r="BK102" s="188">
        <f>SUM(BK103:BK136)</f>
        <v>0</v>
      </c>
    </row>
    <row r="103" spans="1:65" s="2" customFormat="1" ht="16.5" customHeight="1">
      <c r="A103" s="37"/>
      <c r="B103" s="38"/>
      <c r="C103" s="191" t="s">
        <v>80</v>
      </c>
      <c r="D103" s="191" t="s">
        <v>141</v>
      </c>
      <c r="E103" s="192" t="s">
        <v>142</v>
      </c>
      <c r="F103" s="193" t="s">
        <v>143</v>
      </c>
      <c r="G103" s="194" t="s">
        <v>90</v>
      </c>
      <c r="H103" s="195">
        <v>378.361</v>
      </c>
      <c r="I103" s="196"/>
      <c r="J103" s="197">
        <f>ROUND(I103*H103,2)</f>
        <v>0</v>
      </c>
      <c r="K103" s="193" t="s">
        <v>144</v>
      </c>
      <c r="L103" s="42"/>
      <c r="M103" s="198" t="s">
        <v>19</v>
      </c>
      <c r="N103" s="199" t="s">
        <v>43</v>
      </c>
      <c r="O103" s="67"/>
      <c r="P103" s="200">
        <f>O103*H103</f>
        <v>0</v>
      </c>
      <c r="Q103" s="200">
        <v>0.03273</v>
      </c>
      <c r="R103" s="200">
        <f>Q103*H103</f>
        <v>12.38375553</v>
      </c>
      <c r="S103" s="200">
        <v>0</v>
      </c>
      <c r="T103" s="201">
        <f>S103*H103</f>
        <v>0</v>
      </c>
      <c r="U103" s="37"/>
      <c r="V103" s="37"/>
      <c r="W103" s="37"/>
      <c r="X103" s="37"/>
      <c r="Y103" s="37"/>
      <c r="Z103" s="37"/>
      <c r="AA103" s="37"/>
      <c r="AB103" s="37"/>
      <c r="AC103" s="37"/>
      <c r="AD103" s="37"/>
      <c r="AE103" s="37"/>
      <c r="AR103" s="202" t="s">
        <v>145</v>
      </c>
      <c r="AT103" s="202" t="s">
        <v>141</v>
      </c>
      <c r="AU103" s="202" t="s">
        <v>146</v>
      </c>
      <c r="AY103" s="20" t="s">
        <v>136</v>
      </c>
      <c r="BE103" s="203">
        <f>IF(N103="základní",J103,0)</f>
        <v>0</v>
      </c>
      <c r="BF103" s="203">
        <f>IF(N103="snížená",J103,0)</f>
        <v>0</v>
      </c>
      <c r="BG103" s="203">
        <f>IF(N103="zákl. přenesená",J103,0)</f>
        <v>0</v>
      </c>
      <c r="BH103" s="203">
        <f>IF(N103="sníž. přenesená",J103,0)</f>
        <v>0</v>
      </c>
      <c r="BI103" s="203">
        <f>IF(N103="nulová",J103,0)</f>
        <v>0</v>
      </c>
      <c r="BJ103" s="20" t="s">
        <v>80</v>
      </c>
      <c r="BK103" s="203">
        <f>ROUND(I103*H103,2)</f>
        <v>0</v>
      </c>
      <c r="BL103" s="20" t="s">
        <v>145</v>
      </c>
      <c r="BM103" s="202" t="s">
        <v>147</v>
      </c>
    </row>
    <row r="104" spans="1:47" s="2" customFormat="1" ht="11.25">
      <c r="A104" s="37"/>
      <c r="B104" s="38"/>
      <c r="C104" s="39"/>
      <c r="D104" s="204" t="s">
        <v>148</v>
      </c>
      <c r="E104" s="39"/>
      <c r="F104" s="205" t="s">
        <v>149</v>
      </c>
      <c r="G104" s="39"/>
      <c r="H104" s="39"/>
      <c r="I104" s="112"/>
      <c r="J104" s="39"/>
      <c r="K104" s="39"/>
      <c r="L104" s="42"/>
      <c r="M104" s="206"/>
      <c r="N104" s="207"/>
      <c r="O104" s="67"/>
      <c r="P104" s="67"/>
      <c r="Q104" s="67"/>
      <c r="R104" s="67"/>
      <c r="S104" s="67"/>
      <c r="T104" s="68"/>
      <c r="U104" s="37"/>
      <c r="V104" s="37"/>
      <c r="W104" s="37"/>
      <c r="X104" s="37"/>
      <c r="Y104" s="37"/>
      <c r="Z104" s="37"/>
      <c r="AA104" s="37"/>
      <c r="AB104" s="37"/>
      <c r="AC104" s="37"/>
      <c r="AD104" s="37"/>
      <c r="AE104" s="37"/>
      <c r="AT104" s="20" t="s">
        <v>148</v>
      </c>
      <c r="AU104" s="20" t="s">
        <v>146</v>
      </c>
    </row>
    <row r="105" spans="1:47" s="2" customFormat="1" ht="39">
      <c r="A105" s="37"/>
      <c r="B105" s="38"/>
      <c r="C105" s="39"/>
      <c r="D105" s="204" t="s">
        <v>150</v>
      </c>
      <c r="E105" s="39"/>
      <c r="F105" s="208" t="s">
        <v>151</v>
      </c>
      <c r="G105" s="39"/>
      <c r="H105" s="39"/>
      <c r="I105" s="112"/>
      <c r="J105" s="39"/>
      <c r="K105" s="39"/>
      <c r="L105" s="42"/>
      <c r="M105" s="206"/>
      <c r="N105" s="207"/>
      <c r="O105" s="67"/>
      <c r="P105" s="67"/>
      <c r="Q105" s="67"/>
      <c r="R105" s="67"/>
      <c r="S105" s="67"/>
      <c r="T105" s="68"/>
      <c r="U105" s="37"/>
      <c r="V105" s="37"/>
      <c r="W105" s="37"/>
      <c r="X105" s="37"/>
      <c r="Y105" s="37"/>
      <c r="Z105" s="37"/>
      <c r="AA105" s="37"/>
      <c r="AB105" s="37"/>
      <c r="AC105" s="37"/>
      <c r="AD105" s="37"/>
      <c r="AE105" s="37"/>
      <c r="AT105" s="20" t="s">
        <v>150</v>
      </c>
      <c r="AU105" s="20" t="s">
        <v>146</v>
      </c>
    </row>
    <row r="106" spans="2:51" s="13" customFormat="1" ht="11.25">
      <c r="B106" s="209"/>
      <c r="C106" s="210"/>
      <c r="D106" s="204" t="s">
        <v>152</v>
      </c>
      <c r="E106" s="211" t="s">
        <v>19</v>
      </c>
      <c r="F106" s="212" t="s">
        <v>153</v>
      </c>
      <c r="G106" s="210"/>
      <c r="H106" s="211" t="s">
        <v>19</v>
      </c>
      <c r="I106" s="213"/>
      <c r="J106" s="210"/>
      <c r="K106" s="210"/>
      <c r="L106" s="214"/>
      <c r="M106" s="215"/>
      <c r="N106" s="216"/>
      <c r="O106" s="216"/>
      <c r="P106" s="216"/>
      <c r="Q106" s="216"/>
      <c r="R106" s="216"/>
      <c r="S106" s="216"/>
      <c r="T106" s="217"/>
      <c r="AT106" s="218" t="s">
        <v>152</v>
      </c>
      <c r="AU106" s="218" t="s">
        <v>146</v>
      </c>
      <c r="AV106" s="13" t="s">
        <v>80</v>
      </c>
      <c r="AW106" s="13" t="s">
        <v>33</v>
      </c>
      <c r="AX106" s="13" t="s">
        <v>72</v>
      </c>
      <c r="AY106" s="218" t="s">
        <v>136</v>
      </c>
    </row>
    <row r="107" spans="2:51" s="13" customFormat="1" ht="11.25">
      <c r="B107" s="209"/>
      <c r="C107" s="210"/>
      <c r="D107" s="204" t="s">
        <v>152</v>
      </c>
      <c r="E107" s="211" t="s">
        <v>19</v>
      </c>
      <c r="F107" s="212" t="s">
        <v>154</v>
      </c>
      <c r="G107" s="210"/>
      <c r="H107" s="211" t="s">
        <v>19</v>
      </c>
      <c r="I107" s="213"/>
      <c r="J107" s="210"/>
      <c r="K107" s="210"/>
      <c r="L107" s="214"/>
      <c r="M107" s="215"/>
      <c r="N107" s="216"/>
      <c r="O107" s="216"/>
      <c r="P107" s="216"/>
      <c r="Q107" s="216"/>
      <c r="R107" s="216"/>
      <c r="S107" s="216"/>
      <c r="T107" s="217"/>
      <c r="AT107" s="218" t="s">
        <v>152</v>
      </c>
      <c r="AU107" s="218" t="s">
        <v>146</v>
      </c>
      <c r="AV107" s="13" t="s">
        <v>80</v>
      </c>
      <c r="AW107" s="13" t="s">
        <v>33</v>
      </c>
      <c r="AX107" s="13" t="s">
        <v>72</v>
      </c>
      <c r="AY107" s="218" t="s">
        <v>136</v>
      </c>
    </row>
    <row r="108" spans="2:51" s="14" customFormat="1" ht="11.25">
      <c r="B108" s="219"/>
      <c r="C108" s="220"/>
      <c r="D108" s="204" t="s">
        <v>152</v>
      </c>
      <c r="E108" s="221" t="s">
        <v>19</v>
      </c>
      <c r="F108" s="222" t="s">
        <v>155</v>
      </c>
      <c r="G108" s="220"/>
      <c r="H108" s="223">
        <v>80.325</v>
      </c>
      <c r="I108" s="224"/>
      <c r="J108" s="220"/>
      <c r="K108" s="220"/>
      <c r="L108" s="225"/>
      <c r="M108" s="226"/>
      <c r="N108" s="227"/>
      <c r="O108" s="227"/>
      <c r="P108" s="227"/>
      <c r="Q108" s="227"/>
      <c r="R108" s="227"/>
      <c r="S108" s="227"/>
      <c r="T108" s="228"/>
      <c r="AT108" s="229" t="s">
        <v>152</v>
      </c>
      <c r="AU108" s="229" t="s">
        <v>146</v>
      </c>
      <c r="AV108" s="14" t="s">
        <v>82</v>
      </c>
      <c r="AW108" s="14" t="s">
        <v>33</v>
      </c>
      <c r="AX108" s="14" t="s">
        <v>72</v>
      </c>
      <c r="AY108" s="229" t="s">
        <v>136</v>
      </c>
    </row>
    <row r="109" spans="2:51" s="14" customFormat="1" ht="11.25">
      <c r="B109" s="219"/>
      <c r="C109" s="220"/>
      <c r="D109" s="204" t="s">
        <v>152</v>
      </c>
      <c r="E109" s="221" t="s">
        <v>19</v>
      </c>
      <c r="F109" s="222" t="s">
        <v>156</v>
      </c>
      <c r="G109" s="220"/>
      <c r="H109" s="223">
        <v>20.58</v>
      </c>
      <c r="I109" s="224"/>
      <c r="J109" s="220"/>
      <c r="K109" s="220"/>
      <c r="L109" s="225"/>
      <c r="M109" s="226"/>
      <c r="N109" s="227"/>
      <c r="O109" s="227"/>
      <c r="P109" s="227"/>
      <c r="Q109" s="227"/>
      <c r="R109" s="227"/>
      <c r="S109" s="227"/>
      <c r="T109" s="228"/>
      <c r="AT109" s="229" t="s">
        <v>152</v>
      </c>
      <c r="AU109" s="229" t="s">
        <v>146</v>
      </c>
      <c r="AV109" s="14" t="s">
        <v>82</v>
      </c>
      <c r="AW109" s="14" t="s">
        <v>33</v>
      </c>
      <c r="AX109" s="14" t="s">
        <v>72</v>
      </c>
      <c r="AY109" s="229" t="s">
        <v>136</v>
      </c>
    </row>
    <row r="110" spans="2:51" s="13" customFormat="1" ht="11.25">
      <c r="B110" s="209"/>
      <c r="C110" s="210"/>
      <c r="D110" s="204" t="s">
        <v>152</v>
      </c>
      <c r="E110" s="211" t="s">
        <v>19</v>
      </c>
      <c r="F110" s="212" t="s">
        <v>157</v>
      </c>
      <c r="G110" s="210"/>
      <c r="H110" s="211" t="s">
        <v>19</v>
      </c>
      <c r="I110" s="213"/>
      <c r="J110" s="210"/>
      <c r="K110" s="210"/>
      <c r="L110" s="214"/>
      <c r="M110" s="215"/>
      <c r="N110" s="216"/>
      <c r="O110" s="216"/>
      <c r="P110" s="216"/>
      <c r="Q110" s="216"/>
      <c r="R110" s="216"/>
      <c r="S110" s="216"/>
      <c r="T110" s="217"/>
      <c r="AT110" s="218" t="s">
        <v>152</v>
      </c>
      <c r="AU110" s="218" t="s">
        <v>146</v>
      </c>
      <c r="AV110" s="13" t="s">
        <v>80</v>
      </c>
      <c r="AW110" s="13" t="s">
        <v>33</v>
      </c>
      <c r="AX110" s="13" t="s">
        <v>72</v>
      </c>
      <c r="AY110" s="218" t="s">
        <v>136</v>
      </c>
    </row>
    <row r="111" spans="2:51" s="14" customFormat="1" ht="11.25">
      <c r="B111" s="219"/>
      <c r="C111" s="220"/>
      <c r="D111" s="204" t="s">
        <v>152</v>
      </c>
      <c r="E111" s="221" t="s">
        <v>19</v>
      </c>
      <c r="F111" s="222" t="s">
        <v>158</v>
      </c>
      <c r="G111" s="220"/>
      <c r="H111" s="223">
        <v>50.82</v>
      </c>
      <c r="I111" s="224"/>
      <c r="J111" s="220"/>
      <c r="K111" s="220"/>
      <c r="L111" s="225"/>
      <c r="M111" s="226"/>
      <c r="N111" s="227"/>
      <c r="O111" s="227"/>
      <c r="P111" s="227"/>
      <c r="Q111" s="227"/>
      <c r="R111" s="227"/>
      <c r="S111" s="227"/>
      <c r="T111" s="228"/>
      <c r="AT111" s="229" t="s">
        <v>152</v>
      </c>
      <c r="AU111" s="229" t="s">
        <v>146</v>
      </c>
      <c r="AV111" s="14" t="s">
        <v>82</v>
      </c>
      <c r="AW111" s="14" t="s">
        <v>33</v>
      </c>
      <c r="AX111" s="14" t="s">
        <v>72</v>
      </c>
      <c r="AY111" s="229" t="s">
        <v>136</v>
      </c>
    </row>
    <row r="112" spans="2:51" s="14" customFormat="1" ht="11.25">
      <c r="B112" s="219"/>
      <c r="C112" s="220"/>
      <c r="D112" s="204" t="s">
        <v>152</v>
      </c>
      <c r="E112" s="221" t="s">
        <v>19</v>
      </c>
      <c r="F112" s="222" t="s">
        <v>159</v>
      </c>
      <c r="G112" s="220"/>
      <c r="H112" s="223">
        <v>14.98</v>
      </c>
      <c r="I112" s="224"/>
      <c r="J112" s="220"/>
      <c r="K112" s="220"/>
      <c r="L112" s="225"/>
      <c r="M112" s="226"/>
      <c r="N112" s="227"/>
      <c r="O112" s="227"/>
      <c r="P112" s="227"/>
      <c r="Q112" s="227"/>
      <c r="R112" s="227"/>
      <c r="S112" s="227"/>
      <c r="T112" s="228"/>
      <c r="AT112" s="229" t="s">
        <v>152</v>
      </c>
      <c r="AU112" s="229" t="s">
        <v>146</v>
      </c>
      <c r="AV112" s="14" t="s">
        <v>82</v>
      </c>
      <c r="AW112" s="14" t="s">
        <v>33</v>
      </c>
      <c r="AX112" s="14" t="s">
        <v>72</v>
      </c>
      <c r="AY112" s="229" t="s">
        <v>136</v>
      </c>
    </row>
    <row r="113" spans="2:51" s="14" customFormat="1" ht="11.25">
      <c r="B113" s="219"/>
      <c r="C113" s="220"/>
      <c r="D113" s="204" t="s">
        <v>152</v>
      </c>
      <c r="E113" s="221" t="s">
        <v>19</v>
      </c>
      <c r="F113" s="222" t="s">
        <v>160</v>
      </c>
      <c r="G113" s="220"/>
      <c r="H113" s="223">
        <v>9.66</v>
      </c>
      <c r="I113" s="224"/>
      <c r="J113" s="220"/>
      <c r="K113" s="220"/>
      <c r="L113" s="225"/>
      <c r="M113" s="226"/>
      <c r="N113" s="227"/>
      <c r="O113" s="227"/>
      <c r="P113" s="227"/>
      <c r="Q113" s="227"/>
      <c r="R113" s="227"/>
      <c r="S113" s="227"/>
      <c r="T113" s="228"/>
      <c r="AT113" s="229" t="s">
        <v>152</v>
      </c>
      <c r="AU113" s="229" t="s">
        <v>146</v>
      </c>
      <c r="AV113" s="14" t="s">
        <v>82</v>
      </c>
      <c r="AW113" s="14" t="s">
        <v>33</v>
      </c>
      <c r="AX113" s="14" t="s">
        <v>72</v>
      </c>
      <c r="AY113" s="229" t="s">
        <v>136</v>
      </c>
    </row>
    <row r="114" spans="2:51" s="14" customFormat="1" ht="11.25">
      <c r="B114" s="219"/>
      <c r="C114" s="220"/>
      <c r="D114" s="204" t="s">
        <v>152</v>
      </c>
      <c r="E114" s="221" t="s">
        <v>19</v>
      </c>
      <c r="F114" s="222" t="s">
        <v>161</v>
      </c>
      <c r="G114" s="220"/>
      <c r="H114" s="223">
        <v>17.36</v>
      </c>
      <c r="I114" s="224"/>
      <c r="J114" s="220"/>
      <c r="K114" s="220"/>
      <c r="L114" s="225"/>
      <c r="M114" s="226"/>
      <c r="N114" s="227"/>
      <c r="O114" s="227"/>
      <c r="P114" s="227"/>
      <c r="Q114" s="227"/>
      <c r="R114" s="227"/>
      <c r="S114" s="227"/>
      <c r="T114" s="228"/>
      <c r="AT114" s="229" t="s">
        <v>152</v>
      </c>
      <c r="AU114" s="229" t="s">
        <v>146</v>
      </c>
      <c r="AV114" s="14" t="s">
        <v>82</v>
      </c>
      <c r="AW114" s="14" t="s">
        <v>33</v>
      </c>
      <c r="AX114" s="14" t="s">
        <v>72</v>
      </c>
      <c r="AY114" s="229" t="s">
        <v>136</v>
      </c>
    </row>
    <row r="115" spans="2:51" s="14" customFormat="1" ht="11.25">
      <c r="B115" s="219"/>
      <c r="C115" s="220"/>
      <c r="D115" s="204" t="s">
        <v>152</v>
      </c>
      <c r="E115" s="221" t="s">
        <v>19</v>
      </c>
      <c r="F115" s="222" t="s">
        <v>162</v>
      </c>
      <c r="G115" s="220"/>
      <c r="H115" s="223">
        <v>5.6</v>
      </c>
      <c r="I115" s="224"/>
      <c r="J115" s="220"/>
      <c r="K115" s="220"/>
      <c r="L115" s="225"/>
      <c r="M115" s="226"/>
      <c r="N115" s="227"/>
      <c r="O115" s="227"/>
      <c r="P115" s="227"/>
      <c r="Q115" s="227"/>
      <c r="R115" s="227"/>
      <c r="S115" s="227"/>
      <c r="T115" s="228"/>
      <c r="AT115" s="229" t="s">
        <v>152</v>
      </c>
      <c r="AU115" s="229" t="s">
        <v>146</v>
      </c>
      <c r="AV115" s="14" t="s">
        <v>82</v>
      </c>
      <c r="AW115" s="14" t="s">
        <v>33</v>
      </c>
      <c r="AX115" s="14" t="s">
        <v>72</v>
      </c>
      <c r="AY115" s="229" t="s">
        <v>136</v>
      </c>
    </row>
    <row r="116" spans="2:51" s="13" customFormat="1" ht="11.25">
      <c r="B116" s="209"/>
      <c r="C116" s="210"/>
      <c r="D116" s="204" t="s">
        <v>152</v>
      </c>
      <c r="E116" s="211" t="s">
        <v>19</v>
      </c>
      <c r="F116" s="212" t="s">
        <v>163</v>
      </c>
      <c r="G116" s="210"/>
      <c r="H116" s="211" t="s">
        <v>19</v>
      </c>
      <c r="I116" s="213"/>
      <c r="J116" s="210"/>
      <c r="K116" s="210"/>
      <c r="L116" s="214"/>
      <c r="M116" s="215"/>
      <c r="N116" s="216"/>
      <c r="O116" s="216"/>
      <c r="P116" s="216"/>
      <c r="Q116" s="216"/>
      <c r="R116" s="216"/>
      <c r="S116" s="216"/>
      <c r="T116" s="217"/>
      <c r="AT116" s="218" t="s">
        <v>152</v>
      </c>
      <c r="AU116" s="218" t="s">
        <v>146</v>
      </c>
      <c r="AV116" s="13" t="s">
        <v>80</v>
      </c>
      <c r="AW116" s="13" t="s">
        <v>33</v>
      </c>
      <c r="AX116" s="13" t="s">
        <v>72</v>
      </c>
      <c r="AY116" s="218" t="s">
        <v>136</v>
      </c>
    </row>
    <row r="117" spans="2:51" s="14" customFormat="1" ht="11.25">
      <c r="B117" s="219"/>
      <c r="C117" s="220"/>
      <c r="D117" s="204" t="s">
        <v>152</v>
      </c>
      <c r="E117" s="221" t="s">
        <v>19</v>
      </c>
      <c r="F117" s="222" t="s">
        <v>164</v>
      </c>
      <c r="G117" s="220"/>
      <c r="H117" s="223">
        <v>33.6</v>
      </c>
      <c r="I117" s="224"/>
      <c r="J117" s="220"/>
      <c r="K117" s="220"/>
      <c r="L117" s="225"/>
      <c r="M117" s="226"/>
      <c r="N117" s="227"/>
      <c r="O117" s="227"/>
      <c r="P117" s="227"/>
      <c r="Q117" s="227"/>
      <c r="R117" s="227"/>
      <c r="S117" s="227"/>
      <c r="T117" s="228"/>
      <c r="AT117" s="229" t="s">
        <v>152</v>
      </c>
      <c r="AU117" s="229" t="s">
        <v>146</v>
      </c>
      <c r="AV117" s="14" t="s">
        <v>82</v>
      </c>
      <c r="AW117" s="14" t="s">
        <v>33</v>
      </c>
      <c r="AX117" s="14" t="s">
        <v>72</v>
      </c>
      <c r="AY117" s="229" t="s">
        <v>136</v>
      </c>
    </row>
    <row r="118" spans="2:51" s="14" customFormat="1" ht="11.25">
      <c r="B118" s="219"/>
      <c r="C118" s="220"/>
      <c r="D118" s="204" t="s">
        <v>152</v>
      </c>
      <c r="E118" s="221" t="s">
        <v>19</v>
      </c>
      <c r="F118" s="222" t="s">
        <v>165</v>
      </c>
      <c r="G118" s="220"/>
      <c r="H118" s="223">
        <v>20.72</v>
      </c>
      <c r="I118" s="224"/>
      <c r="J118" s="220"/>
      <c r="K118" s="220"/>
      <c r="L118" s="225"/>
      <c r="M118" s="226"/>
      <c r="N118" s="227"/>
      <c r="O118" s="227"/>
      <c r="P118" s="227"/>
      <c r="Q118" s="227"/>
      <c r="R118" s="227"/>
      <c r="S118" s="227"/>
      <c r="T118" s="228"/>
      <c r="AT118" s="229" t="s">
        <v>152</v>
      </c>
      <c r="AU118" s="229" t="s">
        <v>146</v>
      </c>
      <c r="AV118" s="14" t="s">
        <v>82</v>
      </c>
      <c r="AW118" s="14" t="s">
        <v>33</v>
      </c>
      <c r="AX118" s="14" t="s">
        <v>72</v>
      </c>
      <c r="AY118" s="229" t="s">
        <v>136</v>
      </c>
    </row>
    <row r="119" spans="2:51" s="14" customFormat="1" ht="11.25">
      <c r="B119" s="219"/>
      <c r="C119" s="220"/>
      <c r="D119" s="204" t="s">
        <v>152</v>
      </c>
      <c r="E119" s="221" t="s">
        <v>19</v>
      </c>
      <c r="F119" s="222" t="s">
        <v>166</v>
      </c>
      <c r="G119" s="220"/>
      <c r="H119" s="223">
        <v>13.3</v>
      </c>
      <c r="I119" s="224"/>
      <c r="J119" s="220"/>
      <c r="K119" s="220"/>
      <c r="L119" s="225"/>
      <c r="M119" s="226"/>
      <c r="N119" s="227"/>
      <c r="O119" s="227"/>
      <c r="P119" s="227"/>
      <c r="Q119" s="227"/>
      <c r="R119" s="227"/>
      <c r="S119" s="227"/>
      <c r="T119" s="228"/>
      <c r="AT119" s="229" t="s">
        <v>152</v>
      </c>
      <c r="AU119" s="229" t="s">
        <v>146</v>
      </c>
      <c r="AV119" s="14" t="s">
        <v>82</v>
      </c>
      <c r="AW119" s="14" t="s">
        <v>33</v>
      </c>
      <c r="AX119" s="14" t="s">
        <v>72</v>
      </c>
      <c r="AY119" s="229" t="s">
        <v>136</v>
      </c>
    </row>
    <row r="120" spans="2:51" s="14" customFormat="1" ht="11.25">
      <c r="B120" s="219"/>
      <c r="C120" s="220"/>
      <c r="D120" s="204" t="s">
        <v>152</v>
      </c>
      <c r="E120" s="221" t="s">
        <v>19</v>
      </c>
      <c r="F120" s="222" t="s">
        <v>167</v>
      </c>
      <c r="G120" s="220"/>
      <c r="H120" s="223">
        <v>8.82</v>
      </c>
      <c r="I120" s="224"/>
      <c r="J120" s="220"/>
      <c r="K120" s="220"/>
      <c r="L120" s="225"/>
      <c r="M120" s="226"/>
      <c r="N120" s="227"/>
      <c r="O120" s="227"/>
      <c r="P120" s="227"/>
      <c r="Q120" s="227"/>
      <c r="R120" s="227"/>
      <c r="S120" s="227"/>
      <c r="T120" s="228"/>
      <c r="AT120" s="229" t="s">
        <v>152</v>
      </c>
      <c r="AU120" s="229" t="s">
        <v>146</v>
      </c>
      <c r="AV120" s="14" t="s">
        <v>82</v>
      </c>
      <c r="AW120" s="14" t="s">
        <v>33</v>
      </c>
      <c r="AX120" s="14" t="s">
        <v>72</v>
      </c>
      <c r="AY120" s="229" t="s">
        <v>136</v>
      </c>
    </row>
    <row r="121" spans="2:51" s="14" customFormat="1" ht="11.25">
      <c r="B121" s="219"/>
      <c r="C121" s="220"/>
      <c r="D121" s="204" t="s">
        <v>152</v>
      </c>
      <c r="E121" s="221" t="s">
        <v>19</v>
      </c>
      <c r="F121" s="222" t="s">
        <v>168</v>
      </c>
      <c r="G121" s="220"/>
      <c r="H121" s="223">
        <v>15.68</v>
      </c>
      <c r="I121" s="224"/>
      <c r="J121" s="220"/>
      <c r="K121" s="220"/>
      <c r="L121" s="225"/>
      <c r="M121" s="226"/>
      <c r="N121" s="227"/>
      <c r="O121" s="227"/>
      <c r="P121" s="227"/>
      <c r="Q121" s="227"/>
      <c r="R121" s="227"/>
      <c r="S121" s="227"/>
      <c r="T121" s="228"/>
      <c r="AT121" s="229" t="s">
        <v>152</v>
      </c>
      <c r="AU121" s="229" t="s">
        <v>146</v>
      </c>
      <c r="AV121" s="14" t="s">
        <v>82</v>
      </c>
      <c r="AW121" s="14" t="s">
        <v>33</v>
      </c>
      <c r="AX121" s="14" t="s">
        <v>72</v>
      </c>
      <c r="AY121" s="229" t="s">
        <v>136</v>
      </c>
    </row>
    <row r="122" spans="2:51" s="13" customFormat="1" ht="11.25">
      <c r="B122" s="209"/>
      <c r="C122" s="210"/>
      <c r="D122" s="204" t="s">
        <v>152</v>
      </c>
      <c r="E122" s="211" t="s">
        <v>19</v>
      </c>
      <c r="F122" s="212" t="s">
        <v>169</v>
      </c>
      <c r="G122" s="210"/>
      <c r="H122" s="211" t="s">
        <v>19</v>
      </c>
      <c r="I122" s="213"/>
      <c r="J122" s="210"/>
      <c r="K122" s="210"/>
      <c r="L122" s="214"/>
      <c r="M122" s="215"/>
      <c r="N122" s="216"/>
      <c r="O122" s="216"/>
      <c r="P122" s="216"/>
      <c r="Q122" s="216"/>
      <c r="R122" s="216"/>
      <c r="S122" s="216"/>
      <c r="T122" s="217"/>
      <c r="AT122" s="218" t="s">
        <v>152</v>
      </c>
      <c r="AU122" s="218" t="s">
        <v>146</v>
      </c>
      <c r="AV122" s="13" t="s">
        <v>80</v>
      </c>
      <c r="AW122" s="13" t="s">
        <v>33</v>
      </c>
      <c r="AX122" s="13" t="s">
        <v>72</v>
      </c>
      <c r="AY122" s="218" t="s">
        <v>136</v>
      </c>
    </row>
    <row r="123" spans="2:51" s="14" customFormat="1" ht="11.25">
      <c r="B123" s="219"/>
      <c r="C123" s="220"/>
      <c r="D123" s="204" t="s">
        <v>152</v>
      </c>
      <c r="E123" s="221" t="s">
        <v>19</v>
      </c>
      <c r="F123" s="222" t="s">
        <v>170</v>
      </c>
      <c r="G123" s="220"/>
      <c r="H123" s="223">
        <v>15.33</v>
      </c>
      <c r="I123" s="224"/>
      <c r="J123" s="220"/>
      <c r="K123" s="220"/>
      <c r="L123" s="225"/>
      <c r="M123" s="226"/>
      <c r="N123" s="227"/>
      <c r="O123" s="227"/>
      <c r="P123" s="227"/>
      <c r="Q123" s="227"/>
      <c r="R123" s="227"/>
      <c r="S123" s="227"/>
      <c r="T123" s="228"/>
      <c r="AT123" s="229" t="s">
        <v>152</v>
      </c>
      <c r="AU123" s="229" t="s">
        <v>146</v>
      </c>
      <c r="AV123" s="14" t="s">
        <v>82</v>
      </c>
      <c r="AW123" s="14" t="s">
        <v>33</v>
      </c>
      <c r="AX123" s="14" t="s">
        <v>72</v>
      </c>
      <c r="AY123" s="229" t="s">
        <v>136</v>
      </c>
    </row>
    <row r="124" spans="2:51" s="14" customFormat="1" ht="11.25">
      <c r="B124" s="219"/>
      <c r="C124" s="220"/>
      <c r="D124" s="204" t="s">
        <v>152</v>
      </c>
      <c r="E124" s="221" t="s">
        <v>19</v>
      </c>
      <c r="F124" s="222" t="s">
        <v>171</v>
      </c>
      <c r="G124" s="220"/>
      <c r="H124" s="223">
        <v>18.2</v>
      </c>
      <c r="I124" s="224"/>
      <c r="J124" s="220"/>
      <c r="K124" s="220"/>
      <c r="L124" s="225"/>
      <c r="M124" s="226"/>
      <c r="N124" s="227"/>
      <c r="O124" s="227"/>
      <c r="P124" s="227"/>
      <c r="Q124" s="227"/>
      <c r="R124" s="227"/>
      <c r="S124" s="227"/>
      <c r="T124" s="228"/>
      <c r="AT124" s="229" t="s">
        <v>152</v>
      </c>
      <c r="AU124" s="229" t="s">
        <v>146</v>
      </c>
      <c r="AV124" s="14" t="s">
        <v>82</v>
      </c>
      <c r="AW124" s="14" t="s">
        <v>33</v>
      </c>
      <c r="AX124" s="14" t="s">
        <v>72</v>
      </c>
      <c r="AY124" s="229" t="s">
        <v>136</v>
      </c>
    </row>
    <row r="125" spans="2:51" s="14" customFormat="1" ht="11.25">
      <c r="B125" s="219"/>
      <c r="C125" s="220"/>
      <c r="D125" s="204" t="s">
        <v>152</v>
      </c>
      <c r="E125" s="221" t="s">
        <v>19</v>
      </c>
      <c r="F125" s="222" t="s">
        <v>172</v>
      </c>
      <c r="G125" s="220"/>
      <c r="H125" s="223">
        <v>14.56</v>
      </c>
      <c r="I125" s="224"/>
      <c r="J125" s="220"/>
      <c r="K125" s="220"/>
      <c r="L125" s="225"/>
      <c r="M125" s="226"/>
      <c r="N125" s="227"/>
      <c r="O125" s="227"/>
      <c r="P125" s="227"/>
      <c r="Q125" s="227"/>
      <c r="R125" s="227"/>
      <c r="S125" s="227"/>
      <c r="T125" s="228"/>
      <c r="AT125" s="229" t="s">
        <v>152</v>
      </c>
      <c r="AU125" s="229" t="s">
        <v>146</v>
      </c>
      <c r="AV125" s="14" t="s">
        <v>82</v>
      </c>
      <c r="AW125" s="14" t="s">
        <v>33</v>
      </c>
      <c r="AX125" s="14" t="s">
        <v>72</v>
      </c>
      <c r="AY125" s="229" t="s">
        <v>136</v>
      </c>
    </row>
    <row r="126" spans="2:51" s="14" customFormat="1" ht="11.25">
      <c r="B126" s="219"/>
      <c r="C126" s="220"/>
      <c r="D126" s="204" t="s">
        <v>152</v>
      </c>
      <c r="E126" s="221" t="s">
        <v>19</v>
      </c>
      <c r="F126" s="222" t="s">
        <v>173</v>
      </c>
      <c r="G126" s="220"/>
      <c r="H126" s="223">
        <v>35.91</v>
      </c>
      <c r="I126" s="224"/>
      <c r="J126" s="220"/>
      <c r="K126" s="220"/>
      <c r="L126" s="225"/>
      <c r="M126" s="226"/>
      <c r="N126" s="227"/>
      <c r="O126" s="227"/>
      <c r="P126" s="227"/>
      <c r="Q126" s="227"/>
      <c r="R126" s="227"/>
      <c r="S126" s="227"/>
      <c r="T126" s="228"/>
      <c r="AT126" s="229" t="s">
        <v>152</v>
      </c>
      <c r="AU126" s="229" t="s">
        <v>146</v>
      </c>
      <c r="AV126" s="14" t="s">
        <v>82</v>
      </c>
      <c r="AW126" s="14" t="s">
        <v>33</v>
      </c>
      <c r="AX126" s="14" t="s">
        <v>72</v>
      </c>
      <c r="AY126" s="229" t="s">
        <v>136</v>
      </c>
    </row>
    <row r="127" spans="2:51" s="13" customFormat="1" ht="11.25">
      <c r="B127" s="209"/>
      <c r="C127" s="210"/>
      <c r="D127" s="204" t="s">
        <v>152</v>
      </c>
      <c r="E127" s="211" t="s">
        <v>19</v>
      </c>
      <c r="F127" s="212" t="s">
        <v>174</v>
      </c>
      <c r="G127" s="210"/>
      <c r="H127" s="211" t="s">
        <v>19</v>
      </c>
      <c r="I127" s="213"/>
      <c r="J127" s="210"/>
      <c r="K127" s="210"/>
      <c r="L127" s="214"/>
      <c r="M127" s="215"/>
      <c r="N127" s="216"/>
      <c r="O127" s="216"/>
      <c r="P127" s="216"/>
      <c r="Q127" s="216"/>
      <c r="R127" s="216"/>
      <c r="S127" s="216"/>
      <c r="T127" s="217"/>
      <c r="AT127" s="218" t="s">
        <v>152</v>
      </c>
      <c r="AU127" s="218" t="s">
        <v>146</v>
      </c>
      <c r="AV127" s="13" t="s">
        <v>80</v>
      </c>
      <c r="AW127" s="13" t="s">
        <v>33</v>
      </c>
      <c r="AX127" s="13" t="s">
        <v>72</v>
      </c>
      <c r="AY127" s="218" t="s">
        <v>136</v>
      </c>
    </row>
    <row r="128" spans="2:51" s="14" customFormat="1" ht="11.25">
      <c r="B128" s="219"/>
      <c r="C128" s="220"/>
      <c r="D128" s="204" t="s">
        <v>152</v>
      </c>
      <c r="E128" s="221" t="s">
        <v>19</v>
      </c>
      <c r="F128" s="222" t="s">
        <v>175</v>
      </c>
      <c r="G128" s="220"/>
      <c r="H128" s="223">
        <v>0.945</v>
      </c>
      <c r="I128" s="224"/>
      <c r="J128" s="220"/>
      <c r="K128" s="220"/>
      <c r="L128" s="225"/>
      <c r="M128" s="226"/>
      <c r="N128" s="227"/>
      <c r="O128" s="227"/>
      <c r="P128" s="227"/>
      <c r="Q128" s="227"/>
      <c r="R128" s="227"/>
      <c r="S128" s="227"/>
      <c r="T128" s="228"/>
      <c r="AT128" s="229" t="s">
        <v>152</v>
      </c>
      <c r="AU128" s="229" t="s">
        <v>146</v>
      </c>
      <c r="AV128" s="14" t="s">
        <v>82</v>
      </c>
      <c r="AW128" s="14" t="s">
        <v>33</v>
      </c>
      <c r="AX128" s="14" t="s">
        <v>72</v>
      </c>
      <c r="AY128" s="229" t="s">
        <v>136</v>
      </c>
    </row>
    <row r="129" spans="2:51" s="14" customFormat="1" ht="11.25">
      <c r="B129" s="219"/>
      <c r="C129" s="220"/>
      <c r="D129" s="204" t="s">
        <v>152</v>
      </c>
      <c r="E129" s="221" t="s">
        <v>19</v>
      </c>
      <c r="F129" s="222" t="s">
        <v>176</v>
      </c>
      <c r="G129" s="220"/>
      <c r="H129" s="223">
        <v>1.971</v>
      </c>
      <c r="I129" s="224"/>
      <c r="J129" s="220"/>
      <c r="K129" s="220"/>
      <c r="L129" s="225"/>
      <c r="M129" s="226"/>
      <c r="N129" s="227"/>
      <c r="O129" s="227"/>
      <c r="P129" s="227"/>
      <c r="Q129" s="227"/>
      <c r="R129" s="227"/>
      <c r="S129" s="227"/>
      <c r="T129" s="228"/>
      <c r="AT129" s="229" t="s">
        <v>152</v>
      </c>
      <c r="AU129" s="229" t="s">
        <v>146</v>
      </c>
      <c r="AV129" s="14" t="s">
        <v>82</v>
      </c>
      <c r="AW129" s="14" t="s">
        <v>33</v>
      </c>
      <c r="AX129" s="14" t="s">
        <v>72</v>
      </c>
      <c r="AY129" s="229" t="s">
        <v>136</v>
      </c>
    </row>
    <row r="130" spans="2:51" s="15" customFormat="1" ht="11.25">
      <c r="B130" s="230"/>
      <c r="C130" s="231"/>
      <c r="D130" s="204" t="s">
        <v>152</v>
      </c>
      <c r="E130" s="232" t="s">
        <v>19</v>
      </c>
      <c r="F130" s="233" t="s">
        <v>177</v>
      </c>
      <c r="G130" s="231"/>
      <c r="H130" s="234">
        <v>378.361</v>
      </c>
      <c r="I130" s="235"/>
      <c r="J130" s="231"/>
      <c r="K130" s="231"/>
      <c r="L130" s="236"/>
      <c r="M130" s="237"/>
      <c r="N130" s="238"/>
      <c r="O130" s="238"/>
      <c r="P130" s="238"/>
      <c r="Q130" s="238"/>
      <c r="R130" s="238"/>
      <c r="S130" s="238"/>
      <c r="T130" s="239"/>
      <c r="AT130" s="240" t="s">
        <v>152</v>
      </c>
      <c r="AU130" s="240" t="s">
        <v>146</v>
      </c>
      <c r="AV130" s="15" t="s">
        <v>145</v>
      </c>
      <c r="AW130" s="15" t="s">
        <v>33</v>
      </c>
      <c r="AX130" s="15" t="s">
        <v>80</v>
      </c>
      <c r="AY130" s="240" t="s">
        <v>136</v>
      </c>
    </row>
    <row r="131" spans="1:65" s="2" customFormat="1" ht="16.5" customHeight="1">
      <c r="A131" s="37"/>
      <c r="B131" s="38"/>
      <c r="C131" s="191" t="s">
        <v>82</v>
      </c>
      <c r="D131" s="191" t="s">
        <v>141</v>
      </c>
      <c r="E131" s="192" t="s">
        <v>178</v>
      </c>
      <c r="F131" s="193" t="s">
        <v>179</v>
      </c>
      <c r="G131" s="194" t="s">
        <v>90</v>
      </c>
      <c r="H131" s="195">
        <v>258</v>
      </c>
      <c r="I131" s="196"/>
      <c r="J131" s="197">
        <f>ROUND(I131*H131,2)</f>
        <v>0</v>
      </c>
      <c r="K131" s="193" t="s">
        <v>144</v>
      </c>
      <c r="L131" s="42"/>
      <c r="M131" s="198" t="s">
        <v>19</v>
      </c>
      <c r="N131" s="199" t="s">
        <v>43</v>
      </c>
      <c r="O131" s="67"/>
      <c r="P131" s="200">
        <f>O131*H131</f>
        <v>0</v>
      </c>
      <c r="Q131" s="200">
        <v>0</v>
      </c>
      <c r="R131" s="200">
        <f>Q131*H131</f>
        <v>0</v>
      </c>
      <c r="S131" s="200">
        <v>0</v>
      </c>
      <c r="T131" s="201">
        <f>S131*H131</f>
        <v>0</v>
      </c>
      <c r="U131" s="37"/>
      <c r="V131" s="37"/>
      <c r="W131" s="37"/>
      <c r="X131" s="37"/>
      <c r="Y131" s="37"/>
      <c r="Z131" s="37"/>
      <c r="AA131" s="37"/>
      <c r="AB131" s="37"/>
      <c r="AC131" s="37"/>
      <c r="AD131" s="37"/>
      <c r="AE131" s="37"/>
      <c r="AR131" s="202" t="s">
        <v>145</v>
      </c>
      <c r="AT131" s="202" t="s">
        <v>141</v>
      </c>
      <c r="AU131" s="202" t="s">
        <v>146</v>
      </c>
      <c r="AY131" s="20" t="s">
        <v>136</v>
      </c>
      <c r="BE131" s="203">
        <f>IF(N131="základní",J131,0)</f>
        <v>0</v>
      </c>
      <c r="BF131" s="203">
        <f>IF(N131="snížená",J131,0)</f>
        <v>0</v>
      </c>
      <c r="BG131" s="203">
        <f>IF(N131="zákl. přenesená",J131,0)</f>
        <v>0</v>
      </c>
      <c r="BH131" s="203">
        <f>IF(N131="sníž. přenesená",J131,0)</f>
        <v>0</v>
      </c>
      <c r="BI131" s="203">
        <f>IF(N131="nulová",J131,0)</f>
        <v>0</v>
      </c>
      <c r="BJ131" s="20" t="s">
        <v>80</v>
      </c>
      <c r="BK131" s="203">
        <f>ROUND(I131*H131,2)</f>
        <v>0</v>
      </c>
      <c r="BL131" s="20" t="s">
        <v>145</v>
      </c>
      <c r="BM131" s="202" t="s">
        <v>180</v>
      </c>
    </row>
    <row r="132" spans="1:47" s="2" customFormat="1" ht="11.25">
      <c r="A132" s="37"/>
      <c r="B132" s="38"/>
      <c r="C132" s="39"/>
      <c r="D132" s="204" t="s">
        <v>148</v>
      </c>
      <c r="E132" s="39"/>
      <c r="F132" s="205" t="s">
        <v>181</v>
      </c>
      <c r="G132" s="39"/>
      <c r="H132" s="39"/>
      <c r="I132" s="112"/>
      <c r="J132" s="39"/>
      <c r="K132" s="39"/>
      <c r="L132" s="42"/>
      <c r="M132" s="206"/>
      <c r="N132" s="207"/>
      <c r="O132" s="67"/>
      <c r="P132" s="67"/>
      <c r="Q132" s="67"/>
      <c r="R132" s="67"/>
      <c r="S132" s="67"/>
      <c r="T132" s="68"/>
      <c r="U132" s="37"/>
      <c r="V132" s="37"/>
      <c r="W132" s="37"/>
      <c r="X132" s="37"/>
      <c r="Y132" s="37"/>
      <c r="Z132" s="37"/>
      <c r="AA132" s="37"/>
      <c r="AB132" s="37"/>
      <c r="AC132" s="37"/>
      <c r="AD132" s="37"/>
      <c r="AE132" s="37"/>
      <c r="AT132" s="20" t="s">
        <v>148</v>
      </c>
      <c r="AU132" s="20" t="s">
        <v>146</v>
      </c>
    </row>
    <row r="133" spans="1:47" s="2" customFormat="1" ht="39">
      <c r="A133" s="37"/>
      <c r="B133" s="38"/>
      <c r="C133" s="39"/>
      <c r="D133" s="204" t="s">
        <v>150</v>
      </c>
      <c r="E133" s="39"/>
      <c r="F133" s="208" t="s">
        <v>182</v>
      </c>
      <c r="G133" s="39"/>
      <c r="H133" s="39"/>
      <c r="I133" s="112"/>
      <c r="J133" s="39"/>
      <c r="K133" s="39"/>
      <c r="L133" s="42"/>
      <c r="M133" s="206"/>
      <c r="N133" s="207"/>
      <c r="O133" s="67"/>
      <c r="P133" s="67"/>
      <c r="Q133" s="67"/>
      <c r="R133" s="67"/>
      <c r="S133" s="67"/>
      <c r="T133" s="68"/>
      <c r="U133" s="37"/>
      <c r="V133" s="37"/>
      <c r="W133" s="37"/>
      <c r="X133" s="37"/>
      <c r="Y133" s="37"/>
      <c r="Z133" s="37"/>
      <c r="AA133" s="37"/>
      <c r="AB133" s="37"/>
      <c r="AC133" s="37"/>
      <c r="AD133" s="37"/>
      <c r="AE133" s="37"/>
      <c r="AT133" s="20" t="s">
        <v>150</v>
      </c>
      <c r="AU133" s="20" t="s">
        <v>146</v>
      </c>
    </row>
    <row r="134" spans="2:51" s="14" customFormat="1" ht="11.25">
      <c r="B134" s="219"/>
      <c r="C134" s="220"/>
      <c r="D134" s="204" t="s">
        <v>152</v>
      </c>
      <c r="E134" s="221" t="s">
        <v>19</v>
      </c>
      <c r="F134" s="222" t="s">
        <v>183</v>
      </c>
      <c r="G134" s="220"/>
      <c r="H134" s="223">
        <v>160</v>
      </c>
      <c r="I134" s="224"/>
      <c r="J134" s="220"/>
      <c r="K134" s="220"/>
      <c r="L134" s="225"/>
      <c r="M134" s="226"/>
      <c r="N134" s="227"/>
      <c r="O134" s="227"/>
      <c r="P134" s="227"/>
      <c r="Q134" s="227"/>
      <c r="R134" s="227"/>
      <c r="S134" s="227"/>
      <c r="T134" s="228"/>
      <c r="AT134" s="229" t="s">
        <v>152</v>
      </c>
      <c r="AU134" s="229" t="s">
        <v>146</v>
      </c>
      <c r="AV134" s="14" t="s">
        <v>82</v>
      </c>
      <c r="AW134" s="14" t="s">
        <v>33</v>
      </c>
      <c r="AX134" s="14" t="s">
        <v>72</v>
      </c>
      <c r="AY134" s="229" t="s">
        <v>136</v>
      </c>
    </row>
    <row r="135" spans="2:51" s="14" customFormat="1" ht="11.25">
      <c r="B135" s="219"/>
      <c r="C135" s="220"/>
      <c r="D135" s="204" t="s">
        <v>152</v>
      </c>
      <c r="E135" s="221" t="s">
        <v>19</v>
      </c>
      <c r="F135" s="222" t="s">
        <v>184</v>
      </c>
      <c r="G135" s="220"/>
      <c r="H135" s="223">
        <v>98</v>
      </c>
      <c r="I135" s="224"/>
      <c r="J135" s="220"/>
      <c r="K135" s="220"/>
      <c r="L135" s="225"/>
      <c r="M135" s="226"/>
      <c r="N135" s="227"/>
      <c r="O135" s="227"/>
      <c r="P135" s="227"/>
      <c r="Q135" s="227"/>
      <c r="R135" s="227"/>
      <c r="S135" s="227"/>
      <c r="T135" s="228"/>
      <c r="AT135" s="229" t="s">
        <v>152</v>
      </c>
      <c r="AU135" s="229" t="s">
        <v>146</v>
      </c>
      <c r="AV135" s="14" t="s">
        <v>82</v>
      </c>
      <c r="AW135" s="14" t="s">
        <v>33</v>
      </c>
      <c r="AX135" s="14" t="s">
        <v>72</v>
      </c>
      <c r="AY135" s="229" t="s">
        <v>136</v>
      </c>
    </row>
    <row r="136" spans="2:51" s="15" customFormat="1" ht="11.25">
      <c r="B136" s="230"/>
      <c r="C136" s="231"/>
      <c r="D136" s="204" t="s">
        <v>152</v>
      </c>
      <c r="E136" s="232" t="s">
        <v>19</v>
      </c>
      <c r="F136" s="233" t="s">
        <v>177</v>
      </c>
      <c r="G136" s="231"/>
      <c r="H136" s="234">
        <v>258</v>
      </c>
      <c r="I136" s="235"/>
      <c r="J136" s="231"/>
      <c r="K136" s="231"/>
      <c r="L136" s="236"/>
      <c r="M136" s="237"/>
      <c r="N136" s="238"/>
      <c r="O136" s="238"/>
      <c r="P136" s="238"/>
      <c r="Q136" s="238"/>
      <c r="R136" s="238"/>
      <c r="S136" s="238"/>
      <c r="T136" s="239"/>
      <c r="AT136" s="240" t="s">
        <v>152</v>
      </c>
      <c r="AU136" s="240" t="s">
        <v>146</v>
      </c>
      <c r="AV136" s="15" t="s">
        <v>145</v>
      </c>
      <c r="AW136" s="15" t="s">
        <v>33</v>
      </c>
      <c r="AX136" s="15" t="s">
        <v>80</v>
      </c>
      <c r="AY136" s="240" t="s">
        <v>136</v>
      </c>
    </row>
    <row r="137" spans="2:63" s="12" customFormat="1" ht="20.85" customHeight="1">
      <c r="B137" s="175"/>
      <c r="C137" s="176"/>
      <c r="D137" s="177" t="s">
        <v>71</v>
      </c>
      <c r="E137" s="189" t="s">
        <v>185</v>
      </c>
      <c r="F137" s="189" t="s">
        <v>186</v>
      </c>
      <c r="G137" s="176"/>
      <c r="H137" s="176"/>
      <c r="I137" s="179"/>
      <c r="J137" s="190">
        <f>BK137</f>
        <v>0</v>
      </c>
      <c r="K137" s="176"/>
      <c r="L137" s="181"/>
      <c r="M137" s="182"/>
      <c r="N137" s="183"/>
      <c r="O137" s="183"/>
      <c r="P137" s="184">
        <f>SUM(P138:P198)</f>
        <v>0</v>
      </c>
      <c r="Q137" s="183"/>
      <c r="R137" s="184">
        <f>SUM(R138:R198)</f>
        <v>4.59682074</v>
      </c>
      <c r="S137" s="183"/>
      <c r="T137" s="185">
        <f>SUM(T138:T198)</f>
        <v>0</v>
      </c>
      <c r="AR137" s="186" t="s">
        <v>80</v>
      </c>
      <c r="AT137" s="187" t="s">
        <v>71</v>
      </c>
      <c r="AU137" s="187" t="s">
        <v>82</v>
      </c>
      <c r="AY137" s="186" t="s">
        <v>136</v>
      </c>
      <c r="BK137" s="188">
        <f>SUM(BK138:BK198)</f>
        <v>0</v>
      </c>
    </row>
    <row r="138" spans="1:65" s="2" customFormat="1" ht="16.5" customHeight="1">
      <c r="A138" s="37"/>
      <c r="B138" s="38"/>
      <c r="C138" s="191" t="s">
        <v>146</v>
      </c>
      <c r="D138" s="191" t="s">
        <v>141</v>
      </c>
      <c r="E138" s="192" t="s">
        <v>187</v>
      </c>
      <c r="F138" s="193" t="s">
        <v>188</v>
      </c>
      <c r="G138" s="194" t="s">
        <v>90</v>
      </c>
      <c r="H138" s="195">
        <v>103.602</v>
      </c>
      <c r="I138" s="196"/>
      <c r="J138" s="197">
        <f>ROUND(I138*H138,2)</f>
        <v>0</v>
      </c>
      <c r="K138" s="193" t="s">
        <v>144</v>
      </c>
      <c r="L138" s="42"/>
      <c r="M138" s="198" t="s">
        <v>19</v>
      </c>
      <c r="N138" s="199" t="s">
        <v>43</v>
      </c>
      <c r="O138" s="67"/>
      <c r="P138" s="200">
        <f>O138*H138</f>
        <v>0</v>
      </c>
      <c r="Q138" s="200">
        <v>0.04437</v>
      </c>
      <c r="R138" s="200">
        <f>Q138*H138</f>
        <v>4.59682074</v>
      </c>
      <c r="S138" s="200">
        <v>0</v>
      </c>
      <c r="T138" s="201">
        <f>S138*H138</f>
        <v>0</v>
      </c>
      <c r="U138" s="37"/>
      <c r="V138" s="37"/>
      <c r="W138" s="37"/>
      <c r="X138" s="37"/>
      <c r="Y138" s="37"/>
      <c r="Z138" s="37"/>
      <c r="AA138" s="37"/>
      <c r="AB138" s="37"/>
      <c r="AC138" s="37"/>
      <c r="AD138" s="37"/>
      <c r="AE138" s="37"/>
      <c r="AR138" s="202" t="s">
        <v>145</v>
      </c>
      <c r="AT138" s="202" t="s">
        <v>141</v>
      </c>
      <c r="AU138" s="202" t="s">
        <v>146</v>
      </c>
      <c r="AY138" s="20" t="s">
        <v>136</v>
      </c>
      <c r="BE138" s="203">
        <f>IF(N138="základní",J138,0)</f>
        <v>0</v>
      </c>
      <c r="BF138" s="203">
        <f>IF(N138="snížená",J138,0)</f>
        <v>0</v>
      </c>
      <c r="BG138" s="203">
        <f>IF(N138="zákl. přenesená",J138,0)</f>
        <v>0</v>
      </c>
      <c r="BH138" s="203">
        <f>IF(N138="sníž. přenesená",J138,0)</f>
        <v>0</v>
      </c>
      <c r="BI138" s="203">
        <f>IF(N138="nulová",J138,0)</f>
        <v>0</v>
      </c>
      <c r="BJ138" s="20" t="s">
        <v>80</v>
      </c>
      <c r="BK138" s="203">
        <f>ROUND(I138*H138,2)</f>
        <v>0</v>
      </c>
      <c r="BL138" s="20" t="s">
        <v>145</v>
      </c>
      <c r="BM138" s="202" t="s">
        <v>189</v>
      </c>
    </row>
    <row r="139" spans="1:47" s="2" customFormat="1" ht="11.25">
      <c r="A139" s="37"/>
      <c r="B139" s="38"/>
      <c r="C139" s="39"/>
      <c r="D139" s="204" t="s">
        <v>148</v>
      </c>
      <c r="E139" s="39"/>
      <c r="F139" s="205" t="s">
        <v>190</v>
      </c>
      <c r="G139" s="39"/>
      <c r="H139" s="39"/>
      <c r="I139" s="112"/>
      <c r="J139" s="39"/>
      <c r="K139" s="39"/>
      <c r="L139" s="42"/>
      <c r="M139" s="206"/>
      <c r="N139" s="207"/>
      <c r="O139" s="67"/>
      <c r="P139" s="67"/>
      <c r="Q139" s="67"/>
      <c r="R139" s="67"/>
      <c r="S139" s="67"/>
      <c r="T139" s="68"/>
      <c r="U139" s="37"/>
      <c r="V139" s="37"/>
      <c r="W139" s="37"/>
      <c r="X139" s="37"/>
      <c r="Y139" s="37"/>
      <c r="Z139" s="37"/>
      <c r="AA139" s="37"/>
      <c r="AB139" s="37"/>
      <c r="AC139" s="37"/>
      <c r="AD139" s="37"/>
      <c r="AE139" s="37"/>
      <c r="AT139" s="20" t="s">
        <v>148</v>
      </c>
      <c r="AU139" s="20" t="s">
        <v>146</v>
      </c>
    </row>
    <row r="140" spans="2:51" s="13" customFormat="1" ht="11.25">
      <c r="B140" s="209"/>
      <c r="C140" s="210"/>
      <c r="D140" s="204" t="s">
        <v>152</v>
      </c>
      <c r="E140" s="211" t="s">
        <v>19</v>
      </c>
      <c r="F140" s="212" t="s">
        <v>153</v>
      </c>
      <c r="G140" s="210"/>
      <c r="H140" s="211" t="s">
        <v>19</v>
      </c>
      <c r="I140" s="213"/>
      <c r="J140" s="210"/>
      <c r="K140" s="210"/>
      <c r="L140" s="214"/>
      <c r="M140" s="215"/>
      <c r="N140" s="216"/>
      <c r="O140" s="216"/>
      <c r="P140" s="216"/>
      <c r="Q140" s="216"/>
      <c r="R140" s="216"/>
      <c r="S140" s="216"/>
      <c r="T140" s="217"/>
      <c r="AT140" s="218" t="s">
        <v>152</v>
      </c>
      <c r="AU140" s="218" t="s">
        <v>146</v>
      </c>
      <c r="AV140" s="13" t="s">
        <v>80</v>
      </c>
      <c r="AW140" s="13" t="s">
        <v>33</v>
      </c>
      <c r="AX140" s="13" t="s">
        <v>72</v>
      </c>
      <c r="AY140" s="218" t="s">
        <v>136</v>
      </c>
    </row>
    <row r="141" spans="2:51" s="13" customFormat="1" ht="11.25">
      <c r="B141" s="209"/>
      <c r="C141" s="210"/>
      <c r="D141" s="204" t="s">
        <v>152</v>
      </c>
      <c r="E141" s="211" t="s">
        <v>19</v>
      </c>
      <c r="F141" s="212" t="s">
        <v>154</v>
      </c>
      <c r="G141" s="210"/>
      <c r="H141" s="211" t="s">
        <v>19</v>
      </c>
      <c r="I141" s="213"/>
      <c r="J141" s="210"/>
      <c r="K141" s="210"/>
      <c r="L141" s="214"/>
      <c r="M141" s="215"/>
      <c r="N141" s="216"/>
      <c r="O141" s="216"/>
      <c r="P141" s="216"/>
      <c r="Q141" s="216"/>
      <c r="R141" s="216"/>
      <c r="S141" s="216"/>
      <c r="T141" s="217"/>
      <c r="AT141" s="218" t="s">
        <v>152</v>
      </c>
      <c r="AU141" s="218" t="s">
        <v>146</v>
      </c>
      <c r="AV141" s="13" t="s">
        <v>80</v>
      </c>
      <c r="AW141" s="13" t="s">
        <v>33</v>
      </c>
      <c r="AX141" s="13" t="s">
        <v>72</v>
      </c>
      <c r="AY141" s="218" t="s">
        <v>136</v>
      </c>
    </row>
    <row r="142" spans="2:51" s="14" customFormat="1" ht="11.25">
      <c r="B142" s="219"/>
      <c r="C142" s="220"/>
      <c r="D142" s="204" t="s">
        <v>152</v>
      </c>
      <c r="E142" s="221" t="s">
        <v>19</v>
      </c>
      <c r="F142" s="222" t="s">
        <v>191</v>
      </c>
      <c r="G142" s="220"/>
      <c r="H142" s="223">
        <v>20.655</v>
      </c>
      <c r="I142" s="224"/>
      <c r="J142" s="220"/>
      <c r="K142" s="220"/>
      <c r="L142" s="225"/>
      <c r="M142" s="226"/>
      <c r="N142" s="227"/>
      <c r="O142" s="227"/>
      <c r="P142" s="227"/>
      <c r="Q142" s="227"/>
      <c r="R142" s="227"/>
      <c r="S142" s="227"/>
      <c r="T142" s="228"/>
      <c r="AT142" s="229" t="s">
        <v>152</v>
      </c>
      <c r="AU142" s="229" t="s">
        <v>146</v>
      </c>
      <c r="AV142" s="14" t="s">
        <v>82</v>
      </c>
      <c r="AW142" s="14" t="s">
        <v>33</v>
      </c>
      <c r="AX142" s="14" t="s">
        <v>72</v>
      </c>
      <c r="AY142" s="229" t="s">
        <v>136</v>
      </c>
    </row>
    <row r="143" spans="2:51" s="14" customFormat="1" ht="11.25">
      <c r="B143" s="219"/>
      <c r="C143" s="220"/>
      <c r="D143" s="204" t="s">
        <v>152</v>
      </c>
      <c r="E143" s="221" t="s">
        <v>19</v>
      </c>
      <c r="F143" s="222" t="s">
        <v>192</v>
      </c>
      <c r="G143" s="220"/>
      <c r="H143" s="223">
        <v>5.292</v>
      </c>
      <c r="I143" s="224"/>
      <c r="J143" s="220"/>
      <c r="K143" s="220"/>
      <c r="L143" s="225"/>
      <c r="M143" s="226"/>
      <c r="N143" s="227"/>
      <c r="O143" s="227"/>
      <c r="P143" s="227"/>
      <c r="Q143" s="227"/>
      <c r="R143" s="227"/>
      <c r="S143" s="227"/>
      <c r="T143" s="228"/>
      <c r="AT143" s="229" t="s">
        <v>152</v>
      </c>
      <c r="AU143" s="229" t="s">
        <v>146</v>
      </c>
      <c r="AV143" s="14" t="s">
        <v>82</v>
      </c>
      <c r="AW143" s="14" t="s">
        <v>33</v>
      </c>
      <c r="AX143" s="14" t="s">
        <v>72</v>
      </c>
      <c r="AY143" s="229" t="s">
        <v>136</v>
      </c>
    </row>
    <row r="144" spans="2:51" s="13" customFormat="1" ht="11.25">
      <c r="B144" s="209"/>
      <c r="C144" s="210"/>
      <c r="D144" s="204" t="s">
        <v>152</v>
      </c>
      <c r="E144" s="211" t="s">
        <v>19</v>
      </c>
      <c r="F144" s="212" t="s">
        <v>157</v>
      </c>
      <c r="G144" s="210"/>
      <c r="H144" s="211" t="s">
        <v>19</v>
      </c>
      <c r="I144" s="213"/>
      <c r="J144" s="210"/>
      <c r="K144" s="210"/>
      <c r="L144" s="214"/>
      <c r="M144" s="215"/>
      <c r="N144" s="216"/>
      <c r="O144" s="216"/>
      <c r="P144" s="216"/>
      <c r="Q144" s="216"/>
      <c r="R144" s="216"/>
      <c r="S144" s="216"/>
      <c r="T144" s="217"/>
      <c r="AT144" s="218" t="s">
        <v>152</v>
      </c>
      <c r="AU144" s="218" t="s">
        <v>146</v>
      </c>
      <c r="AV144" s="13" t="s">
        <v>80</v>
      </c>
      <c r="AW144" s="13" t="s">
        <v>33</v>
      </c>
      <c r="AX144" s="13" t="s">
        <v>72</v>
      </c>
      <c r="AY144" s="218" t="s">
        <v>136</v>
      </c>
    </row>
    <row r="145" spans="2:51" s="14" customFormat="1" ht="11.25">
      <c r="B145" s="219"/>
      <c r="C145" s="220"/>
      <c r="D145" s="204" t="s">
        <v>152</v>
      </c>
      <c r="E145" s="221" t="s">
        <v>19</v>
      </c>
      <c r="F145" s="222" t="s">
        <v>193</v>
      </c>
      <c r="G145" s="220"/>
      <c r="H145" s="223">
        <v>13.068</v>
      </c>
      <c r="I145" s="224"/>
      <c r="J145" s="220"/>
      <c r="K145" s="220"/>
      <c r="L145" s="225"/>
      <c r="M145" s="226"/>
      <c r="N145" s="227"/>
      <c r="O145" s="227"/>
      <c r="P145" s="227"/>
      <c r="Q145" s="227"/>
      <c r="R145" s="227"/>
      <c r="S145" s="227"/>
      <c r="T145" s="228"/>
      <c r="AT145" s="229" t="s">
        <v>152</v>
      </c>
      <c r="AU145" s="229" t="s">
        <v>146</v>
      </c>
      <c r="AV145" s="14" t="s">
        <v>82</v>
      </c>
      <c r="AW145" s="14" t="s">
        <v>33</v>
      </c>
      <c r="AX145" s="14" t="s">
        <v>72</v>
      </c>
      <c r="AY145" s="229" t="s">
        <v>136</v>
      </c>
    </row>
    <row r="146" spans="2:51" s="14" customFormat="1" ht="11.25">
      <c r="B146" s="219"/>
      <c r="C146" s="220"/>
      <c r="D146" s="204" t="s">
        <v>152</v>
      </c>
      <c r="E146" s="221" t="s">
        <v>19</v>
      </c>
      <c r="F146" s="222" t="s">
        <v>194</v>
      </c>
      <c r="G146" s="220"/>
      <c r="H146" s="223">
        <v>3.852</v>
      </c>
      <c r="I146" s="224"/>
      <c r="J146" s="220"/>
      <c r="K146" s="220"/>
      <c r="L146" s="225"/>
      <c r="M146" s="226"/>
      <c r="N146" s="227"/>
      <c r="O146" s="227"/>
      <c r="P146" s="227"/>
      <c r="Q146" s="227"/>
      <c r="R146" s="227"/>
      <c r="S146" s="227"/>
      <c r="T146" s="228"/>
      <c r="AT146" s="229" t="s">
        <v>152</v>
      </c>
      <c r="AU146" s="229" t="s">
        <v>146</v>
      </c>
      <c r="AV146" s="14" t="s">
        <v>82</v>
      </c>
      <c r="AW146" s="14" t="s">
        <v>33</v>
      </c>
      <c r="AX146" s="14" t="s">
        <v>72</v>
      </c>
      <c r="AY146" s="229" t="s">
        <v>136</v>
      </c>
    </row>
    <row r="147" spans="2:51" s="14" customFormat="1" ht="11.25">
      <c r="B147" s="219"/>
      <c r="C147" s="220"/>
      <c r="D147" s="204" t="s">
        <v>152</v>
      </c>
      <c r="E147" s="221" t="s">
        <v>19</v>
      </c>
      <c r="F147" s="222" t="s">
        <v>195</v>
      </c>
      <c r="G147" s="220"/>
      <c r="H147" s="223">
        <v>2.484</v>
      </c>
      <c r="I147" s="224"/>
      <c r="J147" s="220"/>
      <c r="K147" s="220"/>
      <c r="L147" s="225"/>
      <c r="M147" s="226"/>
      <c r="N147" s="227"/>
      <c r="O147" s="227"/>
      <c r="P147" s="227"/>
      <c r="Q147" s="227"/>
      <c r="R147" s="227"/>
      <c r="S147" s="227"/>
      <c r="T147" s="228"/>
      <c r="AT147" s="229" t="s">
        <v>152</v>
      </c>
      <c r="AU147" s="229" t="s">
        <v>146</v>
      </c>
      <c r="AV147" s="14" t="s">
        <v>82</v>
      </c>
      <c r="AW147" s="14" t="s">
        <v>33</v>
      </c>
      <c r="AX147" s="14" t="s">
        <v>72</v>
      </c>
      <c r="AY147" s="229" t="s">
        <v>136</v>
      </c>
    </row>
    <row r="148" spans="2:51" s="14" customFormat="1" ht="11.25">
      <c r="B148" s="219"/>
      <c r="C148" s="220"/>
      <c r="D148" s="204" t="s">
        <v>152</v>
      </c>
      <c r="E148" s="221" t="s">
        <v>19</v>
      </c>
      <c r="F148" s="222" t="s">
        <v>196</v>
      </c>
      <c r="G148" s="220"/>
      <c r="H148" s="223">
        <v>4.464</v>
      </c>
      <c r="I148" s="224"/>
      <c r="J148" s="220"/>
      <c r="K148" s="220"/>
      <c r="L148" s="225"/>
      <c r="M148" s="226"/>
      <c r="N148" s="227"/>
      <c r="O148" s="227"/>
      <c r="P148" s="227"/>
      <c r="Q148" s="227"/>
      <c r="R148" s="227"/>
      <c r="S148" s="227"/>
      <c r="T148" s="228"/>
      <c r="AT148" s="229" t="s">
        <v>152</v>
      </c>
      <c r="AU148" s="229" t="s">
        <v>146</v>
      </c>
      <c r="AV148" s="14" t="s">
        <v>82</v>
      </c>
      <c r="AW148" s="14" t="s">
        <v>33</v>
      </c>
      <c r="AX148" s="14" t="s">
        <v>72</v>
      </c>
      <c r="AY148" s="229" t="s">
        <v>136</v>
      </c>
    </row>
    <row r="149" spans="2:51" s="14" customFormat="1" ht="11.25">
      <c r="B149" s="219"/>
      <c r="C149" s="220"/>
      <c r="D149" s="204" t="s">
        <v>152</v>
      </c>
      <c r="E149" s="221" t="s">
        <v>19</v>
      </c>
      <c r="F149" s="222" t="s">
        <v>197</v>
      </c>
      <c r="G149" s="220"/>
      <c r="H149" s="223">
        <v>1.44</v>
      </c>
      <c r="I149" s="224"/>
      <c r="J149" s="220"/>
      <c r="K149" s="220"/>
      <c r="L149" s="225"/>
      <c r="M149" s="226"/>
      <c r="N149" s="227"/>
      <c r="O149" s="227"/>
      <c r="P149" s="227"/>
      <c r="Q149" s="227"/>
      <c r="R149" s="227"/>
      <c r="S149" s="227"/>
      <c r="T149" s="228"/>
      <c r="AT149" s="229" t="s">
        <v>152</v>
      </c>
      <c r="AU149" s="229" t="s">
        <v>146</v>
      </c>
      <c r="AV149" s="14" t="s">
        <v>82</v>
      </c>
      <c r="AW149" s="14" t="s">
        <v>33</v>
      </c>
      <c r="AX149" s="14" t="s">
        <v>72</v>
      </c>
      <c r="AY149" s="229" t="s">
        <v>136</v>
      </c>
    </row>
    <row r="150" spans="2:51" s="13" customFormat="1" ht="11.25">
      <c r="B150" s="209"/>
      <c r="C150" s="210"/>
      <c r="D150" s="204" t="s">
        <v>152</v>
      </c>
      <c r="E150" s="211" t="s">
        <v>19</v>
      </c>
      <c r="F150" s="212" t="s">
        <v>163</v>
      </c>
      <c r="G150" s="210"/>
      <c r="H150" s="211" t="s">
        <v>19</v>
      </c>
      <c r="I150" s="213"/>
      <c r="J150" s="210"/>
      <c r="K150" s="210"/>
      <c r="L150" s="214"/>
      <c r="M150" s="215"/>
      <c r="N150" s="216"/>
      <c r="O150" s="216"/>
      <c r="P150" s="216"/>
      <c r="Q150" s="216"/>
      <c r="R150" s="216"/>
      <c r="S150" s="216"/>
      <c r="T150" s="217"/>
      <c r="AT150" s="218" t="s">
        <v>152</v>
      </c>
      <c r="AU150" s="218" t="s">
        <v>146</v>
      </c>
      <c r="AV150" s="13" t="s">
        <v>80</v>
      </c>
      <c r="AW150" s="13" t="s">
        <v>33</v>
      </c>
      <c r="AX150" s="13" t="s">
        <v>72</v>
      </c>
      <c r="AY150" s="218" t="s">
        <v>136</v>
      </c>
    </row>
    <row r="151" spans="2:51" s="14" customFormat="1" ht="11.25">
      <c r="B151" s="219"/>
      <c r="C151" s="220"/>
      <c r="D151" s="204" t="s">
        <v>152</v>
      </c>
      <c r="E151" s="221" t="s">
        <v>19</v>
      </c>
      <c r="F151" s="222" t="s">
        <v>198</v>
      </c>
      <c r="G151" s="220"/>
      <c r="H151" s="223">
        <v>8.64</v>
      </c>
      <c r="I151" s="224"/>
      <c r="J151" s="220"/>
      <c r="K151" s="220"/>
      <c r="L151" s="225"/>
      <c r="M151" s="226"/>
      <c r="N151" s="227"/>
      <c r="O151" s="227"/>
      <c r="P151" s="227"/>
      <c r="Q151" s="227"/>
      <c r="R151" s="227"/>
      <c r="S151" s="227"/>
      <c r="T151" s="228"/>
      <c r="AT151" s="229" t="s">
        <v>152</v>
      </c>
      <c r="AU151" s="229" t="s">
        <v>146</v>
      </c>
      <c r="AV151" s="14" t="s">
        <v>82</v>
      </c>
      <c r="AW151" s="14" t="s">
        <v>33</v>
      </c>
      <c r="AX151" s="14" t="s">
        <v>72</v>
      </c>
      <c r="AY151" s="229" t="s">
        <v>136</v>
      </c>
    </row>
    <row r="152" spans="2:51" s="14" customFormat="1" ht="11.25">
      <c r="B152" s="219"/>
      <c r="C152" s="220"/>
      <c r="D152" s="204" t="s">
        <v>152</v>
      </c>
      <c r="E152" s="221" t="s">
        <v>19</v>
      </c>
      <c r="F152" s="222" t="s">
        <v>199</v>
      </c>
      <c r="G152" s="220"/>
      <c r="H152" s="223">
        <v>5.328</v>
      </c>
      <c r="I152" s="224"/>
      <c r="J152" s="220"/>
      <c r="K152" s="220"/>
      <c r="L152" s="225"/>
      <c r="M152" s="226"/>
      <c r="N152" s="227"/>
      <c r="O152" s="227"/>
      <c r="P152" s="227"/>
      <c r="Q152" s="227"/>
      <c r="R152" s="227"/>
      <c r="S152" s="227"/>
      <c r="T152" s="228"/>
      <c r="AT152" s="229" t="s">
        <v>152</v>
      </c>
      <c r="AU152" s="229" t="s">
        <v>146</v>
      </c>
      <c r="AV152" s="14" t="s">
        <v>82</v>
      </c>
      <c r="AW152" s="14" t="s">
        <v>33</v>
      </c>
      <c r="AX152" s="14" t="s">
        <v>72</v>
      </c>
      <c r="AY152" s="229" t="s">
        <v>136</v>
      </c>
    </row>
    <row r="153" spans="2:51" s="14" customFormat="1" ht="11.25">
      <c r="B153" s="219"/>
      <c r="C153" s="220"/>
      <c r="D153" s="204" t="s">
        <v>152</v>
      </c>
      <c r="E153" s="221" t="s">
        <v>19</v>
      </c>
      <c r="F153" s="222" t="s">
        <v>200</v>
      </c>
      <c r="G153" s="220"/>
      <c r="H153" s="223">
        <v>3.42</v>
      </c>
      <c r="I153" s="224"/>
      <c r="J153" s="220"/>
      <c r="K153" s="220"/>
      <c r="L153" s="225"/>
      <c r="M153" s="226"/>
      <c r="N153" s="227"/>
      <c r="O153" s="227"/>
      <c r="P153" s="227"/>
      <c r="Q153" s="227"/>
      <c r="R153" s="227"/>
      <c r="S153" s="227"/>
      <c r="T153" s="228"/>
      <c r="AT153" s="229" t="s">
        <v>152</v>
      </c>
      <c r="AU153" s="229" t="s">
        <v>146</v>
      </c>
      <c r="AV153" s="14" t="s">
        <v>82</v>
      </c>
      <c r="AW153" s="14" t="s">
        <v>33</v>
      </c>
      <c r="AX153" s="14" t="s">
        <v>72</v>
      </c>
      <c r="AY153" s="229" t="s">
        <v>136</v>
      </c>
    </row>
    <row r="154" spans="2:51" s="14" customFormat="1" ht="11.25">
      <c r="B154" s="219"/>
      <c r="C154" s="220"/>
      <c r="D154" s="204" t="s">
        <v>152</v>
      </c>
      <c r="E154" s="221" t="s">
        <v>19</v>
      </c>
      <c r="F154" s="222" t="s">
        <v>201</v>
      </c>
      <c r="G154" s="220"/>
      <c r="H154" s="223">
        <v>2.268</v>
      </c>
      <c r="I154" s="224"/>
      <c r="J154" s="220"/>
      <c r="K154" s="220"/>
      <c r="L154" s="225"/>
      <c r="M154" s="226"/>
      <c r="N154" s="227"/>
      <c r="O154" s="227"/>
      <c r="P154" s="227"/>
      <c r="Q154" s="227"/>
      <c r="R154" s="227"/>
      <c r="S154" s="227"/>
      <c r="T154" s="228"/>
      <c r="AT154" s="229" t="s">
        <v>152</v>
      </c>
      <c r="AU154" s="229" t="s">
        <v>146</v>
      </c>
      <c r="AV154" s="14" t="s">
        <v>82</v>
      </c>
      <c r="AW154" s="14" t="s">
        <v>33</v>
      </c>
      <c r="AX154" s="14" t="s">
        <v>72</v>
      </c>
      <c r="AY154" s="229" t="s">
        <v>136</v>
      </c>
    </row>
    <row r="155" spans="2:51" s="14" customFormat="1" ht="11.25">
      <c r="B155" s="219"/>
      <c r="C155" s="220"/>
      <c r="D155" s="204" t="s">
        <v>152</v>
      </c>
      <c r="E155" s="221" t="s">
        <v>19</v>
      </c>
      <c r="F155" s="222" t="s">
        <v>202</v>
      </c>
      <c r="G155" s="220"/>
      <c r="H155" s="223">
        <v>4.032</v>
      </c>
      <c r="I155" s="224"/>
      <c r="J155" s="220"/>
      <c r="K155" s="220"/>
      <c r="L155" s="225"/>
      <c r="M155" s="226"/>
      <c r="N155" s="227"/>
      <c r="O155" s="227"/>
      <c r="P155" s="227"/>
      <c r="Q155" s="227"/>
      <c r="R155" s="227"/>
      <c r="S155" s="227"/>
      <c r="T155" s="228"/>
      <c r="AT155" s="229" t="s">
        <v>152</v>
      </c>
      <c r="AU155" s="229" t="s">
        <v>146</v>
      </c>
      <c r="AV155" s="14" t="s">
        <v>82</v>
      </c>
      <c r="AW155" s="14" t="s">
        <v>33</v>
      </c>
      <c r="AX155" s="14" t="s">
        <v>72</v>
      </c>
      <c r="AY155" s="229" t="s">
        <v>136</v>
      </c>
    </row>
    <row r="156" spans="2:51" s="13" customFormat="1" ht="11.25">
      <c r="B156" s="209"/>
      <c r="C156" s="210"/>
      <c r="D156" s="204" t="s">
        <v>152</v>
      </c>
      <c r="E156" s="211" t="s">
        <v>19</v>
      </c>
      <c r="F156" s="212" t="s">
        <v>169</v>
      </c>
      <c r="G156" s="210"/>
      <c r="H156" s="211" t="s">
        <v>19</v>
      </c>
      <c r="I156" s="213"/>
      <c r="J156" s="210"/>
      <c r="K156" s="210"/>
      <c r="L156" s="214"/>
      <c r="M156" s="215"/>
      <c r="N156" s="216"/>
      <c r="O156" s="216"/>
      <c r="P156" s="216"/>
      <c r="Q156" s="216"/>
      <c r="R156" s="216"/>
      <c r="S156" s="216"/>
      <c r="T156" s="217"/>
      <c r="AT156" s="218" t="s">
        <v>152</v>
      </c>
      <c r="AU156" s="218" t="s">
        <v>146</v>
      </c>
      <c r="AV156" s="13" t="s">
        <v>80</v>
      </c>
      <c r="AW156" s="13" t="s">
        <v>33</v>
      </c>
      <c r="AX156" s="13" t="s">
        <v>72</v>
      </c>
      <c r="AY156" s="218" t="s">
        <v>136</v>
      </c>
    </row>
    <row r="157" spans="2:51" s="14" customFormat="1" ht="11.25">
      <c r="B157" s="219"/>
      <c r="C157" s="220"/>
      <c r="D157" s="204" t="s">
        <v>152</v>
      </c>
      <c r="E157" s="221" t="s">
        <v>19</v>
      </c>
      <c r="F157" s="222" t="s">
        <v>203</v>
      </c>
      <c r="G157" s="220"/>
      <c r="H157" s="223">
        <v>3.942</v>
      </c>
      <c r="I157" s="224"/>
      <c r="J157" s="220"/>
      <c r="K157" s="220"/>
      <c r="L157" s="225"/>
      <c r="M157" s="226"/>
      <c r="N157" s="227"/>
      <c r="O157" s="227"/>
      <c r="P157" s="227"/>
      <c r="Q157" s="227"/>
      <c r="R157" s="227"/>
      <c r="S157" s="227"/>
      <c r="T157" s="228"/>
      <c r="AT157" s="229" t="s">
        <v>152</v>
      </c>
      <c r="AU157" s="229" t="s">
        <v>146</v>
      </c>
      <c r="AV157" s="14" t="s">
        <v>82</v>
      </c>
      <c r="AW157" s="14" t="s">
        <v>33</v>
      </c>
      <c r="AX157" s="14" t="s">
        <v>72</v>
      </c>
      <c r="AY157" s="229" t="s">
        <v>136</v>
      </c>
    </row>
    <row r="158" spans="2:51" s="14" customFormat="1" ht="11.25">
      <c r="B158" s="219"/>
      <c r="C158" s="220"/>
      <c r="D158" s="204" t="s">
        <v>152</v>
      </c>
      <c r="E158" s="221" t="s">
        <v>19</v>
      </c>
      <c r="F158" s="222" t="s">
        <v>204</v>
      </c>
      <c r="G158" s="220"/>
      <c r="H158" s="223">
        <v>4.68</v>
      </c>
      <c r="I158" s="224"/>
      <c r="J158" s="220"/>
      <c r="K158" s="220"/>
      <c r="L158" s="225"/>
      <c r="M158" s="226"/>
      <c r="N158" s="227"/>
      <c r="O158" s="227"/>
      <c r="P158" s="227"/>
      <c r="Q158" s="227"/>
      <c r="R158" s="227"/>
      <c r="S158" s="227"/>
      <c r="T158" s="228"/>
      <c r="AT158" s="229" t="s">
        <v>152</v>
      </c>
      <c r="AU158" s="229" t="s">
        <v>146</v>
      </c>
      <c r="AV158" s="14" t="s">
        <v>82</v>
      </c>
      <c r="AW158" s="14" t="s">
        <v>33</v>
      </c>
      <c r="AX158" s="14" t="s">
        <v>72</v>
      </c>
      <c r="AY158" s="229" t="s">
        <v>136</v>
      </c>
    </row>
    <row r="159" spans="2:51" s="14" customFormat="1" ht="11.25">
      <c r="B159" s="219"/>
      <c r="C159" s="220"/>
      <c r="D159" s="204" t="s">
        <v>152</v>
      </c>
      <c r="E159" s="221" t="s">
        <v>19</v>
      </c>
      <c r="F159" s="222" t="s">
        <v>205</v>
      </c>
      <c r="G159" s="220"/>
      <c r="H159" s="223">
        <v>3.744</v>
      </c>
      <c r="I159" s="224"/>
      <c r="J159" s="220"/>
      <c r="K159" s="220"/>
      <c r="L159" s="225"/>
      <c r="M159" s="226"/>
      <c r="N159" s="227"/>
      <c r="O159" s="227"/>
      <c r="P159" s="227"/>
      <c r="Q159" s="227"/>
      <c r="R159" s="227"/>
      <c r="S159" s="227"/>
      <c r="T159" s="228"/>
      <c r="AT159" s="229" t="s">
        <v>152</v>
      </c>
      <c r="AU159" s="229" t="s">
        <v>146</v>
      </c>
      <c r="AV159" s="14" t="s">
        <v>82</v>
      </c>
      <c r="AW159" s="14" t="s">
        <v>33</v>
      </c>
      <c r="AX159" s="14" t="s">
        <v>72</v>
      </c>
      <c r="AY159" s="229" t="s">
        <v>136</v>
      </c>
    </row>
    <row r="160" spans="2:51" s="14" customFormat="1" ht="11.25">
      <c r="B160" s="219"/>
      <c r="C160" s="220"/>
      <c r="D160" s="204" t="s">
        <v>152</v>
      </c>
      <c r="E160" s="221" t="s">
        <v>19</v>
      </c>
      <c r="F160" s="222" t="s">
        <v>206</v>
      </c>
      <c r="G160" s="220"/>
      <c r="H160" s="223">
        <v>9.234</v>
      </c>
      <c r="I160" s="224"/>
      <c r="J160" s="220"/>
      <c r="K160" s="220"/>
      <c r="L160" s="225"/>
      <c r="M160" s="226"/>
      <c r="N160" s="227"/>
      <c r="O160" s="227"/>
      <c r="P160" s="227"/>
      <c r="Q160" s="227"/>
      <c r="R160" s="227"/>
      <c r="S160" s="227"/>
      <c r="T160" s="228"/>
      <c r="AT160" s="229" t="s">
        <v>152</v>
      </c>
      <c r="AU160" s="229" t="s">
        <v>146</v>
      </c>
      <c r="AV160" s="14" t="s">
        <v>82</v>
      </c>
      <c r="AW160" s="14" t="s">
        <v>33</v>
      </c>
      <c r="AX160" s="14" t="s">
        <v>72</v>
      </c>
      <c r="AY160" s="229" t="s">
        <v>136</v>
      </c>
    </row>
    <row r="161" spans="2:51" s="13" customFormat="1" ht="11.25">
      <c r="B161" s="209"/>
      <c r="C161" s="210"/>
      <c r="D161" s="204" t="s">
        <v>152</v>
      </c>
      <c r="E161" s="211" t="s">
        <v>19</v>
      </c>
      <c r="F161" s="212" t="s">
        <v>174</v>
      </c>
      <c r="G161" s="210"/>
      <c r="H161" s="211" t="s">
        <v>19</v>
      </c>
      <c r="I161" s="213"/>
      <c r="J161" s="210"/>
      <c r="K161" s="210"/>
      <c r="L161" s="214"/>
      <c r="M161" s="215"/>
      <c r="N161" s="216"/>
      <c r="O161" s="216"/>
      <c r="P161" s="216"/>
      <c r="Q161" s="216"/>
      <c r="R161" s="216"/>
      <c r="S161" s="216"/>
      <c r="T161" s="217"/>
      <c r="AT161" s="218" t="s">
        <v>152</v>
      </c>
      <c r="AU161" s="218" t="s">
        <v>146</v>
      </c>
      <c r="AV161" s="13" t="s">
        <v>80</v>
      </c>
      <c r="AW161" s="13" t="s">
        <v>33</v>
      </c>
      <c r="AX161" s="13" t="s">
        <v>72</v>
      </c>
      <c r="AY161" s="218" t="s">
        <v>136</v>
      </c>
    </row>
    <row r="162" spans="2:51" s="14" customFormat="1" ht="11.25">
      <c r="B162" s="219"/>
      <c r="C162" s="220"/>
      <c r="D162" s="204" t="s">
        <v>152</v>
      </c>
      <c r="E162" s="221" t="s">
        <v>19</v>
      </c>
      <c r="F162" s="222" t="s">
        <v>207</v>
      </c>
      <c r="G162" s="220"/>
      <c r="H162" s="223">
        <v>0.834</v>
      </c>
      <c r="I162" s="224"/>
      <c r="J162" s="220"/>
      <c r="K162" s="220"/>
      <c r="L162" s="225"/>
      <c r="M162" s="226"/>
      <c r="N162" s="227"/>
      <c r="O162" s="227"/>
      <c r="P162" s="227"/>
      <c r="Q162" s="227"/>
      <c r="R162" s="227"/>
      <c r="S162" s="227"/>
      <c r="T162" s="228"/>
      <c r="AT162" s="229" t="s">
        <v>152</v>
      </c>
      <c r="AU162" s="229" t="s">
        <v>146</v>
      </c>
      <c r="AV162" s="14" t="s">
        <v>82</v>
      </c>
      <c r="AW162" s="14" t="s">
        <v>33</v>
      </c>
      <c r="AX162" s="14" t="s">
        <v>72</v>
      </c>
      <c r="AY162" s="229" t="s">
        <v>136</v>
      </c>
    </row>
    <row r="163" spans="2:51" s="14" customFormat="1" ht="11.25">
      <c r="B163" s="219"/>
      <c r="C163" s="220"/>
      <c r="D163" s="204" t="s">
        <v>152</v>
      </c>
      <c r="E163" s="221" t="s">
        <v>19</v>
      </c>
      <c r="F163" s="222" t="s">
        <v>208</v>
      </c>
      <c r="G163" s="220"/>
      <c r="H163" s="223">
        <v>0.9</v>
      </c>
      <c r="I163" s="224"/>
      <c r="J163" s="220"/>
      <c r="K163" s="220"/>
      <c r="L163" s="225"/>
      <c r="M163" s="226"/>
      <c r="N163" s="227"/>
      <c r="O163" s="227"/>
      <c r="P163" s="227"/>
      <c r="Q163" s="227"/>
      <c r="R163" s="227"/>
      <c r="S163" s="227"/>
      <c r="T163" s="228"/>
      <c r="AT163" s="229" t="s">
        <v>152</v>
      </c>
      <c r="AU163" s="229" t="s">
        <v>146</v>
      </c>
      <c r="AV163" s="14" t="s">
        <v>82</v>
      </c>
      <c r="AW163" s="14" t="s">
        <v>33</v>
      </c>
      <c r="AX163" s="14" t="s">
        <v>72</v>
      </c>
      <c r="AY163" s="229" t="s">
        <v>136</v>
      </c>
    </row>
    <row r="164" spans="2:51" s="14" customFormat="1" ht="11.25">
      <c r="B164" s="219"/>
      <c r="C164" s="220"/>
      <c r="D164" s="204" t="s">
        <v>152</v>
      </c>
      <c r="E164" s="221" t="s">
        <v>19</v>
      </c>
      <c r="F164" s="222" t="s">
        <v>209</v>
      </c>
      <c r="G164" s="220"/>
      <c r="H164" s="223">
        <v>1.5</v>
      </c>
      <c r="I164" s="224"/>
      <c r="J164" s="220"/>
      <c r="K164" s="220"/>
      <c r="L164" s="225"/>
      <c r="M164" s="226"/>
      <c r="N164" s="227"/>
      <c r="O164" s="227"/>
      <c r="P164" s="227"/>
      <c r="Q164" s="227"/>
      <c r="R164" s="227"/>
      <c r="S164" s="227"/>
      <c r="T164" s="228"/>
      <c r="AT164" s="229" t="s">
        <v>152</v>
      </c>
      <c r="AU164" s="229" t="s">
        <v>146</v>
      </c>
      <c r="AV164" s="14" t="s">
        <v>82</v>
      </c>
      <c r="AW164" s="14" t="s">
        <v>33</v>
      </c>
      <c r="AX164" s="14" t="s">
        <v>72</v>
      </c>
      <c r="AY164" s="229" t="s">
        <v>136</v>
      </c>
    </row>
    <row r="165" spans="2:51" s="14" customFormat="1" ht="11.25">
      <c r="B165" s="219"/>
      <c r="C165" s="220"/>
      <c r="D165" s="204" t="s">
        <v>152</v>
      </c>
      <c r="E165" s="221" t="s">
        <v>19</v>
      </c>
      <c r="F165" s="222" t="s">
        <v>210</v>
      </c>
      <c r="G165" s="220"/>
      <c r="H165" s="223">
        <v>2.565</v>
      </c>
      <c r="I165" s="224"/>
      <c r="J165" s="220"/>
      <c r="K165" s="220"/>
      <c r="L165" s="225"/>
      <c r="M165" s="226"/>
      <c r="N165" s="227"/>
      <c r="O165" s="227"/>
      <c r="P165" s="227"/>
      <c r="Q165" s="227"/>
      <c r="R165" s="227"/>
      <c r="S165" s="227"/>
      <c r="T165" s="228"/>
      <c r="AT165" s="229" t="s">
        <v>152</v>
      </c>
      <c r="AU165" s="229" t="s">
        <v>146</v>
      </c>
      <c r="AV165" s="14" t="s">
        <v>82</v>
      </c>
      <c r="AW165" s="14" t="s">
        <v>33</v>
      </c>
      <c r="AX165" s="14" t="s">
        <v>72</v>
      </c>
      <c r="AY165" s="229" t="s">
        <v>136</v>
      </c>
    </row>
    <row r="166" spans="2:51" s="14" customFormat="1" ht="11.25">
      <c r="B166" s="219"/>
      <c r="C166" s="220"/>
      <c r="D166" s="204" t="s">
        <v>152</v>
      </c>
      <c r="E166" s="221" t="s">
        <v>19</v>
      </c>
      <c r="F166" s="222" t="s">
        <v>211</v>
      </c>
      <c r="G166" s="220"/>
      <c r="H166" s="223">
        <v>1.26</v>
      </c>
      <c r="I166" s="224"/>
      <c r="J166" s="220"/>
      <c r="K166" s="220"/>
      <c r="L166" s="225"/>
      <c r="M166" s="226"/>
      <c r="N166" s="227"/>
      <c r="O166" s="227"/>
      <c r="P166" s="227"/>
      <c r="Q166" s="227"/>
      <c r="R166" s="227"/>
      <c r="S166" s="227"/>
      <c r="T166" s="228"/>
      <c r="AT166" s="229" t="s">
        <v>152</v>
      </c>
      <c r="AU166" s="229" t="s">
        <v>146</v>
      </c>
      <c r="AV166" s="14" t="s">
        <v>82</v>
      </c>
      <c r="AW166" s="14" t="s">
        <v>33</v>
      </c>
      <c r="AX166" s="14" t="s">
        <v>72</v>
      </c>
      <c r="AY166" s="229" t="s">
        <v>136</v>
      </c>
    </row>
    <row r="167" spans="2:51" s="15" customFormat="1" ht="11.25">
      <c r="B167" s="230"/>
      <c r="C167" s="231"/>
      <c r="D167" s="204" t="s">
        <v>152</v>
      </c>
      <c r="E167" s="232" t="s">
        <v>19</v>
      </c>
      <c r="F167" s="233" t="s">
        <v>177</v>
      </c>
      <c r="G167" s="231"/>
      <c r="H167" s="234">
        <v>103.602</v>
      </c>
      <c r="I167" s="235"/>
      <c r="J167" s="231"/>
      <c r="K167" s="231"/>
      <c r="L167" s="236"/>
      <c r="M167" s="237"/>
      <c r="N167" s="238"/>
      <c r="O167" s="238"/>
      <c r="P167" s="238"/>
      <c r="Q167" s="238"/>
      <c r="R167" s="238"/>
      <c r="S167" s="238"/>
      <c r="T167" s="239"/>
      <c r="AT167" s="240" t="s">
        <v>152</v>
      </c>
      <c r="AU167" s="240" t="s">
        <v>146</v>
      </c>
      <c r="AV167" s="15" t="s">
        <v>145</v>
      </c>
      <c r="AW167" s="15" t="s">
        <v>33</v>
      </c>
      <c r="AX167" s="15" t="s">
        <v>80</v>
      </c>
      <c r="AY167" s="240" t="s">
        <v>136</v>
      </c>
    </row>
    <row r="168" spans="1:65" s="2" customFormat="1" ht="16.5" customHeight="1">
      <c r="A168" s="37"/>
      <c r="B168" s="38"/>
      <c r="C168" s="191" t="s">
        <v>145</v>
      </c>
      <c r="D168" s="191" t="s">
        <v>141</v>
      </c>
      <c r="E168" s="192" t="s">
        <v>212</v>
      </c>
      <c r="F168" s="193" t="s">
        <v>213</v>
      </c>
      <c r="G168" s="194" t="s">
        <v>90</v>
      </c>
      <c r="H168" s="195">
        <v>326.979</v>
      </c>
      <c r="I168" s="196"/>
      <c r="J168" s="197">
        <f>ROUND(I168*H168,2)</f>
        <v>0</v>
      </c>
      <c r="K168" s="193" t="s">
        <v>144</v>
      </c>
      <c r="L168" s="42"/>
      <c r="M168" s="198" t="s">
        <v>19</v>
      </c>
      <c r="N168" s="199" t="s">
        <v>43</v>
      </c>
      <c r="O168" s="67"/>
      <c r="P168" s="200">
        <f>O168*H168</f>
        <v>0</v>
      </c>
      <c r="Q168" s="200">
        <v>0</v>
      </c>
      <c r="R168" s="200">
        <f>Q168*H168</f>
        <v>0</v>
      </c>
      <c r="S168" s="200">
        <v>0</v>
      </c>
      <c r="T168" s="201">
        <f>S168*H168</f>
        <v>0</v>
      </c>
      <c r="U168" s="37"/>
      <c r="V168" s="37"/>
      <c r="W168" s="37"/>
      <c r="X168" s="37"/>
      <c r="Y168" s="37"/>
      <c r="Z168" s="37"/>
      <c r="AA168" s="37"/>
      <c r="AB168" s="37"/>
      <c r="AC168" s="37"/>
      <c r="AD168" s="37"/>
      <c r="AE168" s="37"/>
      <c r="AR168" s="202" t="s">
        <v>145</v>
      </c>
      <c r="AT168" s="202" t="s">
        <v>141</v>
      </c>
      <c r="AU168" s="202" t="s">
        <v>146</v>
      </c>
      <c r="AY168" s="20" t="s">
        <v>136</v>
      </c>
      <c r="BE168" s="203">
        <f>IF(N168="základní",J168,0)</f>
        <v>0</v>
      </c>
      <c r="BF168" s="203">
        <f>IF(N168="snížená",J168,0)</f>
        <v>0</v>
      </c>
      <c r="BG168" s="203">
        <f>IF(N168="zákl. přenesená",J168,0)</f>
        <v>0</v>
      </c>
      <c r="BH168" s="203">
        <f>IF(N168="sníž. přenesená",J168,0)</f>
        <v>0</v>
      </c>
      <c r="BI168" s="203">
        <f>IF(N168="nulová",J168,0)</f>
        <v>0</v>
      </c>
      <c r="BJ168" s="20" t="s">
        <v>80</v>
      </c>
      <c r="BK168" s="203">
        <f>ROUND(I168*H168,2)</f>
        <v>0</v>
      </c>
      <c r="BL168" s="20" t="s">
        <v>145</v>
      </c>
      <c r="BM168" s="202" t="s">
        <v>214</v>
      </c>
    </row>
    <row r="169" spans="1:47" s="2" customFormat="1" ht="11.25">
      <c r="A169" s="37"/>
      <c r="B169" s="38"/>
      <c r="C169" s="39"/>
      <c r="D169" s="204" t="s">
        <v>148</v>
      </c>
      <c r="E169" s="39"/>
      <c r="F169" s="205" t="s">
        <v>215</v>
      </c>
      <c r="G169" s="39"/>
      <c r="H169" s="39"/>
      <c r="I169" s="112"/>
      <c r="J169" s="39"/>
      <c r="K169" s="39"/>
      <c r="L169" s="42"/>
      <c r="M169" s="206"/>
      <c r="N169" s="207"/>
      <c r="O169" s="67"/>
      <c r="P169" s="67"/>
      <c r="Q169" s="67"/>
      <c r="R169" s="67"/>
      <c r="S169" s="67"/>
      <c r="T169" s="68"/>
      <c r="U169" s="37"/>
      <c r="V169" s="37"/>
      <c r="W169" s="37"/>
      <c r="X169" s="37"/>
      <c r="Y169" s="37"/>
      <c r="Z169" s="37"/>
      <c r="AA169" s="37"/>
      <c r="AB169" s="37"/>
      <c r="AC169" s="37"/>
      <c r="AD169" s="37"/>
      <c r="AE169" s="37"/>
      <c r="AT169" s="20" t="s">
        <v>148</v>
      </c>
      <c r="AU169" s="20" t="s">
        <v>146</v>
      </c>
    </row>
    <row r="170" spans="1:47" s="2" customFormat="1" ht="39">
      <c r="A170" s="37"/>
      <c r="B170" s="38"/>
      <c r="C170" s="39"/>
      <c r="D170" s="204" t="s">
        <v>150</v>
      </c>
      <c r="E170" s="39"/>
      <c r="F170" s="208" t="s">
        <v>216</v>
      </c>
      <c r="G170" s="39"/>
      <c r="H170" s="39"/>
      <c r="I170" s="112"/>
      <c r="J170" s="39"/>
      <c r="K170" s="39"/>
      <c r="L170" s="42"/>
      <c r="M170" s="206"/>
      <c r="N170" s="207"/>
      <c r="O170" s="67"/>
      <c r="P170" s="67"/>
      <c r="Q170" s="67"/>
      <c r="R170" s="67"/>
      <c r="S170" s="67"/>
      <c r="T170" s="68"/>
      <c r="U170" s="37"/>
      <c r="V170" s="37"/>
      <c r="W170" s="37"/>
      <c r="X170" s="37"/>
      <c r="Y170" s="37"/>
      <c r="Z170" s="37"/>
      <c r="AA170" s="37"/>
      <c r="AB170" s="37"/>
      <c r="AC170" s="37"/>
      <c r="AD170" s="37"/>
      <c r="AE170" s="37"/>
      <c r="AT170" s="20" t="s">
        <v>150</v>
      </c>
      <c r="AU170" s="20" t="s">
        <v>146</v>
      </c>
    </row>
    <row r="171" spans="2:51" s="13" customFormat="1" ht="11.25">
      <c r="B171" s="209"/>
      <c r="C171" s="210"/>
      <c r="D171" s="204" t="s">
        <v>152</v>
      </c>
      <c r="E171" s="211" t="s">
        <v>19</v>
      </c>
      <c r="F171" s="212" t="s">
        <v>217</v>
      </c>
      <c r="G171" s="210"/>
      <c r="H171" s="211" t="s">
        <v>19</v>
      </c>
      <c r="I171" s="213"/>
      <c r="J171" s="210"/>
      <c r="K171" s="210"/>
      <c r="L171" s="214"/>
      <c r="M171" s="215"/>
      <c r="N171" s="216"/>
      <c r="O171" s="216"/>
      <c r="P171" s="216"/>
      <c r="Q171" s="216"/>
      <c r="R171" s="216"/>
      <c r="S171" s="216"/>
      <c r="T171" s="217"/>
      <c r="AT171" s="218" t="s">
        <v>152</v>
      </c>
      <c r="AU171" s="218" t="s">
        <v>146</v>
      </c>
      <c r="AV171" s="13" t="s">
        <v>80</v>
      </c>
      <c r="AW171" s="13" t="s">
        <v>33</v>
      </c>
      <c r="AX171" s="13" t="s">
        <v>72</v>
      </c>
      <c r="AY171" s="218" t="s">
        <v>136</v>
      </c>
    </row>
    <row r="172" spans="2:51" s="13" customFormat="1" ht="11.25">
      <c r="B172" s="209"/>
      <c r="C172" s="210"/>
      <c r="D172" s="204" t="s">
        <v>152</v>
      </c>
      <c r="E172" s="211" t="s">
        <v>19</v>
      </c>
      <c r="F172" s="212" t="s">
        <v>154</v>
      </c>
      <c r="G172" s="210"/>
      <c r="H172" s="211" t="s">
        <v>19</v>
      </c>
      <c r="I172" s="213"/>
      <c r="J172" s="210"/>
      <c r="K172" s="210"/>
      <c r="L172" s="214"/>
      <c r="M172" s="215"/>
      <c r="N172" s="216"/>
      <c r="O172" s="216"/>
      <c r="P172" s="216"/>
      <c r="Q172" s="216"/>
      <c r="R172" s="216"/>
      <c r="S172" s="216"/>
      <c r="T172" s="217"/>
      <c r="AT172" s="218" t="s">
        <v>152</v>
      </c>
      <c r="AU172" s="218" t="s">
        <v>146</v>
      </c>
      <c r="AV172" s="13" t="s">
        <v>80</v>
      </c>
      <c r="AW172" s="13" t="s">
        <v>33</v>
      </c>
      <c r="AX172" s="13" t="s">
        <v>72</v>
      </c>
      <c r="AY172" s="218" t="s">
        <v>136</v>
      </c>
    </row>
    <row r="173" spans="2:51" s="14" customFormat="1" ht="11.25">
      <c r="B173" s="219"/>
      <c r="C173" s="220"/>
      <c r="D173" s="204" t="s">
        <v>152</v>
      </c>
      <c r="E173" s="221" t="s">
        <v>19</v>
      </c>
      <c r="F173" s="222" t="s">
        <v>218</v>
      </c>
      <c r="G173" s="220"/>
      <c r="H173" s="223">
        <v>88.688</v>
      </c>
      <c r="I173" s="224"/>
      <c r="J173" s="220"/>
      <c r="K173" s="220"/>
      <c r="L173" s="225"/>
      <c r="M173" s="226"/>
      <c r="N173" s="227"/>
      <c r="O173" s="227"/>
      <c r="P173" s="227"/>
      <c r="Q173" s="227"/>
      <c r="R173" s="227"/>
      <c r="S173" s="227"/>
      <c r="T173" s="228"/>
      <c r="AT173" s="229" t="s">
        <v>152</v>
      </c>
      <c r="AU173" s="229" t="s">
        <v>146</v>
      </c>
      <c r="AV173" s="14" t="s">
        <v>82</v>
      </c>
      <c r="AW173" s="14" t="s">
        <v>33</v>
      </c>
      <c r="AX173" s="14" t="s">
        <v>72</v>
      </c>
      <c r="AY173" s="229" t="s">
        <v>136</v>
      </c>
    </row>
    <row r="174" spans="2:51" s="14" customFormat="1" ht="11.25">
      <c r="B174" s="219"/>
      <c r="C174" s="220"/>
      <c r="D174" s="204" t="s">
        <v>152</v>
      </c>
      <c r="E174" s="221" t="s">
        <v>19</v>
      </c>
      <c r="F174" s="222" t="s">
        <v>219</v>
      </c>
      <c r="G174" s="220"/>
      <c r="H174" s="223">
        <v>24.255</v>
      </c>
      <c r="I174" s="224"/>
      <c r="J174" s="220"/>
      <c r="K174" s="220"/>
      <c r="L174" s="225"/>
      <c r="M174" s="226"/>
      <c r="N174" s="227"/>
      <c r="O174" s="227"/>
      <c r="P174" s="227"/>
      <c r="Q174" s="227"/>
      <c r="R174" s="227"/>
      <c r="S174" s="227"/>
      <c r="T174" s="228"/>
      <c r="AT174" s="229" t="s">
        <v>152</v>
      </c>
      <c r="AU174" s="229" t="s">
        <v>146</v>
      </c>
      <c r="AV174" s="14" t="s">
        <v>82</v>
      </c>
      <c r="AW174" s="14" t="s">
        <v>33</v>
      </c>
      <c r="AX174" s="14" t="s">
        <v>72</v>
      </c>
      <c r="AY174" s="229" t="s">
        <v>136</v>
      </c>
    </row>
    <row r="175" spans="2:51" s="13" customFormat="1" ht="11.25">
      <c r="B175" s="209"/>
      <c r="C175" s="210"/>
      <c r="D175" s="204" t="s">
        <v>152</v>
      </c>
      <c r="E175" s="211" t="s">
        <v>19</v>
      </c>
      <c r="F175" s="212" t="s">
        <v>157</v>
      </c>
      <c r="G175" s="210"/>
      <c r="H175" s="211" t="s">
        <v>19</v>
      </c>
      <c r="I175" s="213"/>
      <c r="J175" s="210"/>
      <c r="K175" s="210"/>
      <c r="L175" s="214"/>
      <c r="M175" s="215"/>
      <c r="N175" s="216"/>
      <c r="O175" s="216"/>
      <c r="P175" s="216"/>
      <c r="Q175" s="216"/>
      <c r="R175" s="216"/>
      <c r="S175" s="216"/>
      <c r="T175" s="217"/>
      <c r="AT175" s="218" t="s">
        <v>152</v>
      </c>
      <c r="AU175" s="218" t="s">
        <v>146</v>
      </c>
      <c r="AV175" s="13" t="s">
        <v>80</v>
      </c>
      <c r="AW175" s="13" t="s">
        <v>33</v>
      </c>
      <c r="AX175" s="13" t="s">
        <v>72</v>
      </c>
      <c r="AY175" s="218" t="s">
        <v>136</v>
      </c>
    </row>
    <row r="176" spans="2:51" s="14" customFormat="1" ht="11.25">
      <c r="B176" s="219"/>
      <c r="C176" s="220"/>
      <c r="D176" s="204" t="s">
        <v>152</v>
      </c>
      <c r="E176" s="221" t="s">
        <v>19</v>
      </c>
      <c r="F176" s="222" t="s">
        <v>220</v>
      </c>
      <c r="G176" s="220"/>
      <c r="H176" s="223">
        <v>44</v>
      </c>
      <c r="I176" s="224"/>
      <c r="J176" s="220"/>
      <c r="K176" s="220"/>
      <c r="L176" s="225"/>
      <c r="M176" s="226"/>
      <c r="N176" s="227"/>
      <c r="O176" s="227"/>
      <c r="P176" s="227"/>
      <c r="Q176" s="227"/>
      <c r="R176" s="227"/>
      <c r="S176" s="227"/>
      <c r="T176" s="228"/>
      <c r="AT176" s="229" t="s">
        <v>152</v>
      </c>
      <c r="AU176" s="229" t="s">
        <v>146</v>
      </c>
      <c r="AV176" s="14" t="s">
        <v>82</v>
      </c>
      <c r="AW176" s="14" t="s">
        <v>33</v>
      </c>
      <c r="AX176" s="14" t="s">
        <v>72</v>
      </c>
      <c r="AY176" s="229" t="s">
        <v>136</v>
      </c>
    </row>
    <row r="177" spans="2:51" s="14" customFormat="1" ht="11.25">
      <c r="B177" s="219"/>
      <c r="C177" s="220"/>
      <c r="D177" s="204" t="s">
        <v>152</v>
      </c>
      <c r="E177" s="221" t="s">
        <v>19</v>
      </c>
      <c r="F177" s="222" t="s">
        <v>221</v>
      </c>
      <c r="G177" s="220"/>
      <c r="H177" s="223">
        <v>3.5</v>
      </c>
      <c r="I177" s="224"/>
      <c r="J177" s="220"/>
      <c r="K177" s="220"/>
      <c r="L177" s="225"/>
      <c r="M177" s="226"/>
      <c r="N177" s="227"/>
      <c r="O177" s="227"/>
      <c r="P177" s="227"/>
      <c r="Q177" s="227"/>
      <c r="R177" s="227"/>
      <c r="S177" s="227"/>
      <c r="T177" s="228"/>
      <c r="AT177" s="229" t="s">
        <v>152</v>
      </c>
      <c r="AU177" s="229" t="s">
        <v>146</v>
      </c>
      <c r="AV177" s="14" t="s">
        <v>82</v>
      </c>
      <c r="AW177" s="14" t="s">
        <v>33</v>
      </c>
      <c r="AX177" s="14" t="s">
        <v>72</v>
      </c>
      <c r="AY177" s="229" t="s">
        <v>136</v>
      </c>
    </row>
    <row r="178" spans="2:51" s="14" customFormat="1" ht="11.25">
      <c r="B178" s="219"/>
      <c r="C178" s="220"/>
      <c r="D178" s="204" t="s">
        <v>152</v>
      </c>
      <c r="E178" s="221" t="s">
        <v>19</v>
      </c>
      <c r="F178" s="222" t="s">
        <v>222</v>
      </c>
      <c r="G178" s="220"/>
      <c r="H178" s="223">
        <v>9.5</v>
      </c>
      <c r="I178" s="224"/>
      <c r="J178" s="220"/>
      <c r="K178" s="220"/>
      <c r="L178" s="225"/>
      <c r="M178" s="226"/>
      <c r="N178" s="227"/>
      <c r="O178" s="227"/>
      <c r="P178" s="227"/>
      <c r="Q178" s="227"/>
      <c r="R178" s="227"/>
      <c r="S178" s="227"/>
      <c r="T178" s="228"/>
      <c r="AT178" s="229" t="s">
        <v>152</v>
      </c>
      <c r="AU178" s="229" t="s">
        <v>146</v>
      </c>
      <c r="AV178" s="14" t="s">
        <v>82</v>
      </c>
      <c r="AW178" s="14" t="s">
        <v>33</v>
      </c>
      <c r="AX178" s="14" t="s">
        <v>72</v>
      </c>
      <c r="AY178" s="229" t="s">
        <v>136</v>
      </c>
    </row>
    <row r="179" spans="2:51" s="14" customFormat="1" ht="11.25">
      <c r="B179" s="219"/>
      <c r="C179" s="220"/>
      <c r="D179" s="204" t="s">
        <v>152</v>
      </c>
      <c r="E179" s="221" t="s">
        <v>19</v>
      </c>
      <c r="F179" s="222" t="s">
        <v>223</v>
      </c>
      <c r="G179" s="220"/>
      <c r="H179" s="223">
        <v>12</v>
      </c>
      <c r="I179" s="224"/>
      <c r="J179" s="220"/>
      <c r="K179" s="220"/>
      <c r="L179" s="225"/>
      <c r="M179" s="226"/>
      <c r="N179" s="227"/>
      <c r="O179" s="227"/>
      <c r="P179" s="227"/>
      <c r="Q179" s="227"/>
      <c r="R179" s="227"/>
      <c r="S179" s="227"/>
      <c r="T179" s="228"/>
      <c r="AT179" s="229" t="s">
        <v>152</v>
      </c>
      <c r="AU179" s="229" t="s">
        <v>146</v>
      </c>
      <c r="AV179" s="14" t="s">
        <v>82</v>
      </c>
      <c r="AW179" s="14" t="s">
        <v>33</v>
      </c>
      <c r="AX179" s="14" t="s">
        <v>72</v>
      </c>
      <c r="AY179" s="229" t="s">
        <v>136</v>
      </c>
    </row>
    <row r="180" spans="2:51" s="14" customFormat="1" ht="11.25">
      <c r="B180" s="219"/>
      <c r="C180" s="220"/>
      <c r="D180" s="204" t="s">
        <v>152</v>
      </c>
      <c r="E180" s="221" t="s">
        <v>19</v>
      </c>
      <c r="F180" s="222" t="s">
        <v>224</v>
      </c>
      <c r="G180" s="220"/>
      <c r="H180" s="223">
        <v>4.06</v>
      </c>
      <c r="I180" s="224"/>
      <c r="J180" s="220"/>
      <c r="K180" s="220"/>
      <c r="L180" s="225"/>
      <c r="M180" s="226"/>
      <c r="N180" s="227"/>
      <c r="O180" s="227"/>
      <c r="P180" s="227"/>
      <c r="Q180" s="227"/>
      <c r="R180" s="227"/>
      <c r="S180" s="227"/>
      <c r="T180" s="228"/>
      <c r="AT180" s="229" t="s">
        <v>152</v>
      </c>
      <c r="AU180" s="229" t="s">
        <v>146</v>
      </c>
      <c r="AV180" s="14" t="s">
        <v>82</v>
      </c>
      <c r="AW180" s="14" t="s">
        <v>33</v>
      </c>
      <c r="AX180" s="14" t="s">
        <v>72</v>
      </c>
      <c r="AY180" s="229" t="s">
        <v>136</v>
      </c>
    </row>
    <row r="181" spans="2:51" s="13" customFormat="1" ht="11.25">
      <c r="B181" s="209"/>
      <c r="C181" s="210"/>
      <c r="D181" s="204" t="s">
        <v>152</v>
      </c>
      <c r="E181" s="211" t="s">
        <v>19</v>
      </c>
      <c r="F181" s="212" t="s">
        <v>163</v>
      </c>
      <c r="G181" s="210"/>
      <c r="H181" s="211" t="s">
        <v>19</v>
      </c>
      <c r="I181" s="213"/>
      <c r="J181" s="210"/>
      <c r="K181" s="210"/>
      <c r="L181" s="214"/>
      <c r="M181" s="215"/>
      <c r="N181" s="216"/>
      <c r="O181" s="216"/>
      <c r="P181" s="216"/>
      <c r="Q181" s="216"/>
      <c r="R181" s="216"/>
      <c r="S181" s="216"/>
      <c r="T181" s="217"/>
      <c r="AT181" s="218" t="s">
        <v>152</v>
      </c>
      <c r="AU181" s="218" t="s">
        <v>146</v>
      </c>
      <c r="AV181" s="13" t="s">
        <v>80</v>
      </c>
      <c r="AW181" s="13" t="s">
        <v>33</v>
      </c>
      <c r="AX181" s="13" t="s">
        <v>72</v>
      </c>
      <c r="AY181" s="218" t="s">
        <v>136</v>
      </c>
    </row>
    <row r="182" spans="2:51" s="14" customFormat="1" ht="11.25">
      <c r="B182" s="219"/>
      <c r="C182" s="220"/>
      <c r="D182" s="204" t="s">
        <v>152</v>
      </c>
      <c r="E182" s="221" t="s">
        <v>19</v>
      </c>
      <c r="F182" s="222" t="s">
        <v>225</v>
      </c>
      <c r="G182" s="220"/>
      <c r="H182" s="223">
        <v>28.16</v>
      </c>
      <c r="I182" s="224"/>
      <c r="J182" s="220"/>
      <c r="K182" s="220"/>
      <c r="L182" s="225"/>
      <c r="M182" s="226"/>
      <c r="N182" s="227"/>
      <c r="O182" s="227"/>
      <c r="P182" s="227"/>
      <c r="Q182" s="227"/>
      <c r="R182" s="227"/>
      <c r="S182" s="227"/>
      <c r="T182" s="228"/>
      <c r="AT182" s="229" t="s">
        <v>152</v>
      </c>
      <c r="AU182" s="229" t="s">
        <v>146</v>
      </c>
      <c r="AV182" s="14" t="s">
        <v>82</v>
      </c>
      <c r="AW182" s="14" t="s">
        <v>33</v>
      </c>
      <c r="AX182" s="14" t="s">
        <v>72</v>
      </c>
      <c r="AY182" s="229" t="s">
        <v>136</v>
      </c>
    </row>
    <row r="183" spans="2:51" s="14" customFormat="1" ht="11.25">
      <c r="B183" s="219"/>
      <c r="C183" s="220"/>
      <c r="D183" s="204" t="s">
        <v>152</v>
      </c>
      <c r="E183" s="221" t="s">
        <v>19</v>
      </c>
      <c r="F183" s="222" t="s">
        <v>226</v>
      </c>
      <c r="G183" s="220"/>
      <c r="H183" s="223">
        <v>16.8</v>
      </c>
      <c r="I183" s="224"/>
      <c r="J183" s="220"/>
      <c r="K183" s="220"/>
      <c r="L183" s="225"/>
      <c r="M183" s="226"/>
      <c r="N183" s="227"/>
      <c r="O183" s="227"/>
      <c r="P183" s="227"/>
      <c r="Q183" s="227"/>
      <c r="R183" s="227"/>
      <c r="S183" s="227"/>
      <c r="T183" s="228"/>
      <c r="AT183" s="229" t="s">
        <v>152</v>
      </c>
      <c r="AU183" s="229" t="s">
        <v>146</v>
      </c>
      <c r="AV183" s="14" t="s">
        <v>82</v>
      </c>
      <c r="AW183" s="14" t="s">
        <v>33</v>
      </c>
      <c r="AX183" s="14" t="s">
        <v>72</v>
      </c>
      <c r="AY183" s="229" t="s">
        <v>136</v>
      </c>
    </row>
    <row r="184" spans="2:51" s="14" customFormat="1" ht="11.25">
      <c r="B184" s="219"/>
      <c r="C184" s="220"/>
      <c r="D184" s="204" t="s">
        <v>152</v>
      </c>
      <c r="E184" s="221" t="s">
        <v>19</v>
      </c>
      <c r="F184" s="222" t="s">
        <v>227</v>
      </c>
      <c r="G184" s="220"/>
      <c r="H184" s="223">
        <v>3.08</v>
      </c>
      <c r="I184" s="224"/>
      <c r="J184" s="220"/>
      <c r="K184" s="220"/>
      <c r="L184" s="225"/>
      <c r="M184" s="226"/>
      <c r="N184" s="227"/>
      <c r="O184" s="227"/>
      <c r="P184" s="227"/>
      <c r="Q184" s="227"/>
      <c r="R184" s="227"/>
      <c r="S184" s="227"/>
      <c r="T184" s="228"/>
      <c r="AT184" s="229" t="s">
        <v>152</v>
      </c>
      <c r="AU184" s="229" t="s">
        <v>146</v>
      </c>
      <c r="AV184" s="14" t="s">
        <v>82</v>
      </c>
      <c r="AW184" s="14" t="s">
        <v>33</v>
      </c>
      <c r="AX184" s="14" t="s">
        <v>72</v>
      </c>
      <c r="AY184" s="229" t="s">
        <v>136</v>
      </c>
    </row>
    <row r="185" spans="2:51" s="14" customFormat="1" ht="11.25">
      <c r="B185" s="219"/>
      <c r="C185" s="220"/>
      <c r="D185" s="204" t="s">
        <v>152</v>
      </c>
      <c r="E185" s="221" t="s">
        <v>19</v>
      </c>
      <c r="F185" s="222" t="s">
        <v>228</v>
      </c>
      <c r="G185" s="220"/>
      <c r="H185" s="223">
        <v>8.36</v>
      </c>
      <c r="I185" s="224"/>
      <c r="J185" s="220"/>
      <c r="K185" s="220"/>
      <c r="L185" s="225"/>
      <c r="M185" s="226"/>
      <c r="N185" s="227"/>
      <c r="O185" s="227"/>
      <c r="P185" s="227"/>
      <c r="Q185" s="227"/>
      <c r="R185" s="227"/>
      <c r="S185" s="227"/>
      <c r="T185" s="228"/>
      <c r="AT185" s="229" t="s">
        <v>152</v>
      </c>
      <c r="AU185" s="229" t="s">
        <v>146</v>
      </c>
      <c r="AV185" s="14" t="s">
        <v>82</v>
      </c>
      <c r="AW185" s="14" t="s">
        <v>33</v>
      </c>
      <c r="AX185" s="14" t="s">
        <v>72</v>
      </c>
      <c r="AY185" s="229" t="s">
        <v>136</v>
      </c>
    </row>
    <row r="186" spans="2:51" s="14" customFormat="1" ht="11.25">
      <c r="B186" s="219"/>
      <c r="C186" s="220"/>
      <c r="D186" s="204" t="s">
        <v>152</v>
      </c>
      <c r="E186" s="221" t="s">
        <v>19</v>
      </c>
      <c r="F186" s="222" t="s">
        <v>229</v>
      </c>
      <c r="G186" s="220"/>
      <c r="H186" s="223">
        <v>10.56</v>
      </c>
      <c r="I186" s="224"/>
      <c r="J186" s="220"/>
      <c r="K186" s="220"/>
      <c r="L186" s="225"/>
      <c r="M186" s="226"/>
      <c r="N186" s="227"/>
      <c r="O186" s="227"/>
      <c r="P186" s="227"/>
      <c r="Q186" s="227"/>
      <c r="R186" s="227"/>
      <c r="S186" s="227"/>
      <c r="T186" s="228"/>
      <c r="AT186" s="229" t="s">
        <v>152</v>
      </c>
      <c r="AU186" s="229" t="s">
        <v>146</v>
      </c>
      <c r="AV186" s="14" t="s">
        <v>82</v>
      </c>
      <c r="AW186" s="14" t="s">
        <v>33</v>
      </c>
      <c r="AX186" s="14" t="s">
        <v>72</v>
      </c>
      <c r="AY186" s="229" t="s">
        <v>136</v>
      </c>
    </row>
    <row r="187" spans="2:51" s="13" customFormat="1" ht="11.25">
      <c r="B187" s="209"/>
      <c r="C187" s="210"/>
      <c r="D187" s="204" t="s">
        <v>152</v>
      </c>
      <c r="E187" s="211" t="s">
        <v>19</v>
      </c>
      <c r="F187" s="212" t="s">
        <v>169</v>
      </c>
      <c r="G187" s="210"/>
      <c r="H187" s="211" t="s">
        <v>19</v>
      </c>
      <c r="I187" s="213"/>
      <c r="J187" s="210"/>
      <c r="K187" s="210"/>
      <c r="L187" s="214"/>
      <c r="M187" s="215"/>
      <c r="N187" s="216"/>
      <c r="O187" s="216"/>
      <c r="P187" s="216"/>
      <c r="Q187" s="216"/>
      <c r="R187" s="216"/>
      <c r="S187" s="216"/>
      <c r="T187" s="217"/>
      <c r="AT187" s="218" t="s">
        <v>152</v>
      </c>
      <c r="AU187" s="218" t="s">
        <v>146</v>
      </c>
      <c r="AV187" s="13" t="s">
        <v>80</v>
      </c>
      <c r="AW187" s="13" t="s">
        <v>33</v>
      </c>
      <c r="AX187" s="13" t="s">
        <v>72</v>
      </c>
      <c r="AY187" s="218" t="s">
        <v>136</v>
      </c>
    </row>
    <row r="188" spans="2:51" s="14" customFormat="1" ht="11.25">
      <c r="B188" s="219"/>
      <c r="C188" s="220"/>
      <c r="D188" s="204" t="s">
        <v>152</v>
      </c>
      <c r="E188" s="221" t="s">
        <v>19</v>
      </c>
      <c r="F188" s="222" t="s">
        <v>230</v>
      </c>
      <c r="G188" s="220"/>
      <c r="H188" s="223">
        <v>14.4</v>
      </c>
      <c r="I188" s="224"/>
      <c r="J188" s="220"/>
      <c r="K188" s="220"/>
      <c r="L188" s="225"/>
      <c r="M188" s="226"/>
      <c r="N188" s="227"/>
      <c r="O188" s="227"/>
      <c r="P188" s="227"/>
      <c r="Q188" s="227"/>
      <c r="R188" s="227"/>
      <c r="S188" s="227"/>
      <c r="T188" s="228"/>
      <c r="AT188" s="229" t="s">
        <v>152</v>
      </c>
      <c r="AU188" s="229" t="s">
        <v>146</v>
      </c>
      <c r="AV188" s="14" t="s">
        <v>82</v>
      </c>
      <c r="AW188" s="14" t="s">
        <v>33</v>
      </c>
      <c r="AX188" s="14" t="s">
        <v>72</v>
      </c>
      <c r="AY188" s="229" t="s">
        <v>136</v>
      </c>
    </row>
    <row r="189" spans="2:51" s="14" customFormat="1" ht="11.25">
      <c r="B189" s="219"/>
      <c r="C189" s="220"/>
      <c r="D189" s="204" t="s">
        <v>152</v>
      </c>
      <c r="E189" s="221" t="s">
        <v>19</v>
      </c>
      <c r="F189" s="222" t="s">
        <v>231</v>
      </c>
      <c r="G189" s="220"/>
      <c r="H189" s="223">
        <v>8.12</v>
      </c>
      <c r="I189" s="224"/>
      <c r="J189" s="220"/>
      <c r="K189" s="220"/>
      <c r="L189" s="225"/>
      <c r="M189" s="226"/>
      <c r="N189" s="227"/>
      <c r="O189" s="227"/>
      <c r="P189" s="227"/>
      <c r="Q189" s="227"/>
      <c r="R189" s="227"/>
      <c r="S189" s="227"/>
      <c r="T189" s="228"/>
      <c r="AT189" s="229" t="s">
        <v>152</v>
      </c>
      <c r="AU189" s="229" t="s">
        <v>146</v>
      </c>
      <c r="AV189" s="14" t="s">
        <v>82</v>
      </c>
      <c r="AW189" s="14" t="s">
        <v>33</v>
      </c>
      <c r="AX189" s="14" t="s">
        <v>72</v>
      </c>
      <c r="AY189" s="229" t="s">
        <v>136</v>
      </c>
    </row>
    <row r="190" spans="2:51" s="14" customFormat="1" ht="11.25">
      <c r="B190" s="219"/>
      <c r="C190" s="220"/>
      <c r="D190" s="204" t="s">
        <v>152</v>
      </c>
      <c r="E190" s="221" t="s">
        <v>19</v>
      </c>
      <c r="F190" s="222" t="s">
        <v>232</v>
      </c>
      <c r="G190" s="220"/>
      <c r="H190" s="223">
        <v>9.6</v>
      </c>
      <c r="I190" s="224"/>
      <c r="J190" s="220"/>
      <c r="K190" s="220"/>
      <c r="L190" s="225"/>
      <c r="M190" s="226"/>
      <c r="N190" s="227"/>
      <c r="O190" s="227"/>
      <c r="P190" s="227"/>
      <c r="Q190" s="227"/>
      <c r="R190" s="227"/>
      <c r="S190" s="227"/>
      <c r="T190" s="228"/>
      <c r="AT190" s="229" t="s">
        <v>152</v>
      </c>
      <c r="AU190" s="229" t="s">
        <v>146</v>
      </c>
      <c r="AV190" s="14" t="s">
        <v>82</v>
      </c>
      <c r="AW190" s="14" t="s">
        <v>33</v>
      </c>
      <c r="AX190" s="14" t="s">
        <v>72</v>
      </c>
      <c r="AY190" s="229" t="s">
        <v>136</v>
      </c>
    </row>
    <row r="191" spans="2:51" s="14" customFormat="1" ht="11.25">
      <c r="B191" s="219"/>
      <c r="C191" s="220"/>
      <c r="D191" s="204" t="s">
        <v>152</v>
      </c>
      <c r="E191" s="221" t="s">
        <v>19</v>
      </c>
      <c r="F191" s="222" t="s">
        <v>233</v>
      </c>
      <c r="G191" s="220"/>
      <c r="H191" s="223">
        <v>30.6</v>
      </c>
      <c r="I191" s="224"/>
      <c r="J191" s="220"/>
      <c r="K191" s="220"/>
      <c r="L191" s="225"/>
      <c r="M191" s="226"/>
      <c r="N191" s="227"/>
      <c r="O191" s="227"/>
      <c r="P191" s="227"/>
      <c r="Q191" s="227"/>
      <c r="R191" s="227"/>
      <c r="S191" s="227"/>
      <c r="T191" s="228"/>
      <c r="AT191" s="229" t="s">
        <v>152</v>
      </c>
      <c r="AU191" s="229" t="s">
        <v>146</v>
      </c>
      <c r="AV191" s="14" t="s">
        <v>82</v>
      </c>
      <c r="AW191" s="14" t="s">
        <v>33</v>
      </c>
      <c r="AX191" s="14" t="s">
        <v>72</v>
      </c>
      <c r="AY191" s="229" t="s">
        <v>136</v>
      </c>
    </row>
    <row r="192" spans="2:51" s="13" customFormat="1" ht="11.25">
      <c r="B192" s="209"/>
      <c r="C192" s="210"/>
      <c r="D192" s="204" t="s">
        <v>152</v>
      </c>
      <c r="E192" s="211" t="s">
        <v>19</v>
      </c>
      <c r="F192" s="212" t="s">
        <v>174</v>
      </c>
      <c r="G192" s="210"/>
      <c r="H192" s="211" t="s">
        <v>19</v>
      </c>
      <c r="I192" s="213"/>
      <c r="J192" s="210"/>
      <c r="K192" s="210"/>
      <c r="L192" s="214"/>
      <c r="M192" s="215"/>
      <c r="N192" s="216"/>
      <c r="O192" s="216"/>
      <c r="P192" s="216"/>
      <c r="Q192" s="216"/>
      <c r="R192" s="216"/>
      <c r="S192" s="216"/>
      <c r="T192" s="217"/>
      <c r="AT192" s="218" t="s">
        <v>152</v>
      </c>
      <c r="AU192" s="218" t="s">
        <v>146</v>
      </c>
      <c r="AV192" s="13" t="s">
        <v>80</v>
      </c>
      <c r="AW192" s="13" t="s">
        <v>33</v>
      </c>
      <c r="AX192" s="13" t="s">
        <v>72</v>
      </c>
      <c r="AY192" s="218" t="s">
        <v>136</v>
      </c>
    </row>
    <row r="193" spans="2:51" s="14" customFormat="1" ht="11.25">
      <c r="B193" s="219"/>
      <c r="C193" s="220"/>
      <c r="D193" s="204" t="s">
        <v>152</v>
      </c>
      <c r="E193" s="221" t="s">
        <v>19</v>
      </c>
      <c r="F193" s="222" t="s">
        <v>234</v>
      </c>
      <c r="G193" s="220"/>
      <c r="H193" s="223">
        <v>1.276</v>
      </c>
      <c r="I193" s="224"/>
      <c r="J193" s="220"/>
      <c r="K193" s="220"/>
      <c r="L193" s="225"/>
      <c r="M193" s="226"/>
      <c r="N193" s="227"/>
      <c r="O193" s="227"/>
      <c r="P193" s="227"/>
      <c r="Q193" s="227"/>
      <c r="R193" s="227"/>
      <c r="S193" s="227"/>
      <c r="T193" s="228"/>
      <c r="AT193" s="229" t="s">
        <v>152</v>
      </c>
      <c r="AU193" s="229" t="s">
        <v>146</v>
      </c>
      <c r="AV193" s="14" t="s">
        <v>82</v>
      </c>
      <c r="AW193" s="14" t="s">
        <v>33</v>
      </c>
      <c r="AX193" s="14" t="s">
        <v>72</v>
      </c>
      <c r="AY193" s="229" t="s">
        <v>136</v>
      </c>
    </row>
    <row r="194" spans="2:51" s="14" customFormat="1" ht="11.25">
      <c r="B194" s="219"/>
      <c r="C194" s="220"/>
      <c r="D194" s="204" t="s">
        <v>152</v>
      </c>
      <c r="E194" s="221" t="s">
        <v>19</v>
      </c>
      <c r="F194" s="222" t="s">
        <v>235</v>
      </c>
      <c r="G194" s="220"/>
      <c r="H194" s="223">
        <v>2.5</v>
      </c>
      <c r="I194" s="224"/>
      <c r="J194" s="220"/>
      <c r="K194" s="220"/>
      <c r="L194" s="225"/>
      <c r="M194" s="226"/>
      <c r="N194" s="227"/>
      <c r="O194" s="227"/>
      <c r="P194" s="227"/>
      <c r="Q194" s="227"/>
      <c r="R194" s="227"/>
      <c r="S194" s="227"/>
      <c r="T194" s="228"/>
      <c r="AT194" s="229" t="s">
        <v>152</v>
      </c>
      <c r="AU194" s="229" t="s">
        <v>146</v>
      </c>
      <c r="AV194" s="14" t="s">
        <v>82</v>
      </c>
      <c r="AW194" s="14" t="s">
        <v>33</v>
      </c>
      <c r="AX194" s="14" t="s">
        <v>72</v>
      </c>
      <c r="AY194" s="229" t="s">
        <v>136</v>
      </c>
    </row>
    <row r="195" spans="2:51" s="14" customFormat="1" ht="11.25">
      <c r="B195" s="219"/>
      <c r="C195" s="220"/>
      <c r="D195" s="204" t="s">
        <v>152</v>
      </c>
      <c r="E195" s="221" t="s">
        <v>19</v>
      </c>
      <c r="F195" s="222" t="s">
        <v>236</v>
      </c>
      <c r="G195" s="220"/>
      <c r="H195" s="223">
        <v>2</v>
      </c>
      <c r="I195" s="224"/>
      <c r="J195" s="220"/>
      <c r="K195" s="220"/>
      <c r="L195" s="225"/>
      <c r="M195" s="226"/>
      <c r="N195" s="227"/>
      <c r="O195" s="227"/>
      <c r="P195" s="227"/>
      <c r="Q195" s="227"/>
      <c r="R195" s="227"/>
      <c r="S195" s="227"/>
      <c r="T195" s="228"/>
      <c r="AT195" s="229" t="s">
        <v>152</v>
      </c>
      <c r="AU195" s="229" t="s">
        <v>146</v>
      </c>
      <c r="AV195" s="14" t="s">
        <v>82</v>
      </c>
      <c r="AW195" s="14" t="s">
        <v>33</v>
      </c>
      <c r="AX195" s="14" t="s">
        <v>72</v>
      </c>
      <c r="AY195" s="229" t="s">
        <v>136</v>
      </c>
    </row>
    <row r="196" spans="2:51" s="14" customFormat="1" ht="11.25">
      <c r="B196" s="219"/>
      <c r="C196" s="220"/>
      <c r="D196" s="204" t="s">
        <v>152</v>
      </c>
      <c r="E196" s="221" t="s">
        <v>19</v>
      </c>
      <c r="F196" s="222" t="s">
        <v>237</v>
      </c>
      <c r="G196" s="220"/>
      <c r="H196" s="223">
        <v>3.795</v>
      </c>
      <c r="I196" s="224"/>
      <c r="J196" s="220"/>
      <c r="K196" s="220"/>
      <c r="L196" s="225"/>
      <c r="M196" s="226"/>
      <c r="N196" s="227"/>
      <c r="O196" s="227"/>
      <c r="P196" s="227"/>
      <c r="Q196" s="227"/>
      <c r="R196" s="227"/>
      <c r="S196" s="227"/>
      <c r="T196" s="228"/>
      <c r="AT196" s="229" t="s">
        <v>152</v>
      </c>
      <c r="AU196" s="229" t="s">
        <v>146</v>
      </c>
      <c r="AV196" s="14" t="s">
        <v>82</v>
      </c>
      <c r="AW196" s="14" t="s">
        <v>33</v>
      </c>
      <c r="AX196" s="14" t="s">
        <v>72</v>
      </c>
      <c r="AY196" s="229" t="s">
        <v>136</v>
      </c>
    </row>
    <row r="197" spans="2:51" s="14" customFormat="1" ht="11.25">
      <c r="B197" s="219"/>
      <c r="C197" s="220"/>
      <c r="D197" s="204" t="s">
        <v>152</v>
      </c>
      <c r="E197" s="221" t="s">
        <v>19</v>
      </c>
      <c r="F197" s="222" t="s">
        <v>238</v>
      </c>
      <c r="G197" s="220"/>
      <c r="H197" s="223">
        <v>1.725</v>
      </c>
      <c r="I197" s="224"/>
      <c r="J197" s="220"/>
      <c r="K197" s="220"/>
      <c r="L197" s="225"/>
      <c r="M197" s="226"/>
      <c r="N197" s="227"/>
      <c r="O197" s="227"/>
      <c r="P197" s="227"/>
      <c r="Q197" s="227"/>
      <c r="R197" s="227"/>
      <c r="S197" s="227"/>
      <c r="T197" s="228"/>
      <c r="AT197" s="229" t="s">
        <v>152</v>
      </c>
      <c r="AU197" s="229" t="s">
        <v>146</v>
      </c>
      <c r="AV197" s="14" t="s">
        <v>82</v>
      </c>
      <c r="AW197" s="14" t="s">
        <v>33</v>
      </c>
      <c r="AX197" s="14" t="s">
        <v>72</v>
      </c>
      <c r="AY197" s="229" t="s">
        <v>136</v>
      </c>
    </row>
    <row r="198" spans="2:51" s="15" customFormat="1" ht="11.25">
      <c r="B198" s="230"/>
      <c r="C198" s="231"/>
      <c r="D198" s="204" t="s">
        <v>152</v>
      </c>
      <c r="E198" s="232" t="s">
        <v>19</v>
      </c>
      <c r="F198" s="233" t="s">
        <v>177</v>
      </c>
      <c r="G198" s="231"/>
      <c r="H198" s="234">
        <v>326.979</v>
      </c>
      <c r="I198" s="235"/>
      <c r="J198" s="231"/>
      <c r="K198" s="231"/>
      <c r="L198" s="236"/>
      <c r="M198" s="237"/>
      <c r="N198" s="238"/>
      <c r="O198" s="238"/>
      <c r="P198" s="238"/>
      <c r="Q198" s="238"/>
      <c r="R198" s="238"/>
      <c r="S198" s="238"/>
      <c r="T198" s="239"/>
      <c r="AT198" s="240" t="s">
        <v>152</v>
      </c>
      <c r="AU198" s="240" t="s">
        <v>146</v>
      </c>
      <c r="AV198" s="15" t="s">
        <v>145</v>
      </c>
      <c r="AW198" s="15" t="s">
        <v>33</v>
      </c>
      <c r="AX198" s="15" t="s">
        <v>80</v>
      </c>
      <c r="AY198" s="240" t="s">
        <v>136</v>
      </c>
    </row>
    <row r="199" spans="2:63" s="12" customFormat="1" ht="22.9" customHeight="1">
      <c r="B199" s="175"/>
      <c r="C199" s="176"/>
      <c r="D199" s="177" t="s">
        <v>71</v>
      </c>
      <c r="E199" s="189" t="s">
        <v>239</v>
      </c>
      <c r="F199" s="189" t="s">
        <v>240</v>
      </c>
      <c r="G199" s="176"/>
      <c r="H199" s="176"/>
      <c r="I199" s="179"/>
      <c r="J199" s="190">
        <f>BK199</f>
        <v>0</v>
      </c>
      <c r="K199" s="176"/>
      <c r="L199" s="181"/>
      <c r="M199" s="182"/>
      <c r="N199" s="183"/>
      <c r="O199" s="183"/>
      <c r="P199" s="184">
        <f>P200+P229+P236+P285</f>
        <v>0</v>
      </c>
      <c r="Q199" s="183"/>
      <c r="R199" s="184">
        <f>R200+R229+R236+R285</f>
        <v>0.010320000000000001</v>
      </c>
      <c r="S199" s="183"/>
      <c r="T199" s="185">
        <f>T200+T229+T236+T285</f>
        <v>35.97628</v>
      </c>
      <c r="AR199" s="186" t="s">
        <v>80</v>
      </c>
      <c r="AT199" s="187" t="s">
        <v>71</v>
      </c>
      <c r="AU199" s="187" t="s">
        <v>80</v>
      </c>
      <c r="AY199" s="186" t="s">
        <v>136</v>
      </c>
      <c r="BK199" s="188">
        <f>BK200+BK229+BK236+BK285</f>
        <v>0</v>
      </c>
    </row>
    <row r="200" spans="2:63" s="12" customFormat="1" ht="20.85" customHeight="1">
      <c r="B200" s="175"/>
      <c r="C200" s="176"/>
      <c r="D200" s="177" t="s">
        <v>71</v>
      </c>
      <c r="E200" s="189" t="s">
        <v>241</v>
      </c>
      <c r="F200" s="189" t="s">
        <v>242</v>
      </c>
      <c r="G200" s="176"/>
      <c r="H200" s="176"/>
      <c r="I200" s="179"/>
      <c r="J200" s="190">
        <f>BK200</f>
        <v>0</v>
      </c>
      <c r="K200" s="176"/>
      <c r="L200" s="181"/>
      <c r="M200" s="182"/>
      <c r="N200" s="183"/>
      <c r="O200" s="183"/>
      <c r="P200" s="184">
        <f>SUM(P201:P228)</f>
        <v>0</v>
      </c>
      <c r="Q200" s="183"/>
      <c r="R200" s="184">
        <f>SUM(R201:R228)</f>
        <v>0</v>
      </c>
      <c r="S200" s="183"/>
      <c r="T200" s="185">
        <f>SUM(T201:T228)</f>
        <v>0</v>
      </c>
      <c r="AR200" s="186" t="s">
        <v>80</v>
      </c>
      <c r="AT200" s="187" t="s">
        <v>71</v>
      </c>
      <c r="AU200" s="187" t="s">
        <v>82</v>
      </c>
      <c r="AY200" s="186" t="s">
        <v>136</v>
      </c>
      <c r="BK200" s="188">
        <f>SUM(BK201:BK228)</f>
        <v>0</v>
      </c>
    </row>
    <row r="201" spans="1:65" s="2" customFormat="1" ht="16.5" customHeight="1">
      <c r="A201" s="37"/>
      <c r="B201" s="38"/>
      <c r="C201" s="191" t="s">
        <v>243</v>
      </c>
      <c r="D201" s="191" t="s">
        <v>141</v>
      </c>
      <c r="E201" s="192" t="s">
        <v>244</v>
      </c>
      <c r="F201" s="193" t="s">
        <v>245</v>
      </c>
      <c r="G201" s="194" t="s">
        <v>90</v>
      </c>
      <c r="H201" s="195">
        <v>1937.581</v>
      </c>
      <c r="I201" s="196"/>
      <c r="J201" s="197">
        <f>ROUND(I201*H201,2)</f>
        <v>0</v>
      </c>
      <c r="K201" s="193" t="s">
        <v>144</v>
      </c>
      <c r="L201" s="42"/>
      <c r="M201" s="198" t="s">
        <v>19</v>
      </c>
      <c r="N201" s="199" t="s">
        <v>43</v>
      </c>
      <c r="O201" s="67"/>
      <c r="P201" s="200">
        <f>O201*H201</f>
        <v>0</v>
      </c>
      <c r="Q201" s="200">
        <v>0</v>
      </c>
      <c r="R201" s="200">
        <f>Q201*H201</f>
        <v>0</v>
      </c>
      <c r="S201" s="200">
        <v>0</v>
      </c>
      <c r="T201" s="201">
        <f>S201*H201</f>
        <v>0</v>
      </c>
      <c r="U201" s="37"/>
      <c r="V201" s="37"/>
      <c r="W201" s="37"/>
      <c r="X201" s="37"/>
      <c r="Y201" s="37"/>
      <c r="Z201" s="37"/>
      <c r="AA201" s="37"/>
      <c r="AB201" s="37"/>
      <c r="AC201" s="37"/>
      <c r="AD201" s="37"/>
      <c r="AE201" s="37"/>
      <c r="AR201" s="202" t="s">
        <v>145</v>
      </c>
      <c r="AT201" s="202" t="s">
        <v>141</v>
      </c>
      <c r="AU201" s="202" t="s">
        <v>146</v>
      </c>
      <c r="AY201" s="20" t="s">
        <v>136</v>
      </c>
      <c r="BE201" s="203">
        <f>IF(N201="základní",J201,0)</f>
        <v>0</v>
      </c>
      <c r="BF201" s="203">
        <f>IF(N201="snížená",J201,0)</f>
        <v>0</v>
      </c>
      <c r="BG201" s="203">
        <f>IF(N201="zákl. přenesená",J201,0)</f>
        <v>0</v>
      </c>
      <c r="BH201" s="203">
        <f>IF(N201="sníž. přenesená",J201,0)</f>
        <v>0</v>
      </c>
      <c r="BI201" s="203">
        <f>IF(N201="nulová",J201,0)</f>
        <v>0</v>
      </c>
      <c r="BJ201" s="20" t="s">
        <v>80</v>
      </c>
      <c r="BK201" s="203">
        <f>ROUND(I201*H201,2)</f>
        <v>0</v>
      </c>
      <c r="BL201" s="20" t="s">
        <v>145</v>
      </c>
      <c r="BM201" s="202" t="s">
        <v>246</v>
      </c>
    </row>
    <row r="202" spans="1:47" s="2" customFormat="1" ht="19.5">
      <c r="A202" s="37"/>
      <c r="B202" s="38"/>
      <c r="C202" s="39"/>
      <c r="D202" s="204" t="s">
        <v>148</v>
      </c>
      <c r="E202" s="39"/>
      <c r="F202" s="205" t="s">
        <v>247</v>
      </c>
      <c r="G202" s="39"/>
      <c r="H202" s="39"/>
      <c r="I202" s="112"/>
      <c r="J202" s="39"/>
      <c r="K202" s="39"/>
      <c r="L202" s="42"/>
      <c r="M202" s="206"/>
      <c r="N202" s="207"/>
      <c r="O202" s="67"/>
      <c r="P202" s="67"/>
      <c r="Q202" s="67"/>
      <c r="R202" s="67"/>
      <c r="S202" s="67"/>
      <c r="T202" s="68"/>
      <c r="U202" s="37"/>
      <c r="V202" s="37"/>
      <c r="W202" s="37"/>
      <c r="X202" s="37"/>
      <c r="Y202" s="37"/>
      <c r="Z202" s="37"/>
      <c r="AA202" s="37"/>
      <c r="AB202" s="37"/>
      <c r="AC202" s="37"/>
      <c r="AD202" s="37"/>
      <c r="AE202" s="37"/>
      <c r="AT202" s="20" t="s">
        <v>148</v>
      </c>
      <c r="AU202" s="20" t="s">
        <v>146</v>
      </c>
    </row>
    <row r="203" spans="1:47" s="2" customFormat="1" ht="58.5">
      <c r="A203" s="37"/>
      <c r="B203" s="38"/>
      <c r="C203" s="39"/>
      <c r="D203" s="204" t="s">
        <v>150</v>
      </c>
      <c r="E203" s="39"/>
      <c r="F203" s="208" t="s">
        <v>248</v>
      </c>
      <c r="G203" s="39"/>
      <c r="H203" s="39"/>
      <c r="I203" s="112"/>
      <c r="J203" s="39"/>
      <c r="K203" s="39"/>
      <c r="L203" s="42"/>
      <c r="M203" s="206"/>
      <c r="N203" s="207"/>
      <c r="O203" s="67"/>
      <c r="P203" s="67"/>
      <c r="Q203" s="67"/>
      <c r="R203" s="67"/>
      <c r="S203" s="67"/>
      <c r="T203" s="68"/>
      <c r="U203" s="37"/>
      <c r="V203" s="37"/>
      <c r="W203" s="37"/>
      <c r="X203" s="37"/>
      <c r="Y203" s="37"/>
      <c r="Z203" s="37"/>
      <c r="AA203" s="37"/>
      <c r="AB203" s="37"/>
      <c r="AC203" s="37"/>
      <c r="AD203" s="37"/>
      <c r="AE203" s="37"/>
      <c r="AT203" s="20" t="s">
        <v>150</v>
      </c>
      <c r="AU203" s="20" t="s">
        <v>146</v>
      </c>
    </row>
    <row r="204" spans="2:51" s="14" customFormat="1" ht="11.25">
      <c r="B204" s="219"/>
      <c r="C204" s="220"/>
      <c r="D204" s="204" t="s">
        <v>152</v>
      </c>
      <c r="E204" s="221" t="s">
        <v>19</v>
      </c>
      <c r="F204" s="222" t="s">
        <v>249</v>
      </c>
      <c r="G204" s="220"/>
      <c r="H204" s="223">
        <v>1506.681</v>
      </c>
      <c r="I204" s="224"/>
      <c r="J204" s="220"/>
      <c r="K204" s="220"/>
      <c r="L204" s="225"/>
      <c r="M204" s="226"/>
      <c r="N204" s="227"/>
      <c r="O204" s="227"/>
      <c r="P204" s="227"/>
      <c r="Q204" s="227"/>
      <c r="R204" s="227"/>
      <c r="S204" s="227"/>
      <c r="T204" s="228"/>
      <c r="AT204" s="229" t="s">
        <v>152</v>
      </c>
      <c r="AU204" s="229" t="s">
        <v>146</v>
      </c>
      <c r="AV204" s="14" t="s">
        <v>82</v>
      </c>
      <c r="AW204" s="14" t="s">
        <v>33</v>
      </c>
      <c r="AX204" s="14" t="s">
        <v>72</v>
      </c>
      <c r="AY204" s="229" t="s">
        <v>136</v>
      </c>
    </row>
    <row r="205" spans="2:51" s="14" customFormat="1" ht="11.25">
      <c r="B205" s="219"/>
      <c r="C205" s="220"/>
      <c r="D205" s="204" t="s">
        <v>152</v>
      </c>
      <c r="E205" s="221" t="s">
        <v>19</v>
      </c>
      <c r="F205" s="222" t="s">
        <v>250</v>
      </c>
      <c r="G205" s="220"/>
      <c r="H205" s="223">
        <v>234.9</v>
      </c>
      <c r="I205" s="224"/>
      <c r="J205" s="220"/>
      <c r="K205" s="220"/>
      <c r="L205" s="225"/>
      <c r="M205" s="226"/>
      <c r="N205" s="227"/>
      <c r="O205" s="227"/>
      <c r="P205" s="227"/>
      <c r="Q205" s="227"/>
      <c r="R205" s="227"/>
      <c r="S205" s="227"/>
      <c r="T205" s="228"/>
      <c r="AT205" s="229" t="s">
        <v>152</v>
      </c>
      <c r="AU205" s="229" t="s">
        <v>146</v>
      </c>
      <c r="AV205" s="14" t="s">
        <v>82</v>
      </c>
      <c r="AW205" s="14" t="s">
        <v>33</v>
      </c>
      <c r="AX205" s="14" t="s">
        <v>72</v>
      </c>
      <c r="AY205" s="229" t="s">
        <v>136</v>
      </c>
    </row>
    <row r="206" spans="2:51" s="14" customFormat="1" ht="11.25">
      <c r="B206" s="219"/>
      <c r="C206" s="220"/>
      <c r="D206" s="204" t="s">
        <v>152</v>
      </c>
      <c r="E206" s="221" t="s">
        <v>19</v>
      </c>
      <c r="F206" s="222" t="s">
        <v>251</v>
      </c>
      <c r="G206" s="220"/>
      <c r="H206" s="223">
        <v>196</v>
      </c>
      <c r="I206" s="224"/>
      <c r="J206" s="220"/>
      <c r="K206" s="220"/>
      <c r="L206" s="225"/>
      <c r="M206" s="226"/>
      <c r="N206" s="227"/>
      <c r="O206" s="227"/>
      <c r="P206" s="227"/>
      <c r="Q206" s="227"/>
      <c r="R206" s="227"/>
      <c r="S206" s="227"/>
      <c r="T206" s="228"/>
      <c r="AT206" s="229" t="s">
        <v>152</v>
      </c>
      <c r="AU206" s="229" t="s">
        <v>146</v>
      </c>
      <c r="AV206" s="14" t="s">
        <v>82</v>
      </c>
      <c r="AW206" s="14" t="s">
        <v>33</v>
      </c>
      <c r="AX206" s="14" t="s">
        <v>72</v>
      </c>
      <c r="AY206" s="229" t="s">
        <v>136</v>
      </c>
    </row>
    <row r="207" spans="2:51" s="15" customFormat="1" ht="11.25">
      <c r="B207" s="230"/>
      <c r="C207" s="231"/>
      <c r="D207" s="204" t="s">
        <v>152</v>
      </c>
      <c r="E207" s="232" t="s">
        <v>89</v>
      </c>
      <c r="F207" s="233" t="s">
        <v>177</v>
      </c>
      <c r="G207" s="231"/>
      <c r="H207" s="234">
        <v>1937.581</v>
      </c>
      <c r="I207" s="235"/>
      <c r="J207" s="231"/>
      <c r="K207" s="231"/>
      <c r="L207" s="236"/>
      <c r="M207" s="237"/>
      <c r="N207" s="238"/>
      <c r="O207" s="238"/>
      <c r="P207" s="238"/>
      <c r="Q207" s="238"/>
      <c r="R207" s="238"/>
      <c r="S207" s="238"/>
      <c r="T207" s="239"/>
      <c r="AT207" s="240" t="s">
        <v>152</v>
      </c>
      <c r="AU207" s="240" t="s">
        <v>146</v>
      </c>
      <c r="AV207" s="15" t="s">
        <v>145</v>
      </c>
      <c r="AW207" s="15" t="s">
        <v>33</v>
      </c>
      <c r="AX207" s="15" t="s">
        <v>80</v>
      </c>
      <c r="AY207" s="240" t="s">
        <v>136</v>
      </c>
    </row>
    <row r="208" spans="1:65" s="2" customFormat="1" ht="16.5" customHeight="1">
      <c r="A208" s="37"/>
      <c r="B208" s="38"/>
      <c r="C208" s="191" t="s">
        <v>137</v>
      </c>
      <c r="D208" s="191" t="s">
        <v>141</v>
      </c>
      <c r="E208" s="192" t="s">
        <v>252</v>
      </c>
      <c r="F208" s="193" t="s">
        <v>253</v>
      </c>
      <c r="G208" s="194" t="s">
        <v>90</v>
      </c>
      <c r="H208" s="195">
        <v>87191.145</v>
      </c>
      <c r="I208" s="196"/>
      <c r="J208" s="197">
        <f>ROUND(I208*H208,2)</f>
        <v>0</v>
      </c>
      <c r="K208" s="193" t="s">
        <v>144</v>
      </c>
      <c r="L208" s="42"/>
      <c r="M208" s="198" t="s">
        <v>19</v>
      </c>
      <c r="N208" s="199" t="s">
        <v>43</v>
      </c>
      <c r="O208" s="67"/>
      <c r="P208" s="200">
        <f>O208*H208</f>
        <v>0</v>
      </c>
      <c r="Q208" s="200">
        <v>0</v>
      </c>
      <c r="R208" s="200">
        <f>Q208*H208</f>
        <v>0</v>
      </c>
      <c r="S208" s="200">
        <v>0</v>
      </c>
      <c r="T208" s="201">
        <f>S208*H208</f>
        <v>0</v>
      </c>
      <c r="U208" s="37"/>
      <c r="V208" s="37"/>
      <c r="W208" s="37"/>
      <c r="X208" s="37"/>
      <c r="Y208" s="37"/>
      <c r="Z208" s="37"/>
      <c r="AA208" s="37"/>
      <c r="AB208" s="37"/>
      <c r="AC208" s="37"/>
      <c r="AD208" s="37"/>
      <c r="AE208" s="37"/>
      <c r="AR208" s="202" t="s">
        <v>145</v>
      </c>
      <c r="AT208" s="202" t="s">
        <v>141</v>
      </c>
      <c r="AU208" s="202" t="s">
        <v>146</v>
      </c>
      <c r="AY208" s="20" t="s">
        <v>136</v>
      </c>
      <c r="BE208" s="203">
        <f>IF(N208="základní",J208,0)</f>
        <v>0</v>
      </c>
      <c r="BF208" s="203">
        <f>IF(N208="snížená",J208,0)</f>
        <v>0</v>
      </c>
      <c r="BG208" s="203">
        <f>IF(N208="zákl. přenesená",J208,0)</f>
        <v>0</v>
      </c>
      <c r="BH208" s="203">
        <f>IF(N208="sníž. přenesená",J208,0)</f>
        <v>0</v>
      </c>
      <c r="BI208" s="203">
        <f>IF(N208="nulová",J208,0)</f>
        <v>0</v>
      </c>
      <c r="BJ208" s="20" t="s">
        <v>80</v>
      </c>
      <c r="BK208" s="203">
        <f>ROUND(I208*H208,2)</f>
        <v>0</v>
      </c>
      <c r="BL208" s="20" t="s">
        <v>145</v>
      </c>
      <c r="BM208" s="202" t="s">
        <v>254</v>
      </c>
    </row>
    <row r="209" spans="1:47" s="2" customFormat="1" ht="19.5">
      <c r="A209" s="37"/>
      <c r="B209" s="38"/>
      <c r="C209" s="39"/>
      <c r="D209" s="204" t="s">
        <v>148</v>
      </c>
      <c r="E209" s="39"/>
      <c r="F209" s="205" t="s">
        <v>255</v>
      </c>
      <c r="G209" s="39"/>
      <c r="H209" s="39"/>
      <c r="I209" s="112"/>
      <c r="J209" s="39"/>
      <c r="K209" s="39"/>
      <c r="L209" s="42"/>
      <c r="M209" s="206"/>
      <c r="N209" s="207"/>
      <c r="O209" s="67"/>
      <c r="P209" s="67"/>
      <c r="Q209" s="67"/>
      <c r="R209" s="67"/>
      <c r="S209" s="67"/>
      <c r="T209" s="68"/>
      <c r="U209" s="37"/>
      <c r="V209" s="37"/>
      <c r="W209" s="37"/>
      <c r="X209" s="37"/>
      <c r="Y209" s="37"/>
      <c r="Z209" s="37"/>
      <c r="AA209" s="37"/>
      <c r="AB209" s="37"/>
      <c r="AC209" s="37"/>
      <c r="AD209" s="37"/>
      <c r="AE209" s="37"/>
      <c r="AT209" s="20" t="s">
        <v>148</v>
      </c>
      <c r="AU209" s="20" t="s">
        <v>146</v>
      </c>
    </row>
    <row r="210" spans="1:47" s="2" customFormat="1" ht="58.5">
      <c r="A210" s="37"/>
      <c r="B210" s="38"/>
      <c r="C210" s="39"/>
      <c r="D210" s="204" t="s">
        <v>150</v>
      </c>
      <c r="E210" s="39"/>
      <c r="F210" s="208" t="s">
        <v>248</v>
      </c>
      <c r="G210" s="39"/>
      <c r="H210" s="39"/>
      <c r="I210" s="112"/>
      <c r="J210" s="39"/>
      <c r="K210" s="39"/>
      <c r="L210" s="42"/>
      <c r="M210" s="206"/>
      <c r="N210" s="207"/>
      <c r="O210" s="67"/>
      <c r="P210" s="67"/>
      <c r="Q210" s="67"/>
      <c r="R210" s="67"/>
      <c r="S210" s="67"/>
      <c r="T210" s="68"/>
      <c r="U210" s="37"/>
      <c r="V210" s="37"/>
      <c r="W210" s="37"/>
      <c r="X210" s="37"/>
      <c r="Y210" s="37"/>
      <c r="Z210" s="37"/>
      <c r="AA210" s="37"/>
      <c r="AB210" s="37"/>
      <c r="AC210" s="37"/>
      <c r="AD210" s="37"/>
      <c r="AE210" s="37"/>
      <c r="AT210" s="20" t="s">
        <v>150</v>
      </c>
      <c r="AU210" s="20" t="s">
        <v>146</v>
      </c>
    </row>
    <row r="211" spans="2:51" s="14" customFormat="1" ht="11.25">
      <c r="B211" s="219"/>
      <c r="C211" s="220"/>
      <c r="D211" s="204" t="s">
        <v>152</v>
      </c>
      <c r="E211" s="221" t="s">
        <v>19</v>
      </c>
      <c r="F211" s="222" t="s">
        <v>89</v>
      </c>
      <c r="G211" s="220"/>
      <c r="H211" s="223">
        <v>1937.581</v>
      </c>
      <c r="I211" s="224"/>
      <c r="J211" s="220"/>
      <c r="K211" s="220"/>
      <c r="L211" s="225"/>
      <c r="M211" s="226"/>
      <c r="N211" s="227"/>
      <c r="O211" s="227"/>
      <c r="P211" s="227"/>
      <c r="Q211" s="227"/>
      <c r="R211" s="227"/>
      <c r="S211" s="227"/>
      <c r="T211" s="228"/>
      <c r="AT211" s="229" t="s">
        <v>152</v>
      </c>
      <c r="AU211" s="229" t="s">
        <v>146</v>
      </c>
      <c r="AV211" s="14" t="s">
        <v>82</v>
      </c>
      <c r="AW211" s="14" t="s">
        <v>33</v>
      </c>
      <c r="AX211" s="14" t="s">
        <v>80</v>
      </c>
      <c r="AY211" s="229" t="s">
        <v>136</v>
      </c>
    </row>
    <row r="212" spans="2:51" s="14" customFormat="1" ht="11.25">
      <c r="B212" s="219"/>
      <c r="C212" s="220"/>
      <c r="D212" s="204" t="s">
        <v>152</v>
      </c>
      <c r="E212" s="220"/>
      <c r="F212" s="222" t="s">
        <v>256</v>
      </c>
      <c r="G212" s="220"/>
      <c r="H212" s="223">
        <v>87191.145</v>
      </c>
      <c r="I212" s="224"/>
      <c r="J212" s="220"/>
      <c r="K212" s="220"/>
      <c r="L212" s="225"/>
      <c r="M212" s="226"/>
      <c r="N212" s="227"/>
      <c r="O212" s="227"/>
      <c r="P212" s="227"/>
      <c r="Q212" s="227"/>
      <c r="R212" s="227"/>
      <c r="S212" s="227"/>
      <c r="T212" s="228"/>
      <c r="AT212" s="229" t="s">
        <v>152</v>
      </c>
      <c r="AU212" s="229" t="s">
        <v>146</v>
      </c>
      <c r="AV212" s="14" t="s">
        <v>82</v>
      </c>
      <c r="AW212" s="14" t="s">
        <v>4</v>
      </c>
      <c r="AX212" s="14" t="s">
        <v>80</v>
      </c>
      <c r="AY212" s="229" t="s">
        <v>136</v>
      </c>
    </row>
    <row r="213" spans="1:65" s="2" customFormat="1" ht="16.5" customHeight="1">
      <c r="A213" s="37"/>
      <c r="B213" s="38"/>
      <c r="C213" s="191" t="s">
        <v>257</v>
      </c>
      <c r="D213" s="191" t="s">
        <v>141</v>
      </c>
      <c r="E213" s="192" t="s">
        <v>258</v>
      </c>
      <c r="F213" s="193" t="s">
        <v>259</v>
      </c>
      <c r="G213" s="194" t="s">
        <v>90</v>
      </c>
      <c r="H213" s="195">
        <v>1937.581</v>
      </c>
      <c r="I213" s="196"/>
      <c r="J213" s="197">
        <f>ROUND(I213*H213,2)</f>
        <v>0</v>
      </c>
      <c r="K213" s="193" t="s">
        <v>144</v>
      </c>
      <c r="L213" s="42"/>
      <c r="M213" s="198" t="s">
        <v>19</v>
      </c>
      <c r="N213" s="199" t="s">
        <v>43</v>
      </c>
      <c r="O213" s="67"/>
      <c r="P213" s="200">
        <f>O213*H213</f>
        <v>0</v>
      </c>
      <c r="Q213" s="200">
        <v>0</v>
      </c>
      <c r="R213" s="200">
        <f>Q213*H213</f>
        <v>0</v>
      </c>
      <c r="S213" s="200">
        <v>0</v>
      </c>
      <c r="T213" s="201">
        <f>S213*H213</f>
        <v>0</v>
      </c>
      <c r="U213" s="37"/>
      <c r="V213" s="37"/>
      <c r="W213" s="37"/>
      <c r="X213" s="37"/>
      <c r="Y213" s="37"/>
      <c r="Z213" s="37"/>
      <c r="AA213" s="37"/>
      <c r="AB213" s="37"/>
      <c r="AC213" s="37"/>
      <c r="AD213" s="37"/>
      <c r="AE213" s="37"/>
      <c r="AR213" s="202" t="s">
        <v>145</v>
      </c>
      <c r="AT213" s="202" t="s">
        <v>141</v>
      </c>
      <c r="AU213" s="202" t="s">
        <v>146</v>
      </c>
      <c r="AY213" s="20" t="s">
        <v>136</v>
      </c>
      <c r="BE213" s="203">
        <f>IF(N213="základní",J213,0)</f>
        <v>0</v>
      </c>
      <c r="BF213" s="203">
        <f>IF(N213="snížená",J213,0)</f>
        <v>0</v>
      </c>
      <c r="BG213" s="203">
        <f>IF(N213="zákl. přenesená",J213,0)</f>
        <v>0</v>
      </c>
      <c r="BH213" s="203">
        <f>IF(N213="sníž. přenesená",J213,0)</f>
        <v>0</v>
      </c>
      <c r="BI213" s="203">
        <f>IF(N213="nulová",J213,0)</f>
        <v>0</v>
      </c>
      <c r="BJ213" s="20" t="s">
        <v>80</v>
      </c>
      <c r="BK213" s="203">
        <f>ROUND(I213*H213,2)</f>
        <v>0</v>
      </c>
      <c r="BL213" s="20" t="s">
        <v>145</v>
      </c>
      <c r="BM213" s="202" t="s">
        <v>260</v>
      </c>
    </row>
    <row r="214" spans="1:47" s="2" customFormat="1" ht="19.5">
      <c r="A214" s="37"/>
      <c r="B214" s="38"/>
      <c r="C214" s="39"/>
      <c r="D214" s="204" t="s">
        <v>148</v>
      </c>
      <c r="E214" s="39"/>
      <c r="F214" s="205" t="s">
        <v>261</v>
      </c>
      <c r="G214" s="39"/>
      <c r="H214" s="39"/>
      <c r="I214" s="112"/>
      <c r="J214" s="39"/>
      <c r="K214" s="39"/>
      <c r="L214" s="42"/>
      <c r="M214" s="206"/>
      <c r="N214" s="207"/>
      <c r="O214" s="67"/>
      <c r="P214" s="67"/>
      <c r="Q214" s="67"/>
      <c r="R214" s="67"/>
      <c r="S214" s="67"/>
      <c r="T214" s="68"/>
      <c r="U214" s="37"/>
      <c r="V214" s="37"/>
      <c r="W214" s="37"/>
      <c r="X214" s="37"/>
      <c r="Y214" s="37"/>
      <c r="Z214" s="37"/>
      <c r="AA214" s="37"/>
      <c r="AB214" s="37"/>
      <c r="AC214" s="37"/>
      <c r="AD214" s="37"/>
      <c r="AE214" s="37"/>
      <c r="AT214" s="20" t="s">
        <v>148</v>
      </c>
      <c r="AU214" s="20" t="s">
        <v>146</v>
      </c>
    </row>
    <row r="215" spans="1:47" s="2" customFormat="1" ht="29.25">
      <c r="A215" s="37"/>
      <c r="B215" s="38"/>
      <c r="C215" s="39"/>
      <c r="D215" s="204" t="s">
        <v>150</v>
      </c>
      <c r="E215" s="39"/>
      <c r="F215" s="208" t="s">
        <v>262</v>
      </c>
      <c r="G215" s="39"/>
      <c r="H215" s="39"/>
      <c r="I215" s="112"/>
      <c r="J215" s="39"/>
      <c r="K215" s="39"/>
      <c r="L215" s="42"/>
      <c r="M215" s="206"/>
      <c r="N215" s="207"/>
      <c r="O215" s="67"/>
      <c r="P215" s="67"/>
      <c r="Q215" s="67"/>
      <c r="R215" s="67"/>
      <c r="S215" s="67"/>
      <c r="T215" s="68"/>
      <c r="U215" s="37"/>
      <c r="V215" s="37"/>
      <c r="W215" s="37"/>
      <c r="X215" s="37"/>
      <c r="Y215" s="37"/>
      <c r="Z215" s="37"/>
      <c r="AA215" s="37"/>
      <c r="AB215" s="37"/>
      <c r="AC215" s="37"/>
      <c r="AD215" s="37"/>
      <c r="AE215" s="37"/>
      <c r="AT215" s="20" t="s">
        <v>150</v>
      </c>
      <c r="AU215" s="20" t="s">
        <v>146</v>
      </c>
    </row>
    <row r="216" spans="2:51" s="14" customFormat="1" ht="11.25">
      <c r="B216" s="219"/>
      <c r="C216" s="220"/>
      <c r="D216" s="204" t="s">
        <v>152</v>
      </c>
      <c r="E216" s="221" t="s">
        <v>19</v>
      </c>
      <c r="F216" s="222" t="s">
        <v>89</v>
      </c>
      <c r="G216" s="220"/>
      <c r="H216" s="223">
        <v>1937.581</v>
      </c>
      <c r="I216" s="224"/>
      <c r="J216" s="220"/>
      <c r="K216" s="220"/>
      <c r="L216" s="225"/>
      <c r="M216" s="226"/>
      <c r="N216" s="227"/>
      <c r="O216" s="227"/>
      <c r="P216" s="227"/>
      <c r="Q216" s="227"/>
      <c r="R216" s="227"/>
      <c r="S216" s="227"/>
      <c r="T216" s="228"/>
      <c r="AT216" s="229" t="s">
        <v>152</v>
      </c>
      <c r="AU216" s="229" t="s">
        <v>146</v>
      </c>
      <c r="AV216" s="14" t="s">
        <v>82</v>
      </c>
      <c r="AW216" s="14" t="s">
        <v>33</v>
      </c>
      <c r="AX216" s="14" t="s">
        <v>80</v>
      </c>
      <c r="AY216" s="229" t="s">
        <v>136</v>
      </c>
    </row>
    <row r="217" spans="1:65" s="2" customFormat="1" ht="16.5" customHeight="1">
      <c r="A217" s="37"/>
      <c r="B217" s="38"/>
      <c r="C217" s="191" t="s">
        <v>263</v>
      </c>
      <c r="D217" s="191" t="s">
        <v>141</v>
      </c>
      <c r="E217" s="192" t="s">
        <v>264</v>
      </c>
      <c r="F217" s="193" t="s">
        <v>265</v>
      </c>
      <c r="G217" s="194" t="s">
        <v>90</v>
      </c>
      <c r="H217" s="195">
        <v>1937.581</v>
      </c>
      <c r="I217" s="196"/>
      <c r="J217" s="197">
        <f>ROUND(I217*H217,2)</f>
        <v>0</v>
      </c>
      <c r="K217" s="193" t="s">
        <v>144</v>
      </c>
      <c r="L217" s="42"/>
      <c r="M217" s="198" t="s">
        <v>19</v>
      </c>
      <c r="N217" s="199" t="s">
        <v>43</v>
      </c>
      <c r="O217" s="67"/>
      <c r="P217" s="200">
        <f>O217*H217</f>
        <v>0</v>
      </c>
      <c r="Q217" s="200">
        <v>0</v>
      </c>
      <c r="R217" s="200">
        <f>Q217*H217</f>
        <v>0</v>
      </c>
      <c r="S217" s="200">
        <v>0</v>
      </c>
      <c r="T217" s="201">
        <f>S217*H217</f>
        <v>0</v>
      </c>
      <c r="U217" s="37"/>
      <c r="V217" s="37"/>
      <c r="W217" s="37"/>
      <c r="X217" s="37"/>
      <c r="Y217" s="37"/>
      <c r="Z217" s="37"/>
      <c r="AA217" s="37"/>
      <c r="AB217" s="37"/>
      <c r="AC217" s="37"/>
      <c r="AD217" s="37"/>
      <c r="AE217" s="37"/>
      <c r="AR217" s="202" t="s">
        <v>145</v>
      </c>
      <c r="AT217" s="202" t="s">
        <v>141</v>
      </c>
      <c r="AU217" s="202" t="s">
        <v>146</v>
      </c>
      <c r="AY217" s="20" t="s">
        <v>136</v>
      </c>
      <c r="BE217" s="203">
        <f>IF(N217="základní",J217,0)</f>
        <v>0</v>
      </c>
      <c r="BF217" s="203">
        <f>IF(N217="snížená",J217,0)</f>
        <v>0</v>
      </c>
      <c r="BG217" s="203">
        <f>IF(N217="zákl. přenesená",J217,0)</f>
        <v>0</v>
      </c>
      <c r="BH217" s="203">
        <f>IF(N217="sníž. přenesená",J217,0)</f>
        <v>0</v>
      </c>
      <c r="BI217" s="203">
        <f>IF(N217="nulová",J217,0)</f>
        <v>0</v>
      </c>
      <c r="BJ217" s="20" t="s">
        <v>80</v>
      </c>
      <c r="BK217" s="203">
        <f>ROUND(I217*H217,2)</f>
        <v>0</v>
      </c>
      <c r="BL217" s="20" t="s">
        <v>145</v>
      </c>
      <c r="BM217" s="202" t="s">
        <v>266</v>
      </c>
    </row>
    <row r="218" spans="1:47" s="2" customFormat="1" ht="11.25">
      <c r="A218" s="37"/>
      <c r="B218" s="38"/>
      <c r="C218" s="39"/>
      <c r="D218" s="204" t="s">
        <v>148</v>
      </c>
      <c r="E218" s="39"/>
      <c r="F218" s="205" t="s">
        <v>267</v>
      </c>
      <c r="G218" s="39"/>
      <c r="H218" s="39"/>
      <c r="I218" s="112"/>
      <c r="J218" s="39"/>
      <c r="K218" s="39"/>
      <c r="L218" s="42"/>
      <c r="M218" s="206"/>
      <c r="N218" s="207"/>
      <c r="O218" s="67"/>
      <c r="P218" s="67"/>
      <c r="Q218" s="67"/>
      <c r="R218" s="67"/>
      <c r="S218" s="67"/>
      <c r="T218" s="68"/>
      <c r="U218" s="37"/>
      <c r="V218" s="37"/>
      <c r="W218" s="37"/>
      <c r="X218" s="37"/>
      <c r="Y218" s="37"/>
      <c r="Z218" s="37"/>
      <c r="AA218" s="37"/>
      <c r="AB218" s="37"/>
      <c r="AC218" s="37"/>
      <c r="AD218" s="37"/>
      <c r="AE218" s="37"/>
      <c r="AT218" s="20" t="s">
        <v>148</v>
      </c>
      <c r="AU218" s="20" t="s">
        <v>146</v>
      </c>
    </row>
    <row r="219" spans="1:47" s="2" customFormat="1" ht="29.25">
      <c r="A219" s="37"/>
      <c r="B219" s="38"/>
      <c r="C219" s="39"/>
      <c r="D219" s="204" t="s">
        <v>150</v>
      </c>
      <c r="E219" s="39"/>
      <c r="F219" s="208" t="s">
        <v>268</v>
      </c>
      <c r="G219" s="39"/>
      <c r="H219" s="39"/>
      <c r="I219" s="112"/>
      <c r="J219" s="39"/>
      <c r="K219" s="39"/>
      <c r="L219" s="42"/>
      <c r="M219" s="206"/>
      <c r="N219" s="207"/>
      <c r="O219" s="67"/>
      <c r="P219" s="67"/>
      <c r="Q219" s="67"/>
      <c r="R219" s="67"/>
      <c r="S219" s="67"/>
      <c r="T219" s="68"/>
      <c r="U219" s="37"/>
      <c r="V219" s="37"/>
      <c r="W219" s="37"/>
      <c r="X219" s="37"/>
      <c r="Y219" s="37"/>
      <c r="Z219" s="37"/>
      <c r="AA219" s="37"/>
      <c r="AB219" s="37"/>
      <c r="AC219" s="37"/>
      <c r="AD219" s="37"/>
      <c r="AE219" s="37"/>
      <c r="AT219" s="20" t="s">
        <v>150</v>
      </c>
      <c r="AU219" s="20" t="s">
        <v>146</v>
      </c>
    </row>
    <row r="220" spans="2:51" s="14" customFormat="1" ht="11.25">
      <c r="B220" s="219"/>
      <c r="C220" s="220"/>
      <c r="D220" s="204" t="s">
        <v>152</v>
      </c>
      <c r="E220" s="221" t="s">
        <v>19</v>
      </c>
      <c r="F220" s="222" t="s">
        <v>89</v>
      </c>
      <c r="G220" s="220"/>
      <c r="H220" s="223">
        <v>1937.581</v>
      </c>
      <c r="I220" s="224"/>
      <c r="J220" s="220"/>
      <c r="K220" s="220"/>
      <c r="L220" s="225"/>
      <c r="M220" s="226"/>
      <c r="N220" s="227"/>
      <c r="O220" s="227"/>
      <c r="P220" s="227"/>
      <c r="Q220" s="227"/>
      <c r="R220" s="227"/>
      <c r="S220" s="227"/>
      <c r="T220" s="228"/>
      <c r="AT220" s="229" t="s">
        <v>152</v>
      </c>
      <c r="AU220" s="229" t="s">
        <v>146</v>
      </c>
      <c r="AV220" s="14" t="s">
        <v>82</v>
      </c>
      <c r="AW220" s="14" t="s">
        <v>33</v>
      </c>
      <c r="AX220" s="14" t="s">
        <v>80</v>
      </c>
      <c r="AY220" s="229" t="s">
        <v>136</v>
      </c>
    </row>
    <row r="221" spans="1:65" s="2" customFormat="1" ht="16.5" customHeight="1">
      <c r="A221" s="37"/>
      <c r="B221" s="38"/>
      <c r="C221" s="191" t="s">
        <v>239</v>
      </c>
      <c r="D221" s="191" t="s">
        <v>141</v>
      </c>
      <c r="E221" s="192" t="s">
        <v>269</v>
      </c>
      <c r="F221" s="193" t="s">
        <v>270</v>
      </c>
      <c r="G221" s="194" t="s">
        <v>90</v>
      </c>
      <c r="H221" s="195">
        <v>87191.145</v>
      </c>
      <c r="I221" s="196"/>
      <c r="J221" s="197">
        <f>ROUND(I221*H221,2)</f>
        <v>0</v>
      </c>
      <c r="K221" s="193" t="s">
        <v>144</v>
      </c>
      <c r="L221" s="42"/>
      <c r="M221" s="198" t="s">
        <v>19</v>
      </c>
      <c r="N221" s="199" t="s">
        <v>43</v>
      </c>
      <c r="O221" s="67"/>
      <c r="P221" s="200">
        <f>O221*H221</f>
        <v>0</v>
      </c>
      <c r="Q221" s="200">
        <v>0</v>
      </c>
      <c r="R221" s="200">
        <f>Q221*H221</f>
        <v>0</v>
      </c>
      <c r="S221" s="200">
        <v>0</v>
      </c>
      <c r="T221" s="201">
        <f>S221*H221</f>
        <v>0</v>
      </c>
      <c r="U221" s="37"/>
      <c r="V221" s="37"/>
      <c r="W221" s="37"/>
      <c r="X221" s="37"/>
      <c r="Y221" s="37"/>
      <c r="Z221" s="37"/>
      <c r="AA221" s="37"/>
      <c r="AB221" s="37"/>
      <c r="AC221" s="37"/>
      <c r="AD221" s="37"/>
      <c r="AE221" s="37"/>
      <c r="AR221" s="202" t="s">
        <v>145</v>
      </c>
      <c r="AT221" s="202" t="s">
        <v>141</v>
      </c>
      <c r="AU221" s="202" t="s">
        <v>146</v>
      </c>
      <c r="AY221" s="20" t="s">
        <v>136</v>
      </c>
      <c r="BE221" s="203">
        <f>IF(N221="základní",J221,0)</f>
        <v>0</v>
      </c>
      <c r="BF221" s="203">
        <f>IF(N221="snížená",J221,0)</f>
        <v>0</v>
      </c>
      <c r="BG221" s="203">
        <f>IF(N221="zákl. přenesená",J221,0)</f>
        <v>0</v>
      </c>
      <c r="BH221" s="203">
        <f>IF(N221="sníž. přenesená",J221,0)</f>
        <v>0</v>
      </c>
      <c r="BI221" s="203">
        <f>IF(N221="nulová",J221,0)</f>
        <v>0</v>
      </c>
      <c r="BJ221" s="20" t="s">
        <v>80</v>
      </c>
      <c r="BK221" s="203">
        <f>ROUND(I221*H221,2)</f>
        <v>0</v>
      </c>
      <c r="BL221" s="20" t="s">
        <v>145</v>
      </c>
      <c r="BM221" s="202" t="s">
        <v>271</v>
      </c>
    </row>
    <row r="222" spans="1:47" s="2" customFormat="1" ht="11.25">
      <c r="A222" s="37"/>
      <c r="B222" s="38"/>
      <c r="C222" s="39"/>
      <c r="D222" s="204" t="s">
        <v>148</v>
      </c>
      <c r="E222" s="39"/>
      <c r="F222" s="205" t="s">
        <v>272</v>
      </c>
      <c r="G222" s="39"/>
      <c r="H222" s="39"/>
      <c r="I222" s="112"/>
      <c r="J222" s="39"/>
      <c r="K222" s="39"/>
      <c r="L222" s="42"/>
      <c r="M222" s="206"/>
      <c r="N222" s="207"/>
      <c r="O222" s="67"/>
      <c r="P222" s="67"/>
      <c r="Q222" s="67"/>
      <c r="R222" s="67"/>
      <c r="S222" s="67"/>
      <c r="T222" s="68"/>
      <c r="U222" s="37"/>
      <c r="V222" s="37"/>
      <c r="W222" s="37"/>
      <c r="X222" s="37"/>
      <c r="Y222" s="37"/>
      <c r="Z222" s="37"/>
      <c r="AA222" s="37"/>
      <c r="AB222" s="37"/>
      <c r="AC222" s="37"/>
      <c r="AD222" s="37"/>
      <c r="AE222" s="37"/>
      <c r="AT222" s="20" t="s">
        <v>148</v>
      </c>
      <c r="AU222" s="20" t="s">
        <v>146</v>
      </c>
    </row>
    <row r="223" spans="1:47" s="2" customFormat="1" ht="29.25">
      <c r="A223" s="37"/>
      <c r="B223" s="38"/>
      <c r="C223" s="39"/>
      <c r="D223" s="204" t="s">
        <v>150</v>
      </c>
      <c r="E223" s="39"/>
      <c r="F223" s="208" t="s">
        <v>268</v>
      </c>
      <c r="G223" s="39"/>
      <c r="H223" s="39"/>
      <c r="I223" s="112"/>
      <c r="J223" s="39"/>
      <c r="K223" s="39"/>
      <c r="L223" s="42"/>
      <c r="M223" s="206"/>
      <c r="N223" s="207"/>
      <c r="O223" s="67"/>
      <c r="P223" s="67"/>
      <c r="Q223" s="67"/>
      <c r="R223" s="67"/>
      <c r="S223" s="67"/>
      <c r="T223" s="68"/>
      <c r="U223" s="37"/>
      <c r="V223" s="37"/>
      <c r="W223" s="37"/>
      <c r="X223" s="37"/>
      <c r="Y223" s="37"/>
      <c r="Z223" s="37"/>
      <c r="AA223" s="37"/>
      <c r="AB223" s="37"/>
      <c r="AC223" s="37"/>
      <c r="AD223" s="37"/>
      <c r="AE223" s="37"/>
      <c r="AT223" s="20" t="s">
        <v>150</v>
      </c>
      <c r="AU223" s="20" t="s">
        <v>146</v>
      </c>
    </row>
    <row r="224" spans="2:51" s="14" customFormat="1" ht="11.25">
      <c r="B224" s="219"/>
      <c r="C224" s="220"/>
      <c r="D224" s="204" t="s">
        <v>152</v>
      </c>
      <c r="E224" s="221" t="s">
        <v>19</v>
      </c>
      <c r="F224" s="222" t="s">
        <v>89</v>
      </c>
      <c r="G224" s="220"/>
      <c r="H224" s="223">
        <v>1937.581</v>
      </c>
      <c r="I224" s="224"/>
      <c r="J224" s="220"/>
      <c r="K224" s="220"/>
      <c r="L224" s="225"/>
      <c r="M224" s="226"/>
      <c r="N224" s="227"/>
      <c r="O224" s="227"/>
      <c r="P224" s="227"/>
      <c r="Q224" s="227"/>
      <c r="R224" s="227"/>
      <c r="S224" s="227"/>
      <c r="T224" s="228"/>
      <c r="AT224" s="229" t="s">
        <v>152</v>
      </c>
      <c r="AU224" s="229" t="s">
        <v>146</v>
      </c>
      <c r="AV224" s="14" t="s">
        <v>82</v>
      </c>
      <c r="AW224" s="14" t="s">
        <v>33</v>
      </c>
      <c r="AX224" s="14" t="s">
        <v>80</v>
      </c>
      <c r="AY224" s="229" t="s">
        <v>136</v>
      </c>
    </row>
    <row r="225" spans="2:51" s="14" customFormat="1" ht="11.25">
      <c r="B225" s="219"/>
      <c r="C225" s="220"/>
      <c r="D225" s="204" t="s">
        <v>152</v>
      </c>
      <c r="E225" s="220"/>
      <c r="F225" s="222" t="s">
        <v>256</v>
      </c>
      <c r="G225" s="220"/>
      <c r="H225" s="223">
        <v>87191.145</v>
      </c>
      <c r="I225" s="224"/>
      <c r="J225" s="220"/>
      <c r="K225" s="220"/>
      <c r="L225" s="225"/>
      <c r="M225" s="226"/>
      <c r="N225" s="227"/>
      <c r="O225" s="227"/>
      <c r="P225" s="227"/>
      <c r="Q225" s="227"/>
      <c r="R225" s="227"/>
      <c r="S225" s="227"/>
      <c r="T225" s="228"/>
      <c r="AT225" s="229" t="s">
        <v>152</v>
      </c>
      <c r="AU225" s="229" t="s">
        <v>146</v>
      </c>
      <c r="AV225" s="14" t="s">
        <v>82</v>
      </c>
      <c r="AW225" s="14" t="s">
        <v>4</v>
      </c>
      <c r="AX225" s="14" t="s">
        <v>80</v>
      </c>
      <c r="AY225" s="229" t="s">
        <v>136</v>
      </c>
    </row>
    <row r="226" spans="1:65" s="2" customFormat="1" ht="16.5" customHeight="1">
      <c r="A226" s="37"/>
      <c r="B226" s="38"/>
      <c r="C226" s="191" t="s">
        <v>273</v>
      </c>
      <c r="D226" s="191" t="s">
        <v>141</v>
      </c>
      <c r="E226" s="192" t="s">
        <v>274</v>
      </c>
      <c r="F226" s="193" t="s">
        <v>275</v>
      </c>
      <c r="G226" s="194" t="s">
        <v>90</v>
      </c>
      <c r="H226" s="195">
        <v>1937.581</v>
      </c>
      <c r="I226" s="196"/>
      <c r="J226" s="197">
        <f>ROUND(I226*H226,2)</f>
        <v>0</v>
      </c>
      <c r="K226" s="193" t="s">
        <v>144</v>
      </c>
      <c r="L226" s="42"/>
      <c r="M226" s="198" t="s">
        <v>19</v>
      </c>
      <c r="N226" s="199" t="s">
        <v>43</v>
      </c>
      <c r="O226" s="67"/>
      <c r="P226" s="200">
        <f>O226*H226</f>
        <v>0</v>
      </c>
      <c r="Q226" s="200">
        <v>0</v>
      </c>
      <c r="R226" s="200">
        <f>Q226*H226</f>
        <v>0</v>
      </c>
      <c r="S226" s="200">
        <v>0</v>
      </c>
      <c r="T226" s="201">
        <f>S226*H226</f>
        <v>0</v>
      </c>
      <c r="U226" s="37"/>
      <c r="V226" s="37"/>
      <c r="W226" s="37"/>
      <c r="X226" s="37"/>
      <c r="Y226" s="37"/>
      <c r="Z226" s="37"/>
      <c r="AA226" s="37"/>
      <c r="AB226" s="37"/>
      <c r="AC226" s="37"/>
      <c r="AD226" s="37"/>
      <c r="AE226" s="37"/>
      <c r="AR226" s="202" t="s">
        <v>145</v>
      </c>
      <c r="AT226" s="202" t="s">
        <v>141</v>
      </c>
      <c r="AU226" s="202" t="s">
        <v>146</v>
      </c>
      <c r="AY226" s="20" t="s">
        <v>136</v>
      </c>
      <c r="BE226" s="203">
        <f>IF(N226="základní",J226,0)</f>
        <v>0</v>
      </c>
      <c r="BF226" s="203">
        <f>IF(N226="snížená",J226,0)</f>
        <v>0</v>
      </c>
      <c r="BG226" s="203">
        <f>IF(N226="zákl. přenesená",J226,0)</f>
        <v>0</v>
      </c>
      <c r="BH226" s="203">
        <f>IF(N226="sníž. přenesená",J226,0)</f>
        <v>0</v>
      </c>
      <c r="BI226" s="203">
        <f>IF(N226="nulová",J226,0)</f>
        <v>0</v>
      </c>
      <c r="BJ226" s="20" t="s">
        <v>80</v>
      </c>
      <c r="BK226" s="203">
        <f>ROUND(I226*H226,2)</f>
        <v>0</v>
      </c>
      <c r="BL226" s="20" t="s">
        <v>145</v>
      </c>
      <c r="BM226" s="202" t="s">
        <v>276</v>
      </c>
    </row>
    <row r="227" spans="1:47" s="2" customFormat="1" ht="11.25">
      <c r="A227" s="37"/>
      <c r="B227" s="38"/>
      <c r="C227" s="39"/>
      <c r="D227" s="204" t="s">
        <v>148</v>
      </c>
      <c r="E227" s="39"/>
      <c r="F227" s="205" t="s">
        <v>277</v>
      </c>
      <c r="G227" s="39"/>
      <c r="H227" s="39"/>
      <c r="I227" s="112"/>
      <c r="J227" s="39"/>
      <c r="K227" s="39"/>
      <c r="L227" s="42"/>
      <c r="M227" s="206"/>
      <c r="N227" s="207"/>
      <c r="O227" s="67"/>
      <c r="P227" s="67"/>
      <c r="Q227" s="67"/>
      <c r="R227" s="67"/>
      <c r="S227" s="67"/>
      <c r="T227" s="68"/>
      <c r="U227" s="37"/>
      <c r="V227" s="37"/>
      <c r="W227" s="37"/>
      <c r="X227" s="37"/>
      <c r="Y227" s="37"/>
      <c r="Z227" s="37"/>
      <c r="AA227" s="37"/>
      <c r="AB227" s="37"/>
      <c r="AC227" s="37"/>
      <c r="AD227" s="37"/>
      <c r="AE227" s="37"/>
      <c r="AT227" s="20" t="s">
        <v>148</v>
      </c>
      <c r="AU227" s="20" t="s">
        <v>146</v>
      </c>
    </row>
    <row r="228" spans="2:51" s="14" customFormat="1" ht="11.25">
      <c r="B228" s="219"/>
      <c r="C228" s="220"/>
      <c r="D228" s="204" t="s">
        <v>152</v>
      </c>
      <c r="E228" s="221" t="s">
        <v>19</v>
      </c>
      <c r="F228" s="222" t="s">
        <v>89</v>
      </c>
      <c r="G228" s="220"/>
      <c r="H228" s="223">
        <v>1937.581</v>
      </c>
      <c r="I228" s="224"/>
      <c r="J228" s="220"/>
      <c r="K228" s="220"/>
      <c r="L228" s="225"/>
      <c r="M228" s="226"/>
      <c r="N228" s="227"/>
      <c r="O228" s="227"/>
      <c r="P228" s="227"/>
      <c r="Q228" s="227"/>
      <c r="R228" s="227"/>
      <c r="S228" s="227"/>
      <c r="T228" s="228"/>
      <c r="AT228" s="229" t="s">
        <v>152</v>
      </c>
      <c r="AU228" s="229" t="s">
        <v>146</v>
      </c>
      <c r="AV228" s="14" t="s">
        <v>82</v>
      </c>
      <c r="AW228" s="14" t="s">
        <v>33</v>
      </c>
      <c r="AX228" s="14" t="s">
        <v>80</v>
      </c>
      <c r="AY228" s="229" t="s">
        <v>136</v>
      </c>
    </row>
    <row r="229" spans="2:63" s="12" customFormat="1" ht="20.85" customHeight="1">
      <c r="B229" s="175"/>
      <c r="C229" s="176"/>
      <c r="D229" s="177" t="s">
        <v>71</v>
      </c>
      <c r="E229" s="189" t="s">
        <v>278</v>
      </c>
      <c r="F229" s="189" t="s">
        <v>279</v>
      </c>
      <c r="G229" s="176"/>
      <c r="H229" s="176"/>
      <c r="I229" s="179"/>
      <c r="J229" s="190">
        <f>BK229</f>
        <v>0</v>
      </c>
      <c r="K229" s="176"/>
      <c r="L229" s="181"/>
      <c r="M229" s="182"/>
      <c r="N229" s="183"/>
      <c r="O229" s="183"/>
      <c r="P229" s="184">
        <f>SUM(P230:P235)</f>
        <v>0</v>
      </c>
      <c r="Q229" s="183"/>
      <c r="R229" s="184">
        <f>SUM(R230:R235)</f>
        <v>0.010320000000000001</v>
      </c>
      <c r="S229" s="183"/>
      <c r="T229" s="185">
        <f>SUM(T230:T235)</f>
        <v>0</v>
      </c>
      <c r="AR229" s="186" t="s">
        <v>80</v>
      </c>
      <c r="AT229" s="187" t="s">
        <v>71</v>
      </c>
      <c r="AU229" s="187" t="s">
        <v>82</v>
      </c>
      <c r="AY229" s="186" t="s">
        <v>136</v>
      </c>
      <c r="BK229" s="188">
        <f>SUM(BK230:BK235)</f>
        <v>0</v>
      </c>
    </row>
    <row r="230" spans="1:65" s="2" customFormat="1" ht="16.5" customHeight="1">
      <c r="A230" s="37"/>
      <c r="B230" s="38"/>
      <c r="C230" s="191" t="s">
        <v>280</v>
      </c>
      <c r="D230" s="191" t="s">
        <v>141</v>
      </c>
      <c r="E230" s="192" t="s">
        <v>281</v>
      </c>
      <c r="F230" s="193" t="s">
        <v>282</v>
      </c>
      <c r="G230" s="194" t="s">
        <v>90</v>
      </c>
      <c r="H230" s="195">
        <v>258</v>
      </c>
      <c r="I230" s="196"/>
      <c r="J230" s="197">
        <f>ROUND(I230*H230,2)</f>
        <v>0</v>
      </c>
      <c r="K230" s="193" t="s">
        <v>144</v>
      </c>
      <c r="L230" s="42"/>
      <c r="M230" s="198" t="s">
        <v>19</v>
      </c>
      <c r="N230" s="199" t="s">
        <v>43</v>
      </c>
      <c r="O230" s="67"/>
      <c r="P230" s="200">
        <f>O230*H230</f>
        <v>0</v>
      </c>
      <c r="Q230" s="200">
        <v>4E-05</v>
      </c>
      <c r="R230" s="200">
        <f>Q230*H230</f>
        <v>0.010320000000000001</v>
      </c>
      <c r="S230" s="200">
        <v>0</v>
      </c>
      <c r="T230" s="201">
        <f>S230*H230</f>
        <v>0</v>
      </c>
      <c r="U230" s="37"/>
      <c r="V230" s="37"/>
      <c r="W230" s="37"/>
      <c r="X230" s="37"/>
      <c r="Y230" s="37"/>
      <c r="Z230" s="37"/>
      <c r="AA230" s="37"/>
      <c r="AB230" s="37"/>
      <c r="AC230" s="37"/>
      <c r="AD230" s="37"/>
      <c r="AE230" s="37"/>
      <c r="AR230" s="202" t="s">
        <v>145</v>
      </c>
      <c r="AT230" s="202" t="s">
        <v>141</v>
      </c>
      <c r="AU230" s="202" t="s">
        <v>146</v>
      </c>
      <c r="AY230" s="20" t="s">
        <v>136</v>
      </c>
      <c r="BE230" s="203">
        <f>IF(N230="základní",J230,0)</f>
        <v>0</v>
      </c>
      <c r="BF230" s="203">
        <f>IF(N230="snížená",J230,0)</f>
        <v>0</v>
      </c>
      <c r="BG230" s="203">
        <f>IF(N230="zákl. přenesená",J230,0)</f>
        <v>0</v>
      </c>
      <c r="BH230" s="203">
        <f>IF(N230="sníž. přenesená",J230,0)</f>
        <v>0</v>
      </c>
      <c r="BI230" s="203">
        <f>IF(N230="nulová",J230,0)</f>
        <v>0</v>
      </c>
      <c r="BJ230" s="20" t="s">
        <v>80</v>
      </c>
      <c r="BK230" s="203">
        <f>ROUND(I230*H230,2)</f>
        <v>0</v>
      </c>
      <c r="BL230" s="20" t="s">
        <v>145</v>
      </c>
      <c r="BM230" s="202" t="s">
        <v>283</v>
      </c>
    </row>
    <row r="231" spans="1:47" s="2" customFormat="1" ht="11.25">
      <c r="A231" s="37"/>
      <c r="B231" s="38"/>
      <c r="C231" s="39"/>
      <c r="D231" s="204" t="s">
        <v>148</v>
      </c>
      <c r="E231" s="39"/>
      <c r="F231" s="205" t="s">
        <v>284</v>
      </c>
      <c r="G231" s="39"/>
      <c r="H231" s="39"/>
      <c r="I231" s="112"/>
      <c r="J231" s="39"/>
      <c r="K231" s="39"/>
      <c r="L231" s="42"/>
      <c r="M231" s="206"/>
      <c r="N231" s="207"/>
      <c r="O231" s="67"/>
      <c r="P231" s="67"/>
      <c r="Q231" s="67"/>
      <c r="R231" s="67"/>
      <c r="S231" s="67"/>
      <c r="T231" s="68"/>
      <c r="U231" s="37"/>
      <c r="V231" s="37"/>
      <c r="W231" s="37"/>
      <c r="X231" s="37"/>
      <c r="Y231" s="37"/>
      <c r="Z231" s="37"/>
      <c r="AA231" s="37"/>
      <c r="AB231" s="37"/>
      <c r="AC231" s="37"/>
      <c r="AD231" s="37"/>
      <c r="AE231" s="37"/>
      <c r="AT231" s="20" t="s">
        <v>148</v>
      </c>
      <c r="AU231" s="20" t="s">
        <v>146</v>
      </c>
    </row>
    <row r="232" spans="1:47" s="2" customFormat="1" ht="165.75">
      <c r="A232" s="37"/>
      <c r="B232" s="38"/>
      <c r="C232" s="39"/>
      <c r="D232" s="204" t="s">
        <v>150</v>
      </c>
      <c r="E232" s="39"/>
      <c r="F232" s="208" t="s">
        <v>285</v>
      </c>
      <c r="G232" s="39"/>
      <c r="H232" s="39"/>
      <c r="I232" s="112"/>
      <c r="J232" s="39"/>
      <c r="K232" s="39"/>
      <c r="L232" s="42"/>
      <c r="M232" s="206"/>
      <c r="N232" s="207"/>
      <c r="O232" s="67"/>
      <c r="P232" s="67"/>
      <c r="Q232" s="67"/>
      <c r="R232" s="67"/>
      <c r="S232" s="67"/>
      <c r="T232" s="68"/>
      <c r="U232" s="37"/>
      <c r="V232" s="37"/>
      <c r="W232" s="37"/>
      <c r="X232" s="37"/>
      <c r="Y232" s="37"/>
      <c r="Z232" s="37"/>
      <c r="AA232" s="37"/>
      <c r="AB232" s="37"/>
      <c r="AC232" s="37"/>
      <c r="AD232" s="37"/>
      <c r="AE232" s="37"/>
      <c r="AT232" s="20" t="s">
        <v>150</v>
      </c>
      <c r="AU232" s="20" t="s">
        <v>146</v>
      </c>
    </row>
    <row r="233" spans="2:51" s="14" customFormat="1" ht="11.25">
      <c r="B233" s="219"/>
      <c r="C233" s="220"/>
      <c r="D233" s="204" t="s">
        <v>152</v>
      </c>
      <c r="E233" s="221" t="s">
        <v>19</v>
      </c>
      <c r="F233" s="222" t="s">
        <v>183</v>
      </c>
      <c r="G233" s="220"/>
      <c r="H233" s="223">
        <v>160</v>
      </c>
      <c r="I233" s="224"/>
      <c r="J233" s="220"/>
      <c r="K233" s="220"/>
      <c r="L233" s="225"/>
      <c r="M233" s="226"/>
      <c r="N233" s="227"/>
      <c r="O233" s="227"/>
      <c r="P233" s="227"/>
      <c r="Q233" s="227"/>
      <c r="R233" s="227"/>
      <c r="S233" s="227"/>
      <c r="T233" s="228"/>
      <c r="AT233" s="229" t="s">
        <v>152</v>
      </c>
      <c r="AU233" s="229" t="s">
        <v>146</v>
      </c>
      <c r="AV233" s="14" t="s">
        <v>82</v>
      </c>
      <c r="AW233" s="14" t="s">
        <v>33</v>
      </c>
      <c r="AX233" s="14" t="s">
        <v>72</v>
      </c>
      <c r="AY233" s="229" t="s">
        <v>136</v>
      </c>
    </row>
    <row r="234" spans="2:51" s="14" customFormat="1" ht="11.25">
      <c r="B234" s="219"/>
      <c r="C234" s="220"/>
      <c r="D234" s="204" t="s">
        <v>152</v>
      </c>
      <c r="E234" s="221" t="s">
        <v>19</v>
      </c>
      <c r="F234" s="222" t="s">
        <v>184</v>
      </c>
      <c r="G234" s="220"/>
      <c r="H234" s="223">
        <v>98</v>
      </c>
      <c r="I234" s="224"/>
      <c r="J234" s="220"/>
      <c r="K234" s="220"/>
      <c r="L234" s="225"/>
      <c r="M234" s="226"/>
      <c r="N234" s="227"/>
      <c r="O234" s="227"/>
      <c r="P234" s="227"/>
      <c r="Q234" s="227"/>
      <c r="R234" s="227"/>
      <c r="S234" s="227"/>
      <c r="T234" s="228"/>
      <c r="AT234" s="229" t="s">
        <v>152</v>
      </c>
      <c r="AU234" s="229" t="s">
        <v>146</v>
      </c>
      <c r="AV234" s="14" t="s">
        <v>82</v>
      </c>
      <c r="AW234" s="14" t="s">
        <v>33</v>
      </c>
      <c r="AX234" s="14" t="s">
        <v>72</v>
      </c>
      <c r="AY234" s="229" t="s">
        <v>136</v>
      </c>
    </row>
    <row r="235" spans="2:51" s="15" customFormat="1" ht="11.25">
      <c r="B235" s="230"/>
      <c r="C235" s="231"/>
      <c r="D235" s="204" t="s">
        <v>152</v>
      </c>
      <c r="E235" s="232" t="s">
        <v>19</v>
      </c>
      <c r="F235" s="233" t="s">
        <v>177</v>
      </c>
      <c r="G235" s="231"/>
      <c r="H235" s="234">
        <v>258</v>
      </c>
      <c r="I235" s="235"/>
      <c r="J235" s="231"/>
      <c r="K235" s="231"/>
      <c r="L235" s="236"/>
      <c r="M235" s="237"/>
      <c r="N235" s="238"/>
      <c r="O235" s="238"/>
      <c r="P235" s="238"/>
      <c r="Q235" s="238"/>
      <c r="R235" s="238"/>
      <c r="S235" s="238"/>
      <c r="T235" s="239"/>
      <c r="AT235" s="240" t="s">
        <v>152</v>
      </c>
      <c r="AU235" s="240" t="s">
        <v>146</v>
      </c>
      <c r="AV235" s="15" t="s">
        <v>145</v>
      </c>
      <c r="AW235" s="15" t="s">
        <v>33</v>
      </c>
      <c r="AX235" s="15" t="s">
        <v>80</v>
      </c>
      <c r="AY235" s="240" t="s">
        <v>136</v>
      </c>
    </row>
    <row r="236" spans="2:63" s="12" customFormat="1" ht="20.85" customHeight="1">
      <c r="B236" s="175"/>
      <c r="C236" s="176"/>
      <c r="D236" s="177" t="s">
        <v>71</v>
      </c>
      <c r="E236" s="189" t="s">
        <v>286</v>
      </c>
      <c r="F236" s="189" t="s">
        <v>287</v>
      </c>
      <c r="G236" s="176"/>
      <c r="H236" s="176"/>
      <c r="I236" s="179"/>
      <c r="J236" s="190">
        <f>BK236</f>
        <v>0</v>
      </c>
      <c r="K236" s="176"/>
      <c r="L236" s="181"/>
      <c r="M236" s="182"/>
      <c r="N236" s="183"/>
      <c r="O236" s="183"/>
      <c r="P236" s="184">
        <f>SUM(P237:P284)</f>
        <v>0</v>
      </c>
      <c r="Q236" s="183"/>
      <c r="R236" s="184">
        <f>SUM(R237:R284)</f>
        <v>0</v>
      </c>
      <c r="S236" s="183"/>
      <c r="T236" s="185">
        <f>SUM(T237:T284)</f>
        <v>18.571674</v>
      </c>
      <c r="AR236" s="186" t="s">
        <v>80</v>
      </c>
      <c r="AT236" s="187" t="s">
        <v>71</v>
      </c>
      <c r="AU236" s="187" t="s">
        <v>82</v>
      </c>
      <c r="AY236" s="186" t="s">
        <v>136</v>
      </c>
      <c r="BK236" s="188">
        <f>SUM(BK237:BK284)</f>
        <v>0</v>
      </c>
    </row>
    <row r="237" spans="1:65" s="2" customFormat="1" ht="16.5" customHeight="1">
      <c r="A237" s="37"/>
      <c r="B237" s="38"/>
      <c r="C237" s="191" t="s">
        <v>288</v>
      </c>
      <c r="D237" s="191" t="s">
        <v>141</v>
      </c>
      <c r="E237" s="192" t="s">
        <v>289</v>
      </c>
      <c r="F237" s="193" t="s">
        <v>290</v>
      </c>
      <c r="G237" s="194" t="s">
        <v>90</v>
      </c>
      <c r="H237" s="195">
        <v>10.224</v>
      </c>
      <c r="I237" s="196"/>
      <c r="J237" s="197">
        <f>ROUND(I237*H237,2)</f>
        <v>0</v>
      </c>
      <c r="K237" s="193" t="s">
        <v>144</v>
      </c>
      <c r="L237" s="42"/>
      <c r="M237" s="198" t="s">
        <v>19</v>
      </c>
      <c r="N237" s="199" t="s">
        <v>43</v>
      </c>
      <c r="O237" s="67"/>
      <c r="P237" s="200">
        <f>O237*H237</f>
        <v>0</v>
      </c>
      <c r="Q237" s="200">
        <v>0</v>
      </c>
      <c r="R237" s="200">
        <f>Q237*H237</f>
        <v>0</v>
      </c>
      <c r="S237" s="200">
        <v>0.075</v>
      </c>
      <c r="T237" s="201">
        <f>S237*H237</f>
        <v>0.7668</v>
      </c>
      <c r="U237" s="37"/>
      <c r="V237" s="37"/>
      <c r="W237" s="37"/>
      <c r="X237" s="37"/>
      <c r="Y237" s="37"/>
      <c r="Z237" s="37"/>
      <c r="AA237" s="37"/>
      <c r="AB237" s="37"/>
      <c r="AC237" s="37"/>
      <c r="AD237" s="37"/>
      <c r="AE237" s="37"/>
      <c r="AR237" s="202" t="s">
        <v>145</v>
      </c>
      <c r="AT237" s="202" t="s">
        <v>141</v>
      </c>
      <c r="AU237" s="202" t="s">
        <v>146</v>
      </c>
      <c r="AY237" s="20" t="s">
        <v>136</v>
      </c>
      <c r="BE237" s="203">
        <f>IF(N237="základní",J237,0)</f>
        <v>0</v>
      </c>
      <c r="BF237" s="203">
        <f>IF(N237="snížená",J237,0)</f>
        <v>0</v>
      </c>
      <c r="BG237" s="203">
        <f>IF(N237="zákl. přenesená",J237,0)</f>
        <v>0</v>
      </c>
      <c r="BH237" s="203">
        <f>IF(N237="sníž. přenesená",J237,0)</f>
        <v>0</v>
      </c>
      <c r="BI237" s="203">
        <f>IF(N237="nulová",J237,0)</f>
        <v>0</v>
      </c>
      <c r="BJ237" s="20" t="s">
        <v>80</v>
      </c>
      <c r="BK237" s="203">
        <f>ROUND(I237*H237,2)</f>
        <v>0</v>
      </c>
      <c r="BL237" s="20" t="s">
        <v>145</v>
      </c>
      <c r="BM237" s="202" t="s">
        <v>291</v>
      </c>
    </row>
    <row r="238" spans="1:47" s="2" customFormat="1" ht="19.5">
      <c r="A238" s="37"/>
      <c r="B238" s="38"/>
      <c r="C238" s="39"/>
      <c r="D238" s="204" t="s">
        <v>148</v>
      </c>
      <c r="E238" s="39"/>
      <c r="F238" s="205" t="s">
        <v>292</v>
      </c>
      <c r="G238" s="39"/>
      <c r="H238" s="39"/>
      <c r="I238" s="112"/>
      <c r="J238" s="39"/>
      <c r="K238" s="39"/>
      <c r="L238" s="42"/>
      <c r="M238" s="206"/>
      <c r="N238" s="207"/>
      <c r="O238" s="67"/>
      <c r="P238" s="67"/>
      <c r="Q238" s="67"/>
      <c r="R238" s="67"/>
      <c r="S238" s="67"/>
      <c r="T238" s="68"/>
      <c r="U238" s="37"/>
      <c r="V238" s="37"/>
      <c r="W238" s="37"/>
      <c r="X238" s="37"/>
      <c r="Y238" s="37"/>
      <c r="Z238" s="37"/>
      <c r="AA238" s="37"/>
      <c r="AB238" s="37"/>
      <c r="AC238" s="37"/>
      <c r="AD238" s="37"/>
      <c r="AE238" s="37"/>
      <c r="AT238" s="20" t="s">
        <v>148</v>
      </c>
      <c r="AU238" s="20" t="s">
        <v>146</v>
      </c>
    </row>
    <row r="239" spans="1:47" s="2" customFormat="1" ht="29.25">
      <c r="A239" s="37"/>
      <c r="B239" s="38"/>
      <c r="C239" s="39"/>
      <c r="D239" s="204" t="s">
        <v>150</v>
      </c>
      <c r="E239" s="39"/>
      <c r="F239" s="208" t="s">
        <v>293</v>
      </c>
      <c r="G239" s="39"/>
      <c r="H239" s="39"/>
      <c r="I239" s="112"/>
      <c r="J239" s="39"/>
      <c r="K239" s="39"/>
      <c r="L239" s="42"/>
      <c r="M239" s="206"/>
      <c r="N239" s="207"/>
      <c r="O239" s="67"/>
      <c r="P239" s="67"/>
      <c r="Q239" s="67"/>
      <c r="R239" s="67"/>
      <c r="S239" s="67"/>
      <c r="T239" s="68"/>
      <c r="U239" s="37"/>
      <c r="V239" s="37"/>
      <c r="W239" s="37"/>
      <c r="X239" s="37"/>
      <c r="Y239" s="37"/>
      <c r="Z239" s="37"/>
      <c r="AA239" s="37"/>
      <c r="AB239" s="37"/>
      <c r="AC239" s="37"/>
      <c r="AD239" s="37"/>
      <c r="AE239" s="37"/>
      <c r="AT239" s="20" t="s">
        <v>150</v>
      </c>
      <c r="AU239" s="20" t="s">
        <v>146</v>
      </c>
    </row>
    <row r="240" spans="2:51" s="13" customFormat="1" ht="11.25">
      <c r="B240" s="209"/>
      <c r="C240" s="210"/>
      <c r="D240" s="204" t="s">
        <v>152</v>
      </c>
      <c r="E240" s="211" t="s">
        <v>19</v>
      </c>
      <c r="F240" s="212" t="s">
        <v>294</v>
      </c>
      <c r="G240" s="210"/>
      <c r="H240" s="211" t="s">
        <v>19</v>
      </c>
      <c r="I240" s="213"/>
      <c r="J240" s="210"/>
      <c r="K240" s="210"/>
      <c r="L240" s="214"/>
      <c r="M240" s="215"/>
      <c r="N240" s="216"/>
      <c r="O240" s="216"/>
      <c r="P240" s="216"/>
      <c r="Q240" s="216"/>
      <c r="R240" s="216"/>
      <c r="S240" s="216"/>
      <c r="T240" s="217"/>
      <c r="AT240" s="218" t="s">
        <v>152</v>
      </c>
      <c r="AU240" s="218" t="s">
        <v>146</v>
      </c>
      <c r="AV240" s="13" t="s">
        <v>80</v>
      </c>
      <c r="AW240" s="13" t="s">
        <v>33</v>
      </c>
      <c r="AX240" s="13" t="s">
        <v>72</v>
      </c>
      <c r="AY240" s="218" t="s">
        <v>136</v>
      </c>
    </row>
    <row r="241" spans="2:51" s="14" customFormat="1" ht="11.25">
      <c r="B241" s="219"/>
      <c r="C241" s="220"/>
      <c r="D241" s="204" t="s">
        <v>152</v>
      </c>
      <c r="E241" s="221" t="s">
        <v>19</v>
      </c>
      <c r="F241" s="222" t="s">
        <v>234</v>
      </c>
      <c r="G241" s="220"/>
      <c r="H241" s="223">
        <v>1.276</v>
      </c>
      <c r="I241" s="224"/>
      <c r="J241" s="220"/>
      <c r="K241" s="220"/>
      <c r="L241" s="225"/>
      <c r="M241" s="226"/>
      <c r="N241" s="227"/>
      <c r="O241" s="227"/>
      <c r="P241" s="227"/>
      <c r="Q241" s="227"/>
      <c r="R241" s="227"/>
      <c r="S241" s="227"/>
      <c r="T241" s="228"/>
      <c r="AT241" s="229" t="s">
        <v>152</v>
      </c>
      <c r="AU241" s="229" t="s">
        <v>146</v>
      </c>
      <c r="AV241" s="14" t="s">
        <v>82</v>
      </c>
      <c r="AW241" s="14" t="s">
        <v>33</v>
      </c>
      <c r="AX241" s="14" t="s">
        <v>72</v>
      </c>
      <c r="AY241" s="229" t="s">
        <v>136</v>
      </c>
    </row>
    <row r="242" spans="2:51" s="14" customFormat="1" ht="11.25">
      <c r="B242" s="219"/>
      <c r="C242" s="220"/>
      <c r="D242" s="204" t="s">
        <v>152</v>
      </c>
      <c r="E242" s="221" t="s">
        <v>19</v>
      </c>
      <c r="F242" s="222" t="s">
        <v>295</v>
      </c>
      <c r="G242" s="220"/>
      <c r="H242" s="223">
        <v>2.506</v>
      </c>
      <c r="I242" s="224"/>
      <c r="J242" s="220"/>
      <c r="K242" s="220"/>
      <c r="L242" s="225"/>
      <c r="M242" s="226"/>
      <c r="N242" s="227"/>
      <c r="O242" s="227"/>
      <c r="P242" s="227"/>
      <c r="Q242" s="227"/>
      <c r="R242" s="227"/>
      <c r="S242" s="227"/>
      <c r="T242" s="228"/>
      <c r="AT242" s="229" t="s">
        <v>152</v>
      </c>
      <c r="AU242" s="229" t="s">
        <v>146</v>
      </c>
      <c r="AV242" s="14" t="s">
        <v>82</v>
      </c>
      <c r="AW242" s="14" t="s">
        <v>33</v>
      </c>
      <c r="AX242" s="14" t="s">
        <v>72</v>
      </c>
      <c r="AY242" s="229" t="s">
        <v>136</v>
      </c>
    </row>
    <row r="243" spans="2:51" s="14" customFormat="1" ht="11.25">
      <c r="B243" s="219"/>
      <c r="C243" s="220"/>
      <c r="D243" s="204" t="s">
        <v>152</v>
      </c>
      <c r="E243" s="221" t="s">
        <v>19</v>
      </c>
      <c r="F243" s="222" t="s">
        <v>296</v>
      </c>
      <c r="G243" s="220"/>
      <c r="H243" s="223">
        <v>3.953</v>
      </c>
      <c r="I243" s="224"/>
      <c r="J243" s="220"/>
      <c r="K243" s="220"/>
      <c r="L243" s="225"/>
      <c r="M243" s="226"/>
      <c r="N243" s="227"/>
      <c r="O243" s="227"/>
      <c r="P243" s="227"/>
      <c r="Q243" s="227"/>
      <c r="R243" s="227"/>
      <c r="S243" s="227"/>
      <c r="T243" s="228"/>
      <c r="AT243" s="229" t="s">
        <v>152</v>
      </c>
      <c r="AU243" s="229" t="s">
        <v>146</v>
      </c>
      <c r="AV243" s="14" t="s">
        <v>82</v>
      </c>
      <c r="AW243" s="14" t="s">
        <v>33</v>
      </c>
      <c r="AX243" s="14" t="s">
        <v>72</v>
      </c>
      <c r="AY243" s="229" t="s">
        <v>136</v>
      </c>
    </row>
    <row r="244" spans="2:51" s="14" customFormat="1" ht="11.25">
      <c r="B244" s="219"/>
      <c r="C244" s="220"/>
      <c r="D244" s="204" t="s">
        <v>152</v>
      </c>
      <c r="E244" s="221" t="s">
        <v>19</v>
      </c>
      <c r="F244" s="222" t="s">
        <v>297</v>
      </c>
      <c r="G244" s="220"/>
      <c r="H244" s="223">
        <v>2.489</v>
      </c>
      <c r="I244" s="224"/>
      <c r="J244" s="220"/>
      <c r="K244" s="220"/>
      <c r="L244" s="225"/>
      <c r="M244" s="226"/>
      <c r="N244" s="227"/>
      <c r="O244" s="227"/>
      <c r="P244" s="227"/>
      <c r="Q244" s="227"/>
      <c r="R244" s="227"/>
      <c r="S244" s="227"/>
      <c r="T244" s="228"/>
      <c r="AT244" s="229" t="s">
        <v>152</v>
      </c>
      <c r="AU244" s="229" t="s">
        <v>146</v>
      </c>
      <c r="AV244" s="14" t="s">
        <v>82</v>
      </c>
      <c r="AW244" s="14" t="s">
        <v>33</v>
      </c>
      <c r="AX244" s="14" t="s">
        <v>72</v>
      </c>
      <c r="AY244" s="229" t="s">
        <v>136</v>
      </c>
    </row>
    <row r="245" spans="2:51" s="15" customFormat="1" ht="11.25">
      <c r="B245" s="230"/>
      <c r="C245" s="231"/>
      <c r="D245" s="204" t="s">
        <v>152</v>
      </c>
      <c r="E245" s="232" t="s">
        <v>19</v>
      </c>
      <c r="F245" s="233" t="s">
        <v>177</v>
      </c>
      <c r="G245" s="231"/>
      <c r="H245" s="234">
        <v>10.224</v>
      </c>
      <c r="I245" s="235"/>
      <c r="J245" s="231"/>
      <c r="K245" s="231"/>
      <c r="L245" s="236"/>
      <c r="M245" s="237"/>
      <c r="N245" s="238"/>
      <c r="O245" s="238"/>
      <c r="P245" s="238"/>
      <c r="Q245" s="238"/>
      <c r="R245" s="238"/>
      <c r="S245" s="238"/>
      <c r="T245" s="239"/>
      <c r="AT245" s="240" t="s">
        <v>152</v>
      </c>
      <c r="AU245" s="240" t="s">
        <v>146</v>
      </c>
      <c r="AV245" s="15" t="s">
        <v>145</v>
      </c>
      <c r="AW245" s="15" t="s">
        <v>33</v>
      </c>
      <c r="AX245" s="15" t="s">
        <v>80</v>
      </c>
      <c r="AY245" s="240" t="s">
        <v>136</v>
      </c>
    </row>
    <row r="246" spans="1:65" s="2" customFormat="1" ht="16.5" customHeight="1">
      <c r="A246" s="37"/>
      <c r="B246" s="38"/>
      <c r="C246" s="191" t="s">
        <v>298</v>
      </c>
      <c r="D246" s="191" t="s">
        <v>141</v>
      </c>
      <c r="E246" s="192" t="s">
        <v>299</v>
      </c>
      <c r="F246" s="193" t="s">
        <v>300</v>
      </c>
      <c r="G246" s="194" t="s">
        <v>90</v>
      </c>
      <c r="H246" s="195">
        <v>8.836</v>
      </c>
      <c r="I246" s="196"/>
      <c r="J246" s="197">
        <f>ROUND(I246*H246,2)</f>
        <v>0</v>
      </c>
      <c r="K246" s="193" t="s">
        <v>144</v>
      </c>
      <c r="L246" s="42"/>
      <c r="M246" s="198" t="s">
        <v>19</v>
      </c>
      <c r="N246" s="199" t="s">
        <v>43</v>
      </c>
      <c r="O246" s="67"/>
      <c r="P246" s="200">
        <f>O246*H246</f>
        <v>0</v>
      </c>
      <c r="Q246" s="200">
        <v>0</v>
      </c>
      <c r="R246" s="200">
        <f>Q246*H246</f>
        <v>0</v>
      </c>
      <c r="S246" s="200">
        <v>0.062</v>
      </c>
      <c r="T246" s="201">
        <f>S246*H246</f>
        <v>0.547832</v>
      </c>
      <c r="U246" s="37"/>
      <c r="V246" s="37"/>
      <c r="W246" s="37"/>
      <c r="X246" s="37"/>
      <c r="Y246" s="37"/>
      <c r="Z246" s="37"/>
      <c r="AA246" s="37"/>
      <c r="AB246" s="37"/>
      <c r="AC246" s="37"/>
      <c r="AD246" s="37"/>
      <c r="AE246" s="37"/>
      <c r="AR246" s="202" t="s">
        <v>145</v>
      </c>
      <c r="AT246" s="202" t="s">
        <v>141</v>
      </c>
      <c r="AU246" s="202" t="s">
        <v>146</v>
      </c>
      <c r="AY246" s="20" t="s">
        <v>136</v>
      </c>
      <c r="BE246" s="203">
        <f>IF(N246="základní",J246,0)</f>
        <v>0</v>
      </c>
      <c r="BF246" s="203">
        <f>IF(N246="snížená",J246,0)</f>
        <v>0</v>
      </c>
      <c r="BG246" s="203">
        <f>IF(N246="zákl. přenesená",J246,0)</f>
        <v>0</v>
      </c>
      <c r="BH246" s="203">
        <f>IF(N246="sníž. přenesená",J246,0)</f>
        <v>0</v>
      </c>
      <c r="BI246" s="203">
        <f>IF(N246="nulová",J246,0)</f>
        <v>0</v>
      </c>
      <c r="BJ246" s="20" t="s">
        <v>80</v>
      </c>
      <c r="BK246" s="203">
        <f>ROUND(I246*H246,2)</f>
        <v>0</v>
      </c>
      <c r="BL246" s="20" t="s">
        <v>145</v>
      </c>
      <c r="BM246" s="202" t="s">
        <v>301</v>
      </c>
    </row>
    <row r="247" spans="1:47" s="2" customFormat="1" ht="19.5">
      <c r="A247" s="37"/>
      <c r="B247" s="38"/>
      <c r="C247" s="39"/>
      <c r="D247" s="204" t="s">
        <v>148</v>
      </c>
      <c r="E247" s="39"/>
      <c r="F247" s="205" t="s">
        <v>302</v>
      </c>
      <c r="G247" s="39"/>
      <c r="H247" s="39"/>
      <c r="I247" s="112"/>
      <c r="J247" s="39"/>
      <c r="K247" s="39"/>
      <c r="L247" s="42"/>
      <c r="M247" s="206"/>
      <c r="N247" s="207"/>
      <c r="O247" s="67"/>
      <c r="P247" s="67"/>
      <c r="Q247" s="67"/>
      <c r="R247" s="67"/>
      <c r="S247" s="67"/>
      <c r="T247" s="68"/>
      <c r="U247" s="37"/>
      <c r="V247" s="37"/>
      <c r="W247" s="37"/>
      <c r="X247" s="37"/>
      <c r="Y247" s="37"/>
      <c r="Z247" s="37"/>
      <c r="AA247" s="37"/>
      <c r="AB247" s="37"/>
      <c r="AC247" s="37"/>
      <c r="AD247" s="37"/>
      <c r="AE247" s="37"/>
      <c r="AT247" s="20" t="s">
        <v>148</v>
      </c>
      <c r="AU247" s="20" t="s">
        <v>146</v>
      </c>
    </row>
    <row r="248" spans="1:47" s="2" customFormat="1" ht="29.25">
      <c r="A248" s="37"/>
      <c r="B248" s="38"/>
      <c r="C248" s="39"/>
      <c r="D248" s="204" t="s">
        <v>150</v>
      </c>
      <c r="E248" s="39"/>
      <c r="F248" s="208" t="s">
        <v>293</v>
      </c>
      <c r="G248" s="39"/>
      <c r="H248" s="39"/>
      <c r="I248" s="112"/>
      <c r="J248" s="39"/>
      <c r="K248" s="39"/>
      <c r="L248" s="42"/>
      <c r="M248" s="206"/>
      <c r="N248" s="207"/>
      <c r="O248" s="67"/>
      <c r="P248" s="67"/>
      <c r="Q248" s="67"/>
      <c r="R248" s="67"/>
      <c r="S248" s="67"/>
      <c r="T248" s="68"/>
      <c r="U248" s="37"/>
      <c r="V248" s="37"/>
      <c r="W248" s="37"/>
      <c r="X248" s="37"/>
      <c r="Y248" s="37"/>
      <c r="Z248" s="37"/>
      <c r="AA248" s="37"/>
      <c r="AB248" s="37"/>
      <c r="AC248" s="37"/>
      <c r="AD248" s="37"/>
      <c r="AE248" s="37"/>
      <c r="AT248" s="20" t="s">
        <v>150</v>
      </c>
      <c r="AU248" s="20" t="s">
        <v>146</v>
      </c>
    </row>
    <row r="249" spans="2:51" s="13" customFormat="1" ht="11.25">
      <c r="B249" s="209"/>
      <c r="C249" s="210"/>
      <c r="D249" s="204" t="s">
        <v>152</v>
      </c>
      <c r="E249" s="211" t="s">
        <v>19</v>
      </c>
      <c r="F249" s="212" t="s">
        <v>303</v>
      </c>
      <c r="G249" s="210"/>
      <c r="H249" s="211" t="s">
        <v>19</v>
      </c>
      <c r="I249" s="213"/>
      <c r="J249" s="210"/>
      <c r="K249" s="210"/>
      <c r="L249" s="214"/>
      <c r="M249" s="215"/>
      <c r="N249" s="216"/>
      <c r="O249" s="216"/>
      <c r="P249" s="216"/>
      <c r="Q249" s="216"/>
      <c r="R249" s="216"/>
      <c r="S249" s="216"/>
      <c r="T249" s="217"/>
      <c r="AT249" s="218" t="s">
        <v>152</v>
      </c>
      <c r="AU249" s="218" t="s">
        <v>146</v>
      </c>
      <c r="AV249" s="13" t="s">
        <v>80</v>
      </c>
      <c r="AW249" s="13" t="s">
        <v>33</v>
      </c>
      <c r="AX249" s="13" t="s">
        <v>72</v>
      </c>
      <c r="AY249" s="218" t="s">
        <v>136</v>
      </c>
    </row>
    <row r="250" spans="2:51" s="14" customFormat="1" ht="11.25">
      <c r="B250" s="219"/>
      <c r="C250" s="220"/>
      <c r="D250" s="204" t="s">
        <v>152</v>
      </c>
      <c r="E250" s="221" t="s">
        <v>19</v>
      </c>
      <c r="F250" s="222" t="s">
        <v>304</v>
      </c>
      <c r="G250" s="220"/>
      <c r="H250" s="223">
        <v>4.33</v>
      </c>
      <c r="I250" s="224"/>
      <c r="J250" s="220"/>
      <c r="K250" s="220"/>
      <c r="L250" s="225"/>
      <c r="M250" s="226"/>
      <c r="N250" s="227"/>
      <c r="O250" s="227"/>
      <c r="P250" s="227"/>
      <c r="Q250" s="227"/>
      <c r="R250" s="227"/>
      <c r="S250" s="227"/>
      <c r="T250" s="228"/>
      <c r="AT250" s="229" t="s">
        <v>152</v>
      </c>
      <c r="AU250" s="229" t="s">
        <v>146</v>
      </c>
      <c r="AV250" s="14" t="s">
        <v>82</v>
      </c>
      <c r="AW250" s="14" t="s">
        <v>33</v>
      </c>
      <c r="AX250" s="14" t="s">
        <v>72</v>
      </c>
      <c r="AY250" s="229" t="s">
        <v>136</v>
      </c>
    </row>
    <row r="251" spans="2:51" s="14" customFormat="1" ht="11.25">
      <c r="B251" s="219"/>
      <c r="C251" s="220"/>
      <c r="D251" s="204" t="s">
        <v>152</v>
      </c>
      <c r="E251" s="221" t="s">
        <v>19</v>
      </c>
      <c r="F251" s="222" t="s">
        <v>305</v>
      </c>
      <c r="G251" s="220"/>
      <c r="H251" s="223">
        <v>4.506</v>
      </c>
      <c r="I251" s="224"/>
      <c r="J251" s="220"/>
      <c r="K251" s="220"/>
      <c r="L251" s="225"/>
      <c r="M251" s="226"/>
      <c r="N251" s="227"/>
      <c r="O251" s="227"/>
      <c r="P251" s="227"/>
      <c r="Q251" s="227"/>
      <c r="R251" s="227"/>
      <c r="S251" s="227"/>
      <c r="T251" s="228"/>
      <c r="AT251" s="229" t="s">
        <v>152</v>
      </c>
      <c r="AU251" s="229" t="s">
        <v>146</v>
      </c>
      <c r="AV251" s="14" t="s">
        <v>82</v>
      </c>
      <c r="AW251" s="14" t="s">
        <v>33</v>
      </c>
      <c r="AX251" s="14" t="s">
        <v>72</v>
      </c>
      <c r="AY251" s="229" t="s">
        <v>136</v>
      </c>
    </row>
    <row r="252" spans="2:51" s="15" customFormat="1" ht="11.25">
      <c r="B252" s="230"/>
      <c r="C252" s="231"/>
      <c r="D252" s="204" t="s">
        <v>152</v>
      </c>
      <c r="E252" s="232" t="s">
        <v>19</v>
      </c>
      <c r="F252" s="233" t="s">
        <v>177</v>
      </c>
      <c r="G252" s="231"/>
      <c r="H252" s="234">
        <v>8.836</v>
      </c>
      <c r="I252" s="235"/>
      <c r="J252" s="231"/>
      <c r="K252" s="231"/>
      <c r="L252" s="236"/>
      <c r="M252" s="237"/>
      <c r="N252" s="238"/>
      <c r="O252" s="238"/>
      <c r="P252" s="238"/>
      <c r="Q252" s="238"/>
      <c r="R252" s="238"/>
      <c r="S252" s="238"/>
      <c r="T252" s="239"/>
      <c r="AT252" s="240" t="s">
        <v>152</v>
      </c>
      <c r="AU252" s="240" t="s">
        <v>146</v>
      </c>
      <c r="AV252" s="15" t="s">
        <v>145</v>
      </c>
      <c r="AW252" s="15" t="s">
        <v>33</v>
      </c>
      <c r="AX252" s="15" t="s">
        <v>80</v>
      </c>
      <c r="AY252" s="240" t="s">
        <v>136</v>
      </c>
    </row>
    <row r="253" spans="1:65" s="2" customFormat="1" ht="16.5" customHeight="1">
      <c r="A253" s="37"/>
      <c r="B253" s="38"/>
      <c r="C253" s="191" t="s">
        <v>306</v>
      </c>
      <c r="D253" s="191" t="s">
        <v>141</v>
      </c>
      <c r="E253" s="192" t="s">
        <v>307</v>
      </c>
      <c r="F253" s="193" t="s">
        <v>308</v>
      </c>
      <c r="G253" s="194" t="s">
        <v>90</v>
      </c>
      <c r="H253" s="195">
        <v>42.542</v>
      </c>
      <c r="I253" s="196"/>
      <c r="J253" s="197">
        <f>ROUND(I253*H253,2)</f>
        <v>0</v>
      </c>
      <c r="K253" s="193" t="s">
        <v>144</v>
      </c>
      <c r="L253" s="42"/>
      <c r="M253" s="198" t="s">
        <v>19</v>
      </c>
      <c r="N253" s="199" t="s">
        <v>43</v>
      </c>
      <c r="O253" s="67"/>
      <c r="P253" s="200">
        <f>O253*H253</f>
        <v>0</v>
      </c>
      <c r="Q253" s="200">
        <v>0</v>
      </c>
      <c r="R253" s="200">
        <f>Q253*H253</f>
        <v>0</v>
      </c>
      <c r="S253" s="200">
        <v>0.054</v>
      </c>
      <c r="T253" s="201">
        <f>S253*H253</f>
        <v>2.297268</v>
      </c>
      <c r="U253" s="37"/>
      <c r="V253" s="37"/>
      <c r="W253" s="37"/>
      <c r="X253" s="37"/>
      <c r="Y253" s="37"/>
      <c r="Z253" s="37"/>
      <c r="AA253" s="37"/>
      <c r="AB253" s="37"/>
      <c r="AC253" s="37"/>
      <c r="AD253" s="37"/>
      <c r="AE253" s="37"/>
      <c r="AR253" s="202" t="s">
        <v>145</v>
      </c>
      <c r="AT253" s="202" t="s">
        <v>141</v>
      </c>
      <c r="AU253" s="202" t="s">
        <v>146</v>
      </c>
      <c r="AY253" s="20" t="s">
        <v>136</v>
      </c>
      <c r="BE253" s="203">
        <f>IF(N253="základní",J253,0)</f>
        <v>0</v>
      </c>
      <c r="BF253" s="203">
        <f>IF(N253="snížená",J253,0)</f>
        <v>0</v>
      </c>
      <c r="BG253" s="203">
        <f>IF(N253="zákl. přenesená",J253,0)</f>
        <v>0</v>
      </c>
      <c r="BH253" s="203">
        <f>IF(N253="sníž. přenesená",J253,0)</f>
        <v>0</v>
      </c>
      <c r="BI253" s="203">
        <f>IF(N253="nulová",J253,0)</f>
        <v>0</v>
      </c>
      <c r="BJ253" s="20" t="s">
        <v>80</v>
      </c>
      <c r="BK253" s="203">
        <f>ROUND(I253*H253,2)</f>
        <v>0</v>
      </c>
      <c r="BL253" s="20" t="s">
        <v>145</v>
      </c>
      <c r="BM253" s="202" t="s">
        <v>309</v>
      </c>
    </row>
    <row r="254" spans="1:47" s="2" customFormat="1" ht="19.5">
      <c r="A254" s="37"/>
      <c r="B254" s="38"/>
      <c r="C254" s="39"/>
      <c r="D254" s="204" t="s">
        <v>148</v>
      </c>
      <c r="E254" s="39"/>
      <c r="F254" s="205" t="s">
        <v>310</v>
      </c>
      <c r="G254" s="39"/>
      <c r="H254" s="39"/>
      <c r="I254" s="112"/>
      <c r="J254" s="39"/>
      <c r="K254" s="39"/>
      <c r="L254" s="42"/>
      <c r="M254" s="206"/>
      <c r="N254" s="207"/>
      <c r="O254" s="67"/>
      <c r="P254" s="67"/>
      <c r="Q254" s="67"/>
      <c r="R254" s="67"/>
      <c r="S254" s="67"/>
      <c r="T254" s="68"/>
      <c r="U254" s="37"/>
      <c r="V254" s="37"/>
      <c r="W254" s="37"/>
      <c r="X254" s="37"/>
      <c r="Y254" s="37"/>
      <c r="Z254" s="37"/>
      <c r="AA254" s="37"/>
      <c r="AB254" s="37"/>
      <c r="AC254" s="37"/>
      <c r="AD254" s="37"/>
      <c r="AE254" s="37"/>
      <c r="AT254" s="20" t="s">
        <v>148</v>
      </c>
      <c r="AU254" s="20" t="s">
        <v>146</v>
      </c>
    </row>
    <row r="255" spans="1:47" s="2" customFormat="1" ht="29.25">
      <c r="A255" s="37"/>
      <c r="B255" s="38"/>
      <c r="C255" s="39"/>
      <c r="D255" s="204" t="s">
        <v>150</v>
      </c>
      <c r="E255" s="39"/>
      <c r="F255" s="208" t="s">
        <v>293</v>
      </c>
      <c r="G255" s="39"/>
      <c r="H255" s="39"/>
      <c r="I255" s="112"/>
      <c r="J255" s="39"/>
      <c r="K255" s="39"/>
      <c r="L255" s="42"/>
      <c r="M255" s="206"/>
      <c r="N255" s="207"/>
      <c r="O255" s="67"/>
      <c r="P255" s="67"/>
      <c r="Q255" s="67"/>
      <c r="R255" s="67"/>
      <c r="S255" s="67"/>
      <c r="T255" s="68"/>
      <c r="U255" s="37"/>
      <c r="V255" s="37"/>
      <c r="W255" s="37"/>
      <c r="X255" s="37"/>
      <c r="Y255" s="37"/>
      <c r="Z255" s="37"/>
      <c r="AA255" s="37"/>
      <c r="AB255" s="37"/>
      <c r="AC255" s="37"/>
      <c r="AD255" s="37"/>
      <c r="AE255" s="37"/>
      <c r="AT255" s="20" t="s">
        <v>150</v>
      </c>
      <c r="AU255" s="20" t="s">
        <v>146</v>
      </c>
    </row>
    <row r="256" spans="2:51" s="13" customFormat="1" ht="11.25">
      <c r="B256" s="209"/>
      <c r="C256" s="210"/>
      <c r="D256" s="204" t="s">
        <v>152</v>
      </c>
      <c r="E256" s="211" t="s">
        <v>19</v>
      </c>
      <c r="F256" s="212" t="s">
        <v>311</v>
      </c>
      <c r="G256" s="210"/>
      <c r="H256" s="211" t="s">
        <v>19</v>
      </c>
      <c r="I256" s="213"/>
      <c r="J256" s="210"/>
      <c r="K256" s="210"/>
      <c r="L256" s="214"/>
      <c r="M256" s="215"/>
      <c r="N256" s="216"/>
      <c r="O256" s="216"/>
      <c r="P256" s="216"/>
      <c r="Q256" s="216"/>
      <c r="R256" s="216"/>
      <c r="S256" s="216"/>
      <c r="T256" s="217"/>
      <c r="AT256" s="218" t="s">
        <v>152</v>
      </c>
      <c r="AU256" s="218" t="s">
        <v>146</v>
      </c>
      <c r="AV256" s="13" t="s">
        <v>80</v>
      </c>
      <c r="AW256" s="13" t="s">
        <v>33</v>
      </c>
      <c r="AX256" s="13" t="s">
        <v>72</v>
      </c>
      <c r="AY256" s="218" t="s">
        <v>136</v>
      </c>
    </row>
    <row r="257" spans="2:51" s="14" customFormat="1" ht="11.25">
      <c r="B257" s="219"/>
      <c r="C257" s="220"/>
      <c r="D257" s="204" t="s">
        <v>152</v>
      </c>
      <c r="E257" s="221" t="s">
        <v>19</v>
      </c>
      <c r="F257" s="222" t="s">
        <v>312</v>
      </c>
      <c r="G257" s="220"/>
      <c r="H257" s="223">
        <v>12.614</v>
      </c>
      <c r="I257" s="224"/>
      <c r="J257" s="220"/>
      <c r="K257" s="220"/>
      <c r="L257" s="225"/>
      <c r="M257" s="226"/>
      <c r="N257" s="227"/>
      <c r="O257" s="227"/>
      <c r="P257" s="227"/>
      <c r="Q257" s="227"/>
      <c r="R257" s="227"/>
      <c r="S257" s="227"/>
      <c r="T257" s="228"/>
      <c r="AT257" s="229" t="s">
        <v>152</v>
      </c>
      <c r="AU257" s="229" t="s">
        <v>146</v>
      </c>
      <c r="AV257" s="14" t="s">
        <v>82</v>
      </c>
      <c r="AW257" s="14" t="s">
        <v>33</v>
      </c>
      <c r="AX257" s="14" t="s">
        <v>72</v>
      </c>
      <c r="AY257" s="229" t="s">
        <v>136</v>
      </c>
    </row>
    <row r="258" spans="2:51" s="14" customFormat="1" ht="11.25">
      <c r="B258" s="219"/>
      <c r="C258" s="220"/>
      <c r="D258" s="204" t="s">
        <v>152</v>
      </c>
      <c r="E258" s="221" t="s">
        <v>19</v>
      </c>
      <c r="F258" s="222" t="s">
        <v>313</v>
      </c>
      <c r="G258" s="220"/>
      <c r="H258" s="223">
        <v>14.848</v>
      </c>
      <c r="I258" s="224"/>
      <c r="J258" s="220"/>
      <c r="K258" s="220"/>
      <c r="L258" s="225"/>
      <c r="M258" s="226"/>
      <c r="N258" s="227"/>
      <c r="O258" s="227"/>
      <c r="P258" s="227"/>
      <c r="Q258" s="227"/>
      <c r="R258" s="227"/>
      <c r="S258" s="227"/>
      <c r="T258" s="228"/>
      <c r="AT258" s="229" t="s">
        <v>152</v>
      </c>
      <c r="AU258" s="229" t="s">
        <v>146</v>
      </c>
      <c r="AV258" s="14" t="s">
        <v>82</v>
      </c>
      <c r="AW258" s="14" t="s">
        <v>33</v>
      </c>
      <c r="AX258" s="14" t="s">
        <v>72</v>
      </c>
      <c r="AY258" s="229" t="s">
        <v>136</v>
      </c>
    </row>
    <row r="259" spans="2:51" s="14" customFormat="1" ht="11.25">
      <c r="B259" s="219"/>
      <c r="C259" s="220"/>
      <c r="D259" s="204" t="s">
        <v>152</v>
      </c>
      <c r="E259" s="221" t="s">
        <v>19</v>
      </c>
      <c r="F259" s="222" t="s">
        <v>314</v>
      </c>
      <c r="G259" s="220"/>
      <c r="H259" s="223">
        <v>15.08</v>
      </c>
      <c r="I259" s="224"/>
      <c r="J259" s="220"/>
      <c r="K259" s="220"/>
      <c r="L259" s="225"/>
      <c r="M259" s="226"/>
      <c r="N259" s="227"/>
      <c r="O259" s="227"/>
      <c r="P259" s="227"/>
      <c r="Q259" s="227"/>
      <c r="R259" s="227"/>
      <c r="S259" s="227"/>
      <c r="T259" s="228"/>
      <c r="AT259" s="229" t="s">
        <v>152</v>
      </c>
      <c r="AU259" s="229" t="s">
        <v>146</v>
      </c>
      <c r="AV259" s="14" t="s">
        <v>82</v>
      </c>
      <c r="AW259" s="14" t="s">
        <v>33</v>
      </c>
      <c r="AX259" s="14" t="s">
        <v>72</v>
      </c>
      <c r="AY259" s="229" t="s">
        <v>136</v>
      </c>
    </row>
    <row r="260" spans="2:51" s="15" customFormat="1" ht="11.25">
      <c r="B260" s="230"/>
      <c r="C260" s="231"/>
      <c r="D260" s="204" t="s">
        <v>152</v>
      </c>
      <c r="E260" s="232" t="s">
        <v>19</v>
      </c>
      <c r="F260" s="233" t="s">
        <v>177</v>
      </c>
      <c r="G260" s="231"/>
      <c r="H260" s="234">
        <v>42.542</v>
      </c>
      <c r="I260" s="235"/>
      <c r="J260" s="231"/>
      <c r="K260" s="231"/>
      <c r="L260" s="236"/>
      <c r="M260" s="237"/>
      <c r="N260" s="238"/>
      <c r="O260" s="238"/>
      <c r="P260" s="238"/>
      <c r="Q260" s="238"/>
      <c r="R260" s="238"/>
      <c r="S260" s="238"/>
      <c r="T260" s="239"/>
      <c r="AT260" s="240" t="s">
        <v>152</v>
      </c>
      <c r="AU260" s="240" t="s">
        <v>146</v>
      </c>
      <c r="AV260" s="15" t="s">
        <v>145</v>
      </c>
      <c r="AW260" s="15" t="s">
        <v>33</v>
      </c>
      <c r="AX260" s="15" t="s">
        <v>80</v>
      </c>
      <c r="AY260" s="240" t="s">
        <v>136</v>
      </c>
    </row>
    <row r="261" spans="1:65" s="2" customFormat="1" ht="16.5" customHeight="1">
      <c r="A261" s="37"/>
      <c r="B261" s="38"/>
      <c r="C261" s="191" t="s">
        <v>8</v>
      </c>
      <c r="D261" s="191" t="s">
        <v>141</v>
      </c>
      <c r="E261" s="192" t="s">
        <v>315</v>
      </c>
      <c r="F261" s="193" t="s">
        <v>316</v>
      </c>
      <c r="G261" s="194" t="s">
        <v>90</v>
      </c>
      <c r="H261" s="195">
        <v>295.007</v>
      </c>
      <c r="I261" s="196"/>
      <c r="J261" s="197">
        <f>ROUND(I261*H261,2)</f>
        <v>0</v>
      </c>
      <c r="K261" s="193" t="s">
        <v>144</v>
      </c>
      <c r="L261" s="42"/>
      <c r="M261" s="198" t="s">
        <v>19</v>
      </c>
      <c r="N261" s="199" t="s">
        <v>43</v>
      </c>
      <c r="O261" s="67"/>
      <c r="P261" s="200">
        <f>O261*H261</f>
        <v>0</v>
      </c>
      <c r="Q261" s="200">
        <v>0</v>
      </c>
      <c r="R261" s="200">
        <f>Q261*H261</f>
        <v>0</v>
      </c>
      <c r="S261" s="200">
        <v>0.047</v>
      </c>
      <c r="T261" s="201">
        <f>S261*H261</f>
        <v>13.865329000000001</v>
      </c>
      <c r="U261" s="37"/>
      <c r="V261" s="37"/>
      <c r="W261" s="37"/>
      <c r="X261" s="37"/>
      <c r="Y261" s="37"/>
      <c r="Z261" s="37"/>
      <c r="AA261" s="37"/>
      <c r="AB261" s="37"/>
      <c r="AC261" s="37"/>
      <c r="AD261" s="37"/>
      <c r="AE261" s="37"/>
      <c r="AR261" s="202" t="s">
        <v>145</v>
      </c>
      <c r="AT261" s="202" t="s">
        <v>141</v>
      </c>
      <c r="AU261" s="202" t="s">
        <v>146</v>
      </c>
      <c r="AY261" s="20" t="s">
        <v>136</v>
      </c>
      <c r="BE261" s="203">
        <f>IF(N261="základní",J261,0)</f>
        <v>0</v>
      </c>
      <c r="BF261" s="203">
        <f>IF(N261="snížená",J261,0)</f>
        <v>0</v>
      </c>
      <c r="BG261" s="203">
        <f>IF(N261="zákl. přenesená",J261,0)</f>
        <v>0</v>
      </c>
      <c r="BH261" s="203">
        <f>IF(N261="sníž. přenesená",J261,0)</f>
        <v>0</v>
      </c>
      <c r="BI261" s="203">
        <f>IF(N261="nulová",J261,0)</f>
        <v>0</v>
      </c>
      <c r="BJ261" s="20" t="s">
        <v>80</v>
      </c>
      <c r="BK261" s="203">
        <f>ROUND(I261*H261,2)</f>
        <v>0</v>
      </c>
      <c r="BL261" s="20" t="s">
        <v>145</v>
      </c>
      <c r="BM261" s="202" t="s">
        <v>317</v>
      </c>
    </row>
    <row r="262" spans="1:47" s="2" customFormat="1" ht="19.5">
      <c r="A262" s="37"/>
      <c r="B262" s="38"/>
      <c r="C262" s="39"/>
      <c r="D262" s="204" t="s">
        <v>148</v>
      </c>
      <c r="E262" s="39"/>
      <c r="F262" s="205" t="s">
        <v>318</v>
      </c>
      <c r="G262" s="39"/>
      <c r="H262" s="39"/>
      <c r="I262" s="112"/>
      <c r="J262" s="39"/>
      <c r="K262" s="39"/>
      <c r="L262" s="42"/>
      <c r="M262" s="206"/>
      <c r="N262" s="207"/>
      <c r="O262" s="67"/>
      <c r="P262" s="67"/>
      <c r="Q262" s="67"/>
      <c r="R262" s="67"/>
      <c r="S262" s="67"/>
      <c r="T262" s="68"/>
      <c r="U262" s="37"/>
      <c r="V262" s="37"/>
      <c r="W262" s="37"/>
      <c r="X262" s="37"/>
      <c r="Y262" s="37"/>
      <c r="Z262" s="37"/>
      <c r="AA262" s="37"/>
      <c r="AB262" s="37"/>
      <c r="AC262" s="37"/>
      <c r="AD262" s="37"/>
      <c r="AE262" s="37"/>
      <c r="AT262" s="20" t="s">
        <v>148</v>
      </c>
      <c r="AU262" s="20" t="s">
        <v>146</v>
      </c>
    </row>
    <row r="263" spans="1:47" s="2" customFormat="1" ht="29.25">
      <c r="A263" s="37"/>
      <c r="B263" s="38"/>
      <c r="C263" s="39"/>
      <c r="D263" s="204" t="s">
        <v>150</v>
      </c>
      <c r="E263" s="39"/>
      <c r="F263" s="208" t="s">
        <v>293</v>
      </c>
      <c r="G263" s="39"/>
      <c r="H263" s="39"/>
      <c r="I263" s="112"/>
      <c r="J263" s="39"/>
      <c r="K263" s="39"/>
      <c r="L263" s="42"/>
      <c r="M263" s="206"/>
      <c r="N263" s="207"/>
      <c r="O263" s="67"/>
      <c r="P263" s="67"/>
      <c r="Q263" s="67"/>
      <c r="R263" s="67"/>
      <c r="S263" s="67"/>
      <c r="T263" s="68"/>
      <c r="U263" s="37"/>
      <c r="V263" s="37"/>
      <c r="W263" s="37"/>
      <c r="X263" s="37"/>
      <c r="Y263" s="37"/>
      <c r="Z263" s="37"/>
      <c r="AA263" s="37"/>
      <c r="AB263" s="37"/>
      <c r="AC263" s="37"/>
      <c r="AD263" s="37"/>
      <c r="AE263" s="37"/>
      <c r="AT263" s="20" t="s">
        <v>150</v>
      </c>
      <c r="AU263" s="20" t="s">
        <v>146</v>
      </c>
    </row>
    <row r="264" spans="2:51" s="13" customFormat="1" ht="11.25">
      <c r="B264" s="209"/>
      <c r="C264" s="210"/>
      <c r="D264" s="204" t="s">
        <v>152</v>
      </c>
      <c r="E264" s="211" t="s">
        <v>19</v>
      </c>
      <c r="F264" s="212" t="s">
        <v>319</v>
      </c>
      <c r="G264" s="210"/>
      <c r="H264" s="211" t="s">
        <v>19</v>
      </c>
      <c r="I264" s="213"/>
      <c r="J264" s="210"/>
      <c r="K264" s="210"/>
      <c r="L264" s="214"/>
      <c r="M264" s="215"/>
      <c r="N264" s="216"/>
      <c r="O264" s="216"/>
      <c r="P264" s="216"/>
      <c r="Q264" s="216"/>
      <c r="R264" s="216"/>
      <c r="S264" s="216"/>
      <c r="T264" s="217"/>
      <c r="AT264" s="218" t="s">
        <v>152</v>
      </c>
      <c r="AU264" s="218" t="s">
        <v>146</v>
      </c>
      <c r="AV264" s="13" t="s">
        <v>80</v>
      </c>
      <c r="AW264" s="13" t="s">
        <v>33</v>
      </c>
      <c r="AX264" s="13" t="s">
        <v>72</v>
      </c>
      <c r="AY264" s="218" t="s">
        <v>136</v>
      </c>
    </row>
    <row r="265" spans="2:51" s="14" customFormat="1" ht="11.25">
      <c r="B265" s="219"/>
      <c r="C265" s="220"/>
      <c r="D265" s="204" t="s">
        <v>152</v>
      </c>
      <c r="E265" s="221" t="s">
        <v>19</v>
      </c>
      <c r="F265" s="222" t="s">
        <v>320</v>
      </c>
      <c r="G265" s="220"/>
      <c r="H265" s="223">
        <v>32.544</v>
      </c>
      <c r="I265" s="224"/>
      <c r="J265" s="220"/>
      <c r="K265" s="220"/>
      <c r="L265" s="225"/>
      <c r="M265" s="226"/>
      <c r="N265" s="227"/>
      <c r="O265" s="227"/>
      <c r="P265" s="227"/>
      <c r="Q265" s="227"/>
      <c r="R265" s="227"/>
      <c r="S265" s="227"/>
      <c r="T265" s="228"/>
      <c r="AT265" s="229" t="s">
        <v>152</v>
      </c>
      <c r="AU265" s="229" t="s">
        <v>146</v>
      </c>
      <c r="AV265" s="14" t="s">
        <v>82</v>
      </c>
      <c r="AW265" s="14" t="s">
        <v>33</v>
      </c>
      <c r="AX265" s="14" t="s">
        <v>72</v>
      </c>
      <c r="AY265" s="229" t="s">
        <v>136</v>
      </c>
    </row>
    <row r="266" spans="2:51" s="14" customFormat="1" ht="11.25">
      <c r="B266" s="219"/>
      <c r="C266" s="220"/>
      <c r="D266" s="204" t="s">
        <v>152</v>
      </c>
      <c r="E266" s="221" t="s">
        <v>19</v>
      </c>
      <c r="F266" s="222" t="s">
        <v>321</v>
      </c>
      <c r="G266" s="220"/>
      <c r="H266" s="223">
        <v>16.272</v>
      </c>
      <c r="I266" s="224"/>
      <c r="J266" s="220"/>
      <c r="K266" s="220"/>
      <c r="L266" s="225"/>
      <c r="M266" s="226"/>
      <c r="N266" s="227"/>
      <c r="O266" s="227"/>
      <c r="P266" s="227"/>
      <c r="Q266" s="227"/>
      <c r="R266" s="227"/>
      <c r="S266" s="227"/>
      <c r="T266" s="228"/>
      <c r="AT266" s="229" t="s">
        <v>152</v>
      </c>
      <c r="AU266" s="229" t="s">
        <v>146</v>
      </c>
      <c r="AV266" s="14" t="s">
        <v>82</v>
      </c>
      <c r="AW266" s="14" t="s">
        <v>33</v>
      </c>
      <c r="AX266" s="14" t="s">
        <v>72</v>
      </c>
      <c r="AY266" s="229" t="s">
        <v>136</v>
      </c>
    </row>
    <row r="267" spans="2:51" s="14" customFormat="1" ht="11.25">
      <c r="B267" s="219"/>
      <c r="C267" s="220"/>
      <c r="D267" s="204" t="s">
        <v>152</v>
      </c>
      <c r="E267" s="221" t="s">
        <v>19</v>
      </c>
      <c r="F267" s="222" t="s">
        <v>322</v>
      </c>
      <c r="G267" s="220"/>
      <c r="H267" s="223">
        <v>10.627</v>
      </c>
      <c r="I267" s="224"/>
      <c r="J267" s="220"/>
      <c r="K267" s="220"/>
      <c r="L267" s="225"/>
      <c r="M267" s="226"/>
      <c r="N267" s="227"/>
      <c r="O267" s="227"/>
      <c r="P267" s="227"/>
      <c r="Q267" s="227"/>
      <c r="R267" s="227"/>
      <c r="S267" s="227"/>
      <c r="T267" s="228"/>
      <c r="AT267" s="229" t="s">
        <v>152</v>
      </c>
      <c r="AU267" s="229" t="s">
        <v>146</v>
      </c>
      <c r="AV267" s="14" t="s">
        <v>82</v>
      </c>
      <c r="AW267" s="14" t="s">
        <v>33</v>
      </c>
      <c r="AX267" s="14" t="s">
        <v>72</v>
      </c>
      <c r="AY267" s="229" t="s">
        <v>136</v>
      </c>
    </row>
    <row r="268" spans="2:51" s="14" customFormat="1" ht="11.25">
      <c r="B268" s="219"/>
      <c r="C268" s="220"/>
      <c r="D268" s="204" t="s">
        <v>152</v>
      </c>
      <c r="E268" s="221" t="s">
        <v>19</v>
      </c>
      <c r="F268" s="222" t="s">
        <v>323</v>
      </c>
      <c r="G268" s="220"/>
      <c r="H268" s="223">
        <v>38.102</v>
      </c>
      <c r="I268" s="224"/>
      <c r="J268" s="220"/>
      <c r="K268" s="220"/>
      <c r="L268" s="225"/>
      <c r="M268" s="226"/>
      <c r="N268" s="227"/>
      <c r="O268" s="227"/>
      <c r="P268" s="227"/>
      <c r="Q268" s="227"/>
      <c r="R268" s="227"/>
      <c r="S268" s="227"/>
      <c r="T268" s="228"/>
      <c r="AT268" s="229" t="s">
        <v>152</v>
      </c>
      <c r="AU268" s="229" t="s">
        <v>146</v>
      </c>
      <c r="AV268" s="14" t="s">
        <v>82</v>
      </c>
      <c r="AW268" s="14" t="s">
        <v>33</v>
      </c>
      <c r="AX268" s="14" t="s">
        <v>72</v>
      </c>
      <c r="AY268" s="229" t="s">
        <v>136</v>
      </c>
    </row>
    <row r="269" spans="2:51" s="14" customFormat="1" ht="11.25">
      <c r="B269" s="219"/>
      <c r="C269" s="220"/>
      <c r="D269" s="204" t="s">
        <v>152</v>
      </c>
      <c r="E269" s="221" t="s">
        <v>19</v>
      </c>
      <c r="F269" s="222" t="s">
        <v>324</v>
      </c>
      <c r="G269" s="220"/>
      <c r="H269" s="223">
        <v>66.033</v>
      </c>
      <c r="I269" s="224"/>
      <c r="J269" s="220"/>
      <c r="K269" s="220"/>
      <c r="L269" s="225"/>
      <c r="M269" s="226"/>
      <c r="N269" s="227"/>
      <c r="O269" s="227"/>
      <c r="P269" s="227"/>
      <c r="Q269" s="227"/>
      <c r="R269" s="227"/>
      <c r="S269" s="227"/>
      <c r="T269" s="228"/>
      <c r="AT269" s="229" t="s">
        <v>152</v>
      </c>
      <c r="AU269" s="229" t="s">
        <v>146</v>
      </c>
      <c r="AV269" s="14" t="s">
        <v>82</v>
      </c>
      <c r="AW269" s="14" t="s">
        <v>33</v>
      </c>
      <c r="AX269" s="14" t="s">
        <v>72</v>
      </c>
      <c r="AY269" s="229" t="s">
        <v>136</v>
      </c>
    </row>
    <row r="270" spans="2:51" s="14" customFormat="1" ht="11.25">
      <c r="B270" s="219"/>
      <c r="C270" s="220"/>
      <c r="D270" s="204" t="s">
        <v>152</v>
      </c>
      <c r="E270" s="221" t="s">
        <v>19</v>
      </c>
      <c r="F270" s="222" t="s">
        <v>325</v>
      </c>
      <c r="G270" s="220"/>
      <c r="H270" s="223">
        <v>12.696</v>
      </c>
      <c r="I270" s="224"/>
      <c r="J270" s="220"/>
      <c r="K270" s="220"/>
      <c r="L270" s="225"/>
      <c r="M270" s="226"/>
      <c r="N270" s="227"/>
      <c r="O270" s="227"/>
      <c r="P270" s="227"/>
      <c r="Q270" s="227"/>
      <c r="R270" s="227"/>
      <c r="S270" s="227"/>
      <c r="T270" s="228"/>
      <c r="AT270" s="229" t="s">
        <v>152</v>
      </c>
      <c r="AU270" s="229" t="s">
        <v>146</v>
      </c>
      <c r="AV270" s="14" t="s">
        <v>82</v>
      </c>
      <c r="AW270" s="14" t="s">
        <v>33</v>
      </c>
      <c r="AX270" s="14" t="s">
        <v>72</v>
      </c>
      <c r="AY270" s="229" t="s">
        <v>136</v>
      </c>
    </row>
    <row r="271" spans="2:51" s="14" customFormat="1" ht="11.25">
      <c r="B271" s="219"/>
      <c r="C271" s="220"/>
      <c r="D271" s="204" t="s">
        <v>152</v>
      </c>
      <c r="E271" s="221" t="s">
        <v>19</v>
      </c>
      <c r="F271" s="222" t="s">
        <v>326</v>
      </c>
      <c r="G271" s="220"/>
      <c r="H271" s="223">
        <v>20.767</v>
      </c>
      <c r="I271" s="224"/>
      <c r="J271" s="220"/>
      <c r="K271" s="220"/>
      <c r="L271" s="225"/>
      <c r="M271" s="226"/>
      <c r="N271" s="227"/>
      <c r="O271" s="227"/>
      <c r="P271" s="227"/>
      <c r="Q271" s="227"/>
      <c r="R271" s="227"/>
      <c r="S271" s="227"/>
      <c r="T271" s="228"/>
      <c r="AT271" s="229" t="s">
        <v>152</v>
      </c>
      <c r="AU271" s="229" t="s">
        <v>146</v>
      </c>
      <c r="AV271" s="14" t="s">
        <v>82</v>
      </c>
      <c r="AW271" s="14" t="s">
        <v>33</v>
      </c>
      <c r="AX271" s="14" t="s">
        <v>72</v>
      </c>
      <c r="AY271" s="229" t="s">
        <v>136</v>
      </c>
    </row>
    <row r="272" spans="2:51" s="14" customFormat="1" ht="11.25">
      <c r="B272" s="219"/>
      <c r="C272" s="220"/>
      <c r="D272" s="204" t="s">
        <v>152</v>
      </c>
      <c r="E272" s="221" t="s">
        <v>19</v>
      </c>
      <c r="F272" s="222" t="s">
        <v>327</v>
      </c>
      <c r="G272" s="220"/>
      <c r="H272" s="223">
        <v>50.688</v>
      </c>
      <c r="I272" s="224"/>
      <c r="J272" s="220"/>
      <c r="K272" s="220"/>
      <c r="L272" s="225"/>
      <c r="M272" s="226"/>
      <c r="N272" s="227"/>
      <c r="O272" s="227"/>
      <c r="P272" s="227"/>
      <c r="Q272" s="227"/>
      <c r="R272" s="227"/>
      <c r="S272" s="227"/>
      <c r="T272" s="228"/>
      <c r="AT272" s="229" t="s">
        <v>152</v>
      </c>
      <c r="AU272" s="229" t="s">
        <v>146</v>
      </c>
      <c r="AV272" s="14" t="s">
        <v>82</v>
      </c>
      <c r="AW272" s="14" t="s">
        <v>33</v>
      </c>
      <c r="AX272" s="14" t="s">
        <v>72</v>
      </c>
      <c r="AY272" s="229" t="s">
        <v>136</v>
      </c>
    </row>
    <row r="273" spans="2:51" s="14" customFormat="1" ht="11.25">
      <c r="B273" s="219"/>
      <c r="C273" s="220"/>
      <c r="D273" s="204" t="s">
        <v>152</v>
      </c>
      <c r="E273" s="221" t="s">
        <v>19</v>
      </c>
      <c r="F273" s="222" t="s">
        <v>328</v>
      </c>
      <c r="G273" s="220"/>
      <c r="H273" s="223">
        <v>11.008</v>
      </c>
      <c r="I273" s="224"/>
      <c r="J273" s="220"/>
      <c r="K273" s="220"/>
      <c r="L273" s="225"/>
      <c r="M273" s="226"/>
      <c r="N273" s="227"/>
      <c r="O273" s="227"/>
      <c r="P273" s="227"/>
      <c r="Q273" s="227"/>
      <c r="R273" s="227"/>
      <c r="S273" s="227"/>
      <c r="T273" s="228"/>
      <c r="AT273" s="229" t="s">
        <v>152</v>
      </c>
      <c r="AU273" s="229" t="s">
        <v>146</v>
      </c>
      <c r="AV273" s="14" t="s">
        <v>82</v>
      </c>
      <c r="AW273" s="14" t="s">
        <v>33</v>
      </c>
      <c r="AX273" s="14" t="s">
        <v>72</v>
      </c>
      <c r="AY273" s="229" t="s">
        <v>136</v>
      </c>
    </row>
    <row r="274" spans="2:51" s="14" customFormat="1" ht="11.25">
      <c r="B274" s="219"/>
      <c r="C274" s="220"/>
      <c r="D274" s="204" t="s">
        <v>152</v>
      </c>
      <c r="E274" s="221" t="s">
        <v>19</v>
      </c>
      <c r="F274" s="222" t="s">
        <v>329</v>
      </c>
      <c r="G274" s="220"/>
      <c r="H274" s="223">
        <v>18.204</v>
      </c>
      <c r="I274" s="224"/>
      <c r="J274" s="220"/>
      <c r="K274" s="220"/>
      <c r="L274" s="225"/>
      <c r="M274" s="226"/>
      <c r="N274" s="227"/>
      <c r="O274" s="227"/>
      <c r="P274" s="227"/>
      <c r="Q274" s="227"/>
      <c r="R274" s="227"/>
      <c r="S274" s="227"/>
      <c r="T274" s="228"/>
      <c r="AT274" s="229" t="s">
        <v>152</v>
      </c>
      <c r="AU274" s="229" t="s">
        <v>146</v>
      </c>
      <c r="AV274" s="14" t="s">
        <v>82</v>
      </c>
      <c r="AW274" s="14" t="s">
        <v>33</v>
      </c>
      <c r="AX274" s="14" t="s">
        <v>72</v>
      </c>
      <c r="AY274" s="229" t="s">
        <v>136</v>
      </c>
    </row>
    <row r="275" spans="2:51" s="14" customFormat="1" ht="11.25">
      <c r="B275" s="219"/>
      <c r="C275" s="220"/>
      <c r="D275" s="204" t="s">
        <v>152</v>
      </c>
      <c r="E275" s="221" t="s">
        <v>19</v>
      </c>
      <c r="F275" s="222" t="s">
        <v>330</v>
      </c>
      <c r="G275" s="220"/>
      <c r="H275" s="223">
        <v>11.926</v>
      </c>
      <c r="I275" s="224"/>
      <c r="J275" s="220"/>
      <c r="K275" s="220"/>
      <c r="L275" s="225"/>
      <c r="M275" s="226"/>
      <c r="N275" s="227"/>
      <c r="O275" s="227"/>
      <c r="P275" s="227"/>
      <c r="Q275" s="227"/>
      <c r="R275" s="227"/>
      <c r="S275" s="227"/>
      <c r="T275" s="228"/>
      <c r="AT275" s="229" t="s">
        <v>152</v>
      </c>
      <c r="AU275" s="229" t="s">
        <v>146</v>
      </c>
      <c r="AV275" s="14" t="s">
        <v>82</v>
      </c>
      <c r="AW275" s="14" t="s">
        <v>33</v>
      </c>
      <c r="AX275" s="14" t="s">
        <v>72</v>
      </c>
      <c r="AY275" s="229" t="s">
        <v>136</v>
      </c>
    </row>
    <row r="276" spans="2:51" s="14" customFormat="1" ht="11.25">
      <c r="B276" s="219"/>
      <c r="C276" s="220"/>
      <c r="D276" s="204" t="s">
        <v>152</v>
      </c>
      <c r="E276" s="221" t="s">
        <v>19</v>
      </c>
      <c r="F276" s="222" t="s">
        <v>331</v>
      </c>
      <c r="G276" s="220"/>
      <c r="H276" s="223">
        <v>6.14</v>
      </c>
      <c r="I276" s="224"/>
      <c r="J276" s="220"/>
      <c r="K276" s="220"/>
      <c r="L276" s="225"/>
      <c r="M276" s="226"/>
      <c r="N276" s="227"/>
      <c r="O276" s="227"/>
      <c r="P276" s="227"/>
      <c r="Q276" s="227"/>
      <c r="R276" s="227"/>
      <c r="S276" s="227"/>
      <c r="T276" s="228"/>
      <c r="AT276" s="229" t="s">
        <v>152</v>
      </c>
      <c r="AU276" s="229" t="s">
        <v>146</v>
      </c>
      <c r="AV276" s="14" t="s">
        <v>82</v>
      </c>
      <c r="AW276" s="14" t="s">
        <v>33</v>
      </c>
      <c r="AX276" s="14" t="s">
        <v>72</v>
      </c>
      <c r="AY276" s="229" t="s">
        <v>136</v>
      </c>
    </row>
    <row r="277" spans="2:51" s="15" customFormat="1" ht="11.25">
      <c r="B277" s="230"/>
      <c r="C277" s="231"/>
      <c r="D277" s="204" t="s">
        <v>152</v>
      </c>
      <c r="E277" s="232" t="s">
        <v>19</v>
      </c>
      <c r="F277" s="233" t="s">
        <v>177</v>
      </c>
      <c r="G277" s="231"/>
      <c r="H277" s="234">
        <v>295.007</v>
      </c>
      <c r="I277" s="235"/>
      <c r="J277" s="231"/>
      <c r="K277" s="231"/>
      <c r="L277" s="236"/>
      <c r="M277" s="237"/>
      <c r="N277" s="238"/>
      <c r="O277" s="238"/>
      <c r="P277" s="238"/>
      <c r="Q277" s="238"/>
      <c r="R277" s="238"/>
      <c r="S277" s="238"/>
      <c r="T277" s="239"/>
      <c r="AT277" s="240" t="s">
        <v>152</v>
      </c>
      <c r="AU277" s="240" t="s">
        <v>146</v>
      </c>
      <c r="AV277" s="15" t="s">
        <v>145</v>
      </c>
      <c r="AW277" s="15" t="s">
        <v>33</v>
      </c>
      <c r="AX277" s="15" t="s">
        <v>80</v>
      </c>
      <c r="AY277" s="240" t="s">
        <v>136</v>
      </c>
    </row>
    <row r="278" spans="1:65" s="2" customFormat="1" ht="16.5" customHeight="1">
      <c r="A278" s="37"/>
      <c r="B278" s="38"/>
      <c r="C278" s="191" t="s">
        <v>332</v>
      </c>
      <c r="D278" s="191" t="s">
        <v>141</v>
      </c>
      <c r="E278" s="192" t="s">
        <v>333</v>
      </c>
      <c r="F278" s="193" t="s">
        <v>334</v>
      </c>
      <c r="G278" s="194" t="s">
        <v>90</v>
      </c>
      <c r="H278" s="195">
        <v>16.335</v>
      </c>
      <c r="I278" s="196"/>
      <c r="J278" s="197">
        <f>ROUND(I278*H278,2)</f>
        <v>0</v>
      </c>
      <c r="K278" s="193" t="s">
        <v>144</v>
      </c>
      <c r="L278" s="42"/>
      <c r="M278" s="198" t="s">
        <v>19</v>
      </c>
      <c r="N278" s="199" t="s">
        <v>43</v>
      </c>
      <c r="O278" s="67"/>
      <c r="P278" s="200">
        <f>O278*H278</f>
        <v>0</v>
      </c>
      <c r="Q278" s="200">
        <v>0</v>
      </c>
      <c r="R278" s="200">
        <f>Q278*H278</f>
        <v>0</v>
      </c>
      <c r="S278" s="200">
        <v>0.067</v>
      </c>
      <c r="T278" s="201">
        <f>S278*H278</f>
        <v>1.0944450000000001</v>
      </c>
      <c r="U278" s="37"/>
      <c r="V278" s="37"/>
      <c r="W278" s="37"/>
      <c r="X278" s="37"/>
      <c r="Y278" s="37"/>
      <c r="Z278" s="37"/>
      <c r="AA278" s="37"/>
      <c r="AB278" s="37"/>
      <c r="AC278" s="37"/>
      <c r="AD278" s="37"/>
      <c r="AE278" s="37"/>
      <c r="AR278" s="202" t="s">
        <v>145</v>
      </c>
      <c r="AT278" s="202" t="s">
        <v>141</v>
      </c>
      <c r="AU278" s="202" t="s">
        <v>146</v>
      </c>
      <c r="AY278" s="20" t="s">
        <v>136</v>
      </c>
      <c r="BE278" s="203">
        <f>IF(N278="základní",J278,0)</f>
        <v>0</v>
      </c>
      <c r="BF278" s="203">
        <f>IF(N278="snížená",J278,0)</f>
        <v>0</v>
      </c>
      <c r="BG278" s="203">
        <f>IF(N278="zákl. přenesená",J278,0)</f>
        <v>0</v>
      </c>
      <c r="BH278" s="203">
        <f>IF(N278="sníž. přenesená",J278,0)</f>
        <v>0</v>
      </c>
      <c r="BI278" s="203">
        <f>IF(N278="nulová",J278,0)</f>
        <v>0</v>
      </c>
      <c r="BJ278" s="20" t="s">
        <v>80</v>
      </c>
      <c r="BK278" s="203">
        <f>ROUND(I278*H278,2)</f>
        <v>0</v>
      </c>
      <c r="BL278" s="20" t="s">
        <v>145</v>
      </c>
      <c r="BM278" s="202" t="s">
        <v>335</v>
      </c>
    </row>
    <row r="279" spans="1:47" s="2" customFormat="1" ht="11.25">
      <c r="A279" s="37"/>
      <c r="B279" s="38"/>
      <c r="C279" s="39"/>
      <c r="D279" s="204" t="s">
        <v>148</v>
      </c>
      <c r="E279" s="39"/>
      <c r="F279" s="205" t="s">
        <v>336</v>
      </c>
      <c r="G279" s="39"/>
      <c r="H279" s="39"/>
      <c r="I279" s="112"/>
      <c r="J279" s="39"/>
      <c r="K279" s="39"/>
      <c r="L279" s="42"/>
      <c r="M279" s="206"/>
      <c r="N279" s="207"/>
      <c r="O279" s="67"/>
      <c r="P279" s="67"/>
      <c r="Q279" s="67"/>
      <c r="R279" s="67"/>
      <c r="S279" s="67"/>
      <c r="T279" s="68"/>
      <c r="U279" s="37"/>
      <c r="V279" s="37"/>
      <c r="W279" s="37"/>
      <c r="X279" s="37"/>
      <c r="Y279" s="37"/>
      <c r="Z279" s="37"/>
      <c r="AA279" s="37"/>
      <c r="AB279" s="37"/>
      <c r="AC279" s="37"/>
      <c r="AD279" s="37"/>
      <c r="AE279" s="37"/>
      <c r="AT279" s="20" t="s">
        <v>148</v>
      </c>
      <c r="AU279" s="20" t="s">
        <v>146</v>
      </c>
    </row>
    <row r="280" spans="1:47" s="2" customFormat="1" ht="29.25">
      <c r="A280" s="37"/>
      <c r="B280" s="38"/>
      <c r="C280" s="39"/>
      <c r="D280" s="204" t="s">
        <v>150</v>
      </c>
      <c r="E280" s="39"/>
      <c r="F280" s="208" t="s">
        <v>293</v>
      </c>
      <c r="G280" s="39"/>
      <c r="H280" s="39"/>
      <c r="I280" s="112"/>
      <c r="J280" s="39"/>
      <c r="K280" s="39"/>
      <c r="L280" s="42"/>
      <c r="M280" s="206"/>
      <c r="N280" s="207"/>
      <c r="O280" s="67"/>
      <c r="P280" s="67"/>
      <c r="Q280" s="67"/>
      <c r="R280" s="67"/>
      <c r="S280" s="67"/>
      <c r="T280" s="68"/>
      <c r="U280" s="37"/>
      <c r="V280" s="37"/>
      <c r="W280" s="37"/>
      <c r="X280" s="37"/>
      <c r="Y280" s="37"/>
      <c r="Z280" s="37"/>
      <c r="AA280" s="37"/>
      <c r="AB280" s="37"/>
      <c r="AC280" s="37"/>
      <c r="AD280" s="37"/>
      <c r="AE280" s="37"/>
      <c r="AT280" s="20" t="s">
        <v>150</v>
      </c>
      <c r="AU280" s="20" t="s">
        <v>146</v>
      </c>
    </row>
    <row r="281" spans="2:51" s="13" customFormat="1" ht="11.25">
      <c r="B281" s="209"/>
      <c r="C281" s="210"/>
      <c r="D281" s="204" t="s">
        <v>152</v>
      </c>
      <c r="E281" s="211" t="s">
        <v>19</v>
      </c>
      <c r="F281" s="212" t="s">
        <v>337</v>
      </c>
      <c r="G281" s="210"/>
      <c r="H281" s="211" t="s">
        <v>19</v>
      </c>
      <c r="I281" s="213"/>
      <c r="J281" s="210"/>
      <c r="K281" s="210"/>
      <c r="L281" s="214"/>
      <c r="M281" s="215"/>
      <c r="N281" s="216"/>
      <c r="O281" s="216"/>
      <c r="P281" s="216"/>
      <c r="Q281" s="216"/>
      <c r="R281" s="216"/>
      <c r="S281" s="216"/>
      <c r="T281" s="217"/>
      <c r="AT281" s="218" t="s">
        <v>152</v>
      </c>
      <c r="AU281" s="218" t="s">
        <v>146</v>
      </c>
      <c r="AV281" s="13" t="s">
        <v>80</v>
      </c>
      <c r="AW281" s="13" t="s">
        <v>33</v>
      </c>
      <c r="AX281" s="13" t="s">
        <v>72</v>
      </c>
      <c r="AY281" s="218" t="s">
        <v>136</v>
      </c>
    </row>
    <row r="282" spans="2:51" s="14" customFormat="1" ht="11.25">
      <c r="B282" s="219"/>
      <c r="C282" s="220"/>
      <c r="D282" s="204" t="s">
        <v>152</v>
      </c>
      <c r="E282" s="221" t="s">
        <v>19</v>
      </c>
      <c r="F282" s="222" t="s">
        <v>338</v>
      </c>
      <c r="G282" s="220"/>
      <c r="H282" s="223">
        <v>8.102</v>
      </c>
      <c r="I282" s="224"/>
      <c r="J282" s="220"/>
      <c r="K282" s="220"/>
      <c r="L282" s="225"/>
      <c r="M282" s="226"/>
      <c r="N282" s="227"/>
      <c r="O282" s="227"/>
      <c r="P282" s="227"/>
      <c r="Q282" s="227"/>
      <c r="R282" s="227"/>
      <c r="S282" s="227"/>
      <c r="T282" s="228"/>
      <c r="AT282" s="229" t="s">
        <v>152</v>
      </c>
      <c r="AU282" s="229" t="s">
        <v>146</v>
      </c>
      <c r="AV282" s="14" t="s">
        <v>82</v>
      </c>
      <c r="AW282" s="14" t="s">
        <v>33</v>
      </c>
      <c r="AX282" s="14" t="s">
        <v>72</v>
      </c>
      <c r="AY282" s="229" t="s">
        <v>136</v>
      </c>
    </row>
    <row r="283" spans="2:51" s="14" customFormat="1" ht="11.25">
      <c r="B283" s="219"/>
      <c r="C283" s="220"/>
      <c r="D283" s="204" t="s">
        <v>152</v>
      </c>
      <c r="E283" s="221" t="s">
        <v>19</v>
      </c>
      <c r="F283" s="222" t="s">
        <v>339</v>
      </c>
      <c r="G283" s="220"/>
      <c r="H283" s="223">
        <v>8.233</v>
      </c>
      <c r="I283" s="224"/>
      <c r="J283" s="220"/>
      <c r="K283" s="220"/>
      <c r="L283" s="225"/>
      <c r="M283" s="226"/>
      <c r="N283" s="227"/>
      <c r="O283" s="227"/>
      <c r="P283" s="227"/>
      <c r="Q283" s="227"/>
      <c r="R283" s="227"/>
      <c r="S283" s="227"/>
      <c r="T283" s="228"/>
      <c r="AT283" s="229" t="s">
        <v>152</v>
      </c>
      <c r="AU283" s="229" t="s">
        <v>146</v>
      </c>
      <c r="AV283" s="14" t="s">
        <v>82</v>
      </c>
      <c r="AW283" s="14" t="s">
        <v>33</v>
      </c>
      <c r="AX283" s="14" t="s">
        <v>72</v>
      </c>
      <c r="AY283" s="229" t="s">
        <v>136</v>
      </c>
    </row>
    <row r="284" spans="2:51" s="15" customFormat="1" ht="11.25">
      <c r="B284" s="230"/>
      <c r="C284" s="231"/>
      <c r="D284" s="204" t="s">
        <v>152</v>
      </c>
      <c r="E284" s="232" t="s">
        <v>19</v>
      </c>
      <c r="F284" s="233" t="s">
        <v>177</v>
      </c>
      <c r="G284" s="231"/>
      <c r="H284" s="234">
        <v>16.335</v>
      </c>
      <c r="I284" s="235"/>
      <c r="J284" s="231"/>
      <c r="K284" s="231"/>
      <c r="L284" s="236"/>
      <c r="M284" s="237"/>
      <c r="N284" s="238"/>
      <c r="O284" s="238"/>
      <c r="P284" s="238"/>
      <c r="Q284" s="238"/>
      <c r="R284" s="238"/>
      <c r="S284" s="238"/>
      <c r="T284" s="239"/>
      <c r="AT284" s="240" t="s">
        <v>152</v>
      </c>
      <c r="AU284" s="240" t="s">
        <v>146</v>
      </c>
      <c r="AV284" s="15" t="s">
        <v>145</v>
      </c>
      <c r="AW284" s="15" t="s">
        <v>33</v>
      </c>
      <c r="AX284" s="15" t="s">
        <v>80</v>
      </c>
      <c r="AY284" s="240" t="s">
        <v>136</v>
      </c>
    </row>
    <row r="285" spans="2:63" s="12" customFormat="1" ht="20.85" customHeight="1">
      <c r="B285" s="175"/>
      <c r="C285" s="176"/>
      <c r="D285" s="177" t="s">
        <v>71</v>
      </c>
      <c r="E285" s="189" t="s">
        <v>340</v>
      </c>
      <c r="F285" s="189" t="s">
        <v>341</v>
      </c>
      <c r="G285" s="176"/>
      <c r="H285" s="176"/>
      <c r="I285" s="179"/>
      <c r="J285" s="190">
        <f>BK285</f>
        <v>0</v>
      </c>
      <c r="K285" s="176"/>
      <c r="L285" s="181"/>
      <c r="M285" s="182"/>
      <c r="N285" s="183"/>
      <c r="O285" s="183"/>
      <c r="P285" s="184">
        <f>SUM(P286:P313)</f>
        <v>0</v>
      </c>
      <c r="Q285" s="183"/>
      <c r="R285" s="184">
        <f>SUM(R286:R313)</f>
        <v>0</v>
      </c>
      <c r="S285" s="183"/>
      <c r="T285" s="185">
        <f>SUM(T286:T313)</f>
        <v>17.404605999999998</v>
      </c>
      <c r="AR285" s="186" t="s">
        <v>80</v>
      </c>
      <c r="AT285" s="187" t="s">
        <v>71</v>
      </c>
      <c r="AU285" s="187" t="s">
        <v>82</v>
      </c>
      <c r="AY285" s="186" t="s">
        <v>136</v>
      </c>
      <c r="BK285" s="188">
        <f>SUM(BK286:BK313)</f>
        <v>0</v>
      </c>
    </row>
    <row r="286" spans="1:65" s="2" customFormat="1" ht="16.5" customHeight="1">
      <c r="A286" s="37"/>
      <c r="B286" s="38"/>
      <c r="C286" s="191" t="s">
        <v>342</v>
      </c>
      <c r="D286" s="191" t="s">
        <v>141</v>
      </c>
      <c r="E286" s="192" t="s">
        <v>343</v>
      </c>
      <c r="F286" s="193" t="s">
        <v>344</v>
      </c>
      <c r="G286" s="194" t="s">
        <v>90</v>
      </c>
      <c r="H286" s="195">
        <v>378.361</v>
      </c>
      <c r="I286" s="196"/>
      <c r="J286" s="197">
        <f>ROUND(I286*H286,2)</f>
        <v>0</v>
      </c>
      <c r="K286" s="193" t="s">
        <v>144</v>
      </c>
      <c r="L286" s="42"/>
      <c r="M286" s="198" t="s">
        <v>19</v>
      </c>
      <c r="N286" s="199" t="s">
        <v>43</v>
      </c>
      <c r="O286" s="67"/>
      <c r="P286" s="200">
        <f>O286*H286</f>
        <v>0</v>
      </c>
      <c r="Q286" s="200">
        <v>0</v>
      </c>
      <c r="R286" s="200">
        <f>Q286*H286</f>
        <v>0</v>
      </c>
      <c r="S286" s="200">
        <v>0.046</v>
      </c>
      <c r="T286" s="201">
        <f>S286*H286</f>
        <v>17.404605999999998</v>
      </c>
      <c r="U286" s="37"/>
      <c r="V286" s="37"/>
      <c r="W286" s="37"/>
      <c r="X286" s="37"/>
      <c r="Y286" s="37"/>
      <c r="Z286" s="37"/>
      <c r="AA286" s="37"/>
      <c r="AB286" s="37"/>
      <c r="AC286" s="37"/>
      <c r="AD286" s="37"/>
      <c r="AE286" s="37"/>
      <c r="AR286" s="202" t="s">
        <v>145</v>
      </c>
      <c r="AT286" s="202" t="s">
        <v>141</v>
      </c>
      <c r="AU286" s="202" t="s">
        <v>146</v>
      </c>
      <c r="AY286" s="20" t="s">
        <v>136</v>
      </c>
      <c r="BE286" s="203">
        <f>IF(N286="základní",J286,0)</f>
        <v>0</v>
      </c>
      <c r="BF286" s="203">
        <f>IF(N286="snížená",J286,0)</f>
        <v>0</v>
      </c>
      <c r="BG286" s="203">
        <f>IF(N286="zákl. přenesená",J286,0)</f>
        <v>0</v>
      </c>
      <c r="BH286" s="203">
        <f>IF(N286="sníž. přenesená",J286,0)</f>
        <v>0</v>
      </c>
      <c r="BI286" s="203">
        <f>IF(N286="nulová",J286,0)</f>
        <v>0</v>
      </c>
      <c r="BJ286" s="20" t="s">
        <v>80</v>
      </c>
      <c r="BK286" s="203">
        <f>ROUND(I286*H286,2)</f>
        <v>0</v>
      </c>
      <c r="BL286" s="20" t="s">
        <v>145</v>
      </c>
      <c r="BM286" s="202" t="s">
        <v>345</v>
      </c>
    </row>
    <row r="287" spans="1:47" s="2" customFormat="1" ht="19.5">
      <c r="A287" s="37"/>
      <c r="B287" s="38"/>
      <c r="C287" s="39"/>
      <c r="D287" s="204" t="s">
        <v>148</v>
      </c>
      <c r="E287" s="39"/>
      <c r="F287" s="205" t="s">
        <v>346</v>
      </c>
      <c r="G287" s="39"/>
      <c r="H287" s="39"/>
      <c r="I287" s="112"/>
      <c r="J287" s="39"/>
      <c r="K287" s="39"/>
      <c r="L287" s="42"/>
      <c r="M287" s="206"/>
      <c r="N287" s="207"/>
      <c r="O287" s="67"/>
      <c r="P287" s="67"/>
      <c r="Q287" s="67"/>
      <c r="R287" s="67"/>
      <c r="S287" s="67"/>
      <c r="T287" s="68"/>
      <c r="U287" s="37"/>
      <c r="V287" s="37"/>
      <c r="W287" s="37"/>
      <c r="X287" s="37"/>
      <c r="Y287" s="37"/>
      <c r="Z287" s="37"/>
      <c r="AA287" s="37"/>
      <c r="AB287" s="37"/>
      <c r="AC287" s="37"/>
      <c r="AD287" s="37"/>
      <c r="AE287" s="37"/>
      <c r="AT287" s="20" t="s">
        <v>148</v>
      </c>
      <c r="AU287" s="20" t="s">
        <v>146</v>
      </c>
    </row>
    <row r="288" spans="1:47" s="2" customFormat="1" ht="29.25">
      <c r="A288" s="37"/>
      <c r="B288" s="38"/>
      <c r="C288" s="39"/>
      <c r="D288" s="204" t="s">
        <v>150</v>
      </c>
      <c r="E288" s="39"/>
      <c r="F288" s="208" t="s">
        <v>347</v>
      </c>
      <c r="G288" s="39"/>
      <c r="H288" s="39"/>
      <c r="I288" s="112"/>
      <c r="J288" s="39"/>
      <c r="K288" s="39"/>
      <c r="L288" s="42"/>
      <c r="M288" s="206"/>
      <c r="N288" s="207"/>
      <c r="O288" s="67"/>
      <c r="P288" s="67"/>
      <c r="Q288" s="67"/>
      <c r="R288" s="67"/>
      <c r="S288" s="67"/>
      <c r="T288" s="68"/>
      <c r="U288" s="37"/>
      <c r="V288" s="37"/>
      <c r="W288" s="37"/>
      <c r="X288" s="37"/>
      <c r="Y288" s="37"/>
      <c r="Z288" s="37"/>
      <c r="AA288" s="37"/>
      <c r="AB288" s="37"/>
      <c r="AC288" s="37"/>
      <c r="AD288" s="37"/>
      <c r="AE288" s="37"/>
      <c r="AT288" s="20" t="s">
        <v>150</v>
      </c>
      <c r="AU288" s="20" t="s">
        <v>146</v>
      </c>
    </row>
    <row r="289" spans="2:51" s="13" customFormat="1" ht="11.25">
      <c r="B289" s="209"/>
      <c r="C289" s="210"/>
      <c r="D289" s="204" t="s">
        <v>152</v>
      </c>
      <c r="E289" s="211" t="s">
        <v>19</v>
      </c>
      <c r="F289" s="212" t="s">
        <v>348</v>
      </c>
      <c r="G289" s="210"/>
      <c r="H289" s="211" t="s">
        <v>19</v>
      </c>
      <c r="I289" s="213"/>
      <c r="J289" s="210"/>
      <c r="K289" s="210"/>
      <c r="L289" s="214"/>
      <c r="M289" s="215"/>
      <c r="N289" s="216"/>
      <c r="O289" s="216"/>
      <c r="P289" s="216"/>
      <c r="Q289" s="216"/>
      <c r="R289" s="216"/>
      <c r="S289" s="216"/>
      <c r="T289" s="217"/>
      <c r="AT289" s="218" t="s">
        <v>152</v>
      </c>
      <c r="AU289" s="218" t="s">
        <v>146</v>
      </c>
      <c r="AV289" s="13" t="s">
        <v>80</v>
      </c>
      <c r="AW289" s="13" t="s">
        <v>33</v>
      </c>
      <c r="AX289" s="13" t="s">
        <v>72</v>
      </c>
      <c r="AY289" s="218" t="s">
        <v>136</v>
      </c>
    </row>
    <row r="290" spans="2:51" s="13" customFormat="1" ht="11.25">
      <c r="B290" s="209"/>
      <c r="C290" s="210"/>
      <c r="D290" s="204" t="s">
        <v>152</v>
      </c>
      <c r="E290" s="211" t="s">
        <v>19</v>
      </c>
      <c r="F290" s="212" t="s">
        <v>154</v>
      </c>
      <c r="G290" s="210"/>
      <c r="H290" s="211" t="s">
        <v>19</v>
      </c>
      <c r="I290" s="213"/>
      <c r="J290" s="210"/>
      <c r="K290" s="210"/>
      <c r="L290" s="214"/>
      <c r="M290" s="215"/>
      <c r="N290" s="216"/>
      <c r="O290" s="216"/>
      <c r="P290" s="216"/>
      <c r="Q290" s="216"/>
      <c r="R290" s="216"/>
      <c r="S290" s="216"/>
      <c r="T290" s="217"/>
      <c r="AT290" s="218" t="s">
        <v>152</v>
      </c>
      <c r="AU290" s="218" t="s">
        <v>146</v>
      </c>
      <c r="AV290" s="13" t="s">
        <v>80</v>
      </c>
      <c r="AW290" s="13" t="s">
        <v>33</v>
      </c>
      <c r="AX290" s="13" t="s">
        <v>72</v>
      </c>
      <c r="AY290" s="218" t="s">
        <v>136</v>
      </c>
    </row>
    <row r="291" spans="2:51" s="14" customFormat="1" ht="11.25">
      <c r="B291" s="219"/>
      <c r="C291" s="220"/>
      <c r="D291" s="204" t="s">
        <v>152</v>
      </c>
      <c r="E291" s="221" t="s">
        <v>19</v>
      </c>
      <c r="F291" s="222" t="s">
        <v>155</v>
      </c>
      <c r="G291" s="220"/>
      <c r="H291" s="223">
        <v>80.325</v>
      </c>
      <c r="I291" s="224"/>
      <c r="J291" s="220"/>
      <c r="K291" s="220"/>
      <c r="L291" s="225"/>
      <c r="M291" s="226"/>
      <c r="N291" s="227"/>
      <c r="O291" s="227"/>
      <c r="P291" s="227"/>
      <c r="Q291" s="227"/>
      <c r="R291" s="227"/>
      <c r="S291" s="227"/>
      <c r="T291" s="228"/>
      <c r="AT291" s="229" t="s">
        <v>152</v>
      </c>
      <c r="AU291" s="229" t="s">
        <v>146</v>
      </c>
      <c r="AV291" s="14" t="s">
        <v>82</v>
      </c>
      <c r="AW291" s="14" t="s">
        <v>33</v>
      </c>
      <c r="AX291" s="14" t="s">
        <v>72</v>
      </c>
      <c r="AY291" s="229" t="s">
        <v>136</v>
      </c>
    </row>
    <row r="292" spans="2:51" s="14" customFormat="1" ht="11.25">
      <c r="B292" s="219"/>
      <c r="C292" s="220"/>
      <c r="D292" s="204" t="s">
        <v>152</v>
      </c>
      <c r="E292" s="221" t="s">
        <v>19</v>
      </c>
      <c r="F292" s="222" t="s">
        <v>156</v>
      </c>
      <c r="G292" s="220"/>
      <c r="H292" s="223">
        <v>20.58</v>
      </c>
      <c r="I292" s="224"/>
      <c r="J292" s="220"/>
      <c r="K292" s="220"/>
      <c r="L292" s="225"/>
      <c r="M292" s="226"/>
      <c r="N292" s="227"/>
      <c r="O292" s="227"/>
      <c r="P292" s="227"/>
      <c r="Q292" s="227"/>
      <c r="R292" s="227"/>
      <c r="S292" s="227"/>
      <c r="T292" s="228"/>
      <c r="AT292" s="229" t="s">
        <v>152</v>
      </c>
      <c r="AU292" s="229" t="s">
        <v>146</v>
      </c>
      <c r="AV292" s="14" t="s">
        <v>82</v>
      </c>
      <c r="AW292" s="14" t="s">
        <v>33</v>
      </c>
      <c r="AX292" s="14" t="s">
        <v>72</v>
      </c>
      <c r="AY292" s="229" t="s">
        <v>136</v>
      </c>
    </row>
    <row r="293" spans="2:51" s="13" customFormat="1" ht="11.25">
      <c r="B293" s="209"/>
      <c r="C293" s="210"/>
      <c r="D293" s="204" t="s">
        <v>152</v>
      </c>
      <c r="E293" s="211" t="s">
        <v>19</v>
      </c>
      <c r="F293" s="212" t="s">
        <v>157</v>
      </c>
      <c r="G293" s="210"/>
      <c r="H293" s="211" t="s">
        <v>19</v>
      </c>
      <c r="I293" s="213"/>
      <c r="J293" s="210"/>
      <c r="K293" s="210"/>
      <c r="L293" s="214"/>
      <c r="M293" s="215"/>
      <c r="N293" s="216"/>
      <c r="O293" s="216"/>
      <c r="P293" s="216"/>
      <c r="Q293" s="216"/>
      <c r="R293" s="216"/>
      <c r="S293" s="216"/>
      <c r="T293" s="217"/>
      <c r="AT293" s="218" t="s">
        <v>152</v>
      </c>
      <c r="AU293" s="218" t="s">
        <v>146</v>
      </c>
      <c r="AV293" s="13" t="s">
        <v>80</v>
      </c>
      <c r="AW293" s="13" t="s">
        <v>33</v>
      </c>
      <c r="AX293" s="13" t="s">
        <v>72</v>
      </c>
      <c r="AY293" s="218" t="s">
        <v>136</v>
      </c>
    </row>
    <row r="294" spans="2:51" s="14" customFormat="1" ht="11.25">
      <c r="B294" s="219"/>
      <c r="C294" s="220"/>
      <c r="D294" s="204" t="s">
        <v>152</v>
      </c>
      <c r="E294" s="221" t="s">
        <v>19</v>
      </c>
      <c r="F294" s="222" t="s">
        <v>158</v>
      </c>
      <c r="G294" s="220"/>
      <c r="H294" s="223">
        <v>50.82</v>
      </c>
      <c r="I294" s="224"/>
      <c r="J294" s="220"/>
      <c r="K294" s="220"/>
      <c r="L294" s="225"/>
      <c r="M294" s="226"/>
      <c r="N294" s="227"/>
      <c r="O294" s="227"/>
      <c r="P294" s="227"/>
      <c r="Q294" s="227"/>
      <c r="R294" s="227"/>
      <c r="S294" s="227"/>
      <c r="T294" s="228"/>
      <c r="AT294" s="229" t="s">
        <v>152</v>
      </c>
      <c r="AU294" s="229" t="s">
        <v>146</v>
      </c>
      <c r="AV294" s="14" t="s">
        <v>82</v>
      </c>
      <c r="AW294" s="14" t="s">
        <v>33</v>
      </c>
      <c r="AX294" s="14" t="s">
        <v>72</v>
      </c>
      <c r="AY294" s="229" t="s">
        <v>136</v>
      </c>
    </row>
    <row r="295" spans="2:51" s="14" customFormat="1" ht="11.25">
      <c r="B295" s="219"/>
      <c r="C295" s="220"/>
      <c r="D295" s="204" t="s">
        <v>152</v>
      </c>
      <c r="E295" s="221" t="s">
        <v>19</v>
      </c>
      <c r="F295" s="222" t="s">
        <v>159</v>
      </c>
      <c r="G295" s="220"/>
      <c r="H295" s="223">
        <v>14.98</v>
      </c>
      <c r="I295" s="224"/>
      <c r="J295" s="220"/>
      <c r="K295" s="220"/>
      <c r="L295" s="225"/>
      <c r="M295" s="226"/>
      <c r="N295" s="227"/>
      <c r="O295" s="227"/>
      <c r="P295" s="227"/>
      <c r="Q295" s="227"/>
      <c r="R295" s="227"/>
      <c r="S295" s="227"/>
      <c r="T295" s="228"/>
      <c r="AT295" s="229" t="s">
        <v>152</v>
      </c>
      <c r="AU295" s="229" t="s">
        <v>146</v>
      </c>
      <c r="AV295" s="14" t="s">
        <v>82</v>
      </c>
      <c r="AW295" s="14" t="s">
        <v>33</v>
      </c>
      <c r="AX295" s="14" t="s">
        <v>72</v>
      </c>
      <c r="AY295" s="229" t="s">
        <v>136</v>
      </c>
    </row>
    <row r="296" spans="2:51" s="14" customFormat="1" ht="11.25">
      <c r="B296" s="219"/>
      <c r="C296" s="220"/>
      <c r="D296" s="204" t="s">
        <v>152</v>
      </c>
      <c r="E296" s="221" t="s">
        <v>19</v>
      </c>
      <c r="F296" s="222" t="s">
        <v>160</v>
      </c>
      <c r="G296" s="220"/>
      <c r="H296" s="223">
        <v>9.66</v>
      </c>
      <c r="I296" s="224"/>
      <c r="J296" s="220"/>
      <c r="K296" s="220"/>
      <c r="L296" s="225"/>
      <c r="M296" s="226"/>
      <c r="N296" s="227"/>
      <c r="O296" s="227"/>
      <c r="P296" s="227"/>
      <c r="Q296" s="227"/>
      <c r="R296" s="227"/>
      <c r="S296" s="227"/>
      <c r="T296" s="228"/>
      <c r="AT296" s="229" t="s">
        <v>152</v>
      </c>
      <c r="AU296" s="229" t="s">
        <v>146</v>
      </c>
      <c r="AV296" s="14" t="s">
        <v>82</v>
      </c>
      <c r="AW296" s="14" t="s">
        <v>33</v>
      </c>
      <c r="AX296" s="14" t="s">
        <v>72</v>
      </c>
      <c r="AY296" s="229" t="s">
        <v>136</v>
      </c>
    </row>
    <row r="297" spans="2:51" s="14" customFormat="1" ht="11.25">
      <c r="B297" s="219"/>
      <c r="C297" s="220"/>
      <c r="D297" s="204" t="s">
        <v>152</v>
      </c>
      <c r="E297" s="221" t="s">
        <v>19</v>
      </c>
      <c r="F297" s="222" t="s">
        <v>161</v>
      </c>
      <c r="G297" s="220"/>
      <c r="H297" s="223">
        <v>17.36</v>
      </c>
      <c r="I297" s="224"/>
      <c r="J297" s="220"/>
      <c r="K297" s="220"/>
      <c r="L297" s="225"/>
      <c r="M297" s="226"/>
      <c r="N297" s="227"/>
      <c r="O297" s="227"/>
      <c r="P297" s="227"/>
      <c r="Q297" s="227"/>
      <c r="R297" s="227"/>
      <c r="S297" s="227"/>
      <c r="T297" s="228"/>
      <c r="AT297" s="229" t="s">
        <v>152</v>
      </c>
      <c r="AU297" s="229" t="s">
        <v>146</v>
      </c>
      <c r="AV297" s="14" t="s">
        <v>82</v>
      </c>
      <c r="AW297" s="14" t="s">
        <v>33</v>
      </c>
      <c r="AX297" s="14" t="s">
        <v>72</v>
      </c>
      <c r="AY297" s="229" t="s">
        <v>136</v>
      </c>
    </row>
    <row r="298" spans="2:51" s="14" customFormat="1" ht="11.25">
      <c r="B298" s="219"/>
      <c r="C298" s="220"/>
      <c r="D298" s="204" t="s">
        <v>152</v>
      </c>
      <c r="E298" s="221" t="s">
        <v>19</v>
      </c>
      <c r="F298" s="222" t="s">
        <v>162</v>
      </c>
      <c r="G298" s="220"/>
      <c r="H298" s="223">
        <v>5.6</v>
      </c>
      <c r="I298" s="224"/>
      <c r="J298" s="220"/>
      <c r="K298" s="220"/>
      <c r="L298" s="225"/>
      <c r="M298" s="226"/>
      <c r="N298" s="227"/>
      <c r="O298" s="227"/>
      <c r="P298" s="227"/>
      <c r="Q298" s="227"/>
      <c r="R298" s="227"/>
      <c r="S298" s="227"/>
      <c r="T298" s="228"/>
      <c r="AT298" s="229" t="s">
        <v>152</v>
      </c>
      <c r="AU298" s="229" t="s">
        <v>146</v>
      </c>
      <c r="AV298" s="14" t="s">
        <v>82</v>
      </c>
      <c r="AW298" s="14" t="s">
        <v>33</v>
      </c>
      <c r="AX298" s="14" t="s">
        <v>72</v>
      </c>
      <c r="AY298" s="229" t="s">
        <v>136</v>
      </c>
    </row>
    <row r="299" spans="2:51" s="13" customFormat="1" ht="11.25">
      <c r="B299" s="209"/>
      <c r="C299" s="210"/>
      <c r="D299" s="204" t="s">
        <v>152</v>
      </c>
      <c r="E299" s="211" t="s">
        <v>19</v>
      </c>
      <c r="F299" s="212" t="s">
        <v>163</v>
      </c>
      <c r="G299" s="210"/>
      <c r="H299" s="211" t="s">
        <v>19</v>
      </c>
      <c r="I299" s="213"/>
      <c r="J299" s="210"/>
      <c r="K299" s="210"/>
      <c r="L299" s="214"/>
      <c r="M299" s="215"/>
      <c r="N299" s="216"/>
      <c r="O299" s="216"/>
      <c r="P299" s="216"/>
      <c r="Q299" s="216"/>
      <c r="R299" s="216"/>
      <c r="S299" s="216"/>
      <c r="T299" s="217"/>
      <c r="AT299" s="218" t="s">
        <v>152</v>
      </c>
      <c r="AU299" s="218" t="s">
        <v>146</v>
      </c>
      <c r="AV299" s="13" t="s">
        <v>80</v>
      </c>
      <c r="AW299" s="13" t="s">
        <v>33</v>
      </c>
      <c r="AX299" s="13" t="s">
        <v>72</v>
      </c>
      <c r="AY299" s="218" t="s">
        <v>136</v>
      </c>
    </row>
    <row r="300" spans="2:51" s="14" customFormat="1" ht="11.25">
      <c r="B300" s="219"/>
      <c r="C300" s="220"/>
      <c r="D300" s="204" t="s">
        <v>152</v>
      </c>
      <c r="E300" s="221" t="s">
        <v>19</v>
      </c>
      <c r="F300" s="222" t="s">
        <v>164</v>
      </c>
      <c r="G300" s="220"/>
      <c r="H300" s="223">
        <v>33.6</v>
      </c>
      <c r="I300" s="224"/>
      <c r="J300" s="220"/>
      <c r="K300" s="220"/>
      <c r="L300" s="225"/>
      <c r="M300" s="226"/>
      <c r="N300" s="227"/>
      <c r="O300" s="227"/>
      <c r="P300" s="227"/>
      <c r="Q300" s="227"/>
      <c r="R300" s="227"/>
      <c r="S300" s="227"/>
      <c r="T300" s="228"/>
      <c r="AT300" s="229" t="s">
        <v>152</v>
      </c>
      <c r="AU300" s="229" t="s">
        <v>146</v>
      </c>
      <c r="AV300" s="14" t="s">
        <v>82</v>
      </c>
      <c r="AW300" s="14" t="s">
        <v>33</v>
      </c>
      <c r="AX300" s="14" t="s">
        <v>72</v>
      </c>
      <c r="AY300" s="229" t="s">
        <v>136</v>
      </c>
    </row>
    <row r="301" spans="2:51" s="14" customFormat="1" ht="11.25">
      <c r="B301" s="219"/>
      <c r="C301" s="220"/>
      <c r="D301" s="204" t="s">
        <v>152</v>
      </c>
      <c r="E301" s="221" t="s">
        <v>19</v>
      </c>
      <c r="F301" s="222" t="s">
        <v>165</v>
      </c>
      <c r="G301" s="220"/>
      <c r="H301" s="223">
        <v>20.72</v>
      </c>
      <c r="I301" s="224"/>
      <c r="J301" s="220"/>
      <c r="K301" s="220"/>
      <c r="L301" s="225"/>
      <c r="M301" s="226"/>
      <c r="N301" s="227"/>
      <c r="O301" s="227"/>
      <c r="P301" s="227"/>
      <c r="Q301" s="227"/>
      <c r="R301" s="227"/>
      <c r="S301" s="227"/>
      <c r="T301" s="228"/>
      <c r="AT301" s="229" t="s">
        <v>152</v>
      </c>
      <c r="AU301" s="229" t="s">
        <v>146</v>
      </c>
      <c r="AV301" s="14" t="s">
        <v>82</v>
      </c>
      <c r="AW301" s="14" t="s">
        <v>33</v>
      </c>
      <c r="AX301" s="14" t="s">
        <v>72</v>
      </c>
      <c r="AY301" s="229" t="s">
        <v>136</v>
      </c>
    </row>
    <row r="302" spans="2:51" s="14" customFormat="1" ht="11.25">
      <c r="B302" s="219"/>
      <c r="C302" s="220"/>
      <c r="D302" s="204" t="s">
        <v>152</v>
      </c>
      <c r="E302" s="221" t="s">
        <v>19</v>
      </c>
      <c r="F302" s="222" t="s">
        <v>166</v>
      </c>
      <c r="G302" s="220"/>
      <c r="H302" s="223">
        <v>13.3</v>
      </c>
      <c r="I302" s="224"/>
      <c r="J302" s="220"/>
      <c r="K302" s="220"/>
      <c r="L302" s="225"/>
      <c r="M302" s="226"/>
      <c r="N302" s="227"/>
      <c r="O302" s="227"/>
      <c r="P302" s="227"/>
      <c r="Q302" s="227"/>
      <c r="R302" s="227"/>
      <c r="S302" s="227"/>
      <c r="T302" s="228"/>
      <c r="AT302" s="229" t="s">
        <v>152</v>
      </c>
      <c r="AU302" s="229" t="s">
        <v>146</v>
      </c>
      <c r="AV302" s="14" t="s">
        <v>82</v>
      </c>
      <c r="AW302" s="14" t="s">
        <v>33</v>
      </c>
      <c r="AX302" s="14" t="s">
        <v>72</v>
      </c>
      <c r="AY302" s="229" t="s">
        <v>136</v>
      </c>
    </row>
    <row r="303" spans="2:51" s="14" customFormat="1" ht="11.25">
      <c r="B303" s="219"/>
      <c r="C303" s="220"/>
      <c r="D303" s="204" t="s">
        <v>152</v>
      </c>
      <c r="E303" s="221" t="s">
        <v>19</v>
      </c>
      <c r="F303" s="222" t="s">
        <v>167</v>
      </c>
      <c r="G303" s="220"/>
      <c r="H303" s="223">
        <v>8.82</v>
      </c>
      <c r="I303" s="224"/>
      <c r="J303" s="220"/>
      <c r="K303" s="220"/>
      <c r="L303" s="225"/>
      <c r="M303" s="226"/>
      <c r="N303" s="227"/>
      <c r="O303" s="227"/>
      <c r="P303" s="227"/>
      <c r="Q303" s="227"/>
      <c r="R303" s="227"/>
      <c r="S303" s="227"/>
      <c r="T303" s="228"/>
      <c r="AT303" s="229" t="s">
        <v>152</v>
      </c>
      <c r="AU303" s="229" t="s">
        <v>146</v>
      </c>
      <c r="AV303" s="14" t="s">
        <v>82</v>
      </c>
      <c r="AW303" s="14" t="s">
        <v>33</v>
      </c>
      <c r="AX303" s="14" t="s">
        <v>72</v>
      </c>
      <c r="AY303" s="229" t="s">
        <v>136</v>
      </c>
    </row>
    <row r="304" spans="2:51" s="14" customFormat="1" ht="11.25">
      <c r="B304" s="219"/>
      <c r="C304" s="220"/>
      <c r="D304" s="204" t="s">
        <v>152</v>
      </c>
      <c r="E304" s="221" t="s">
        <v>19</v>
      </c>
      <c r="F304" s="222" t="s">
        <v>168</v>
      </c>
      <c r="G304" s="220"/>
      <c r="H304" s="223">
        <v>15.68</v>
      </c>
      <c r="I304" s="224"/>
      <c r="J304" s="220"/>
      <c r="K304" s="220"/>
      <c r="L304" s="225"/>
      <c r="M304" s="226"/>
      <c r="N304" s="227"/>
      <c r="O304" s="227"/>
      <c r="P304" s="227"/>
      <c r="Q304" s="227"/>
      <c r="R304" s="227"/>
      <c r="S304" s="227"/>
      <c r="T304" s="228"/>
      <c r="AT304" s="229" t="s">
        <v>152</v>
      </c>
      <c r="AU304" s="229" t="s">
        <v>146</v>
      </c>
      <c r="AV304" s="14" t="s">
        <v>82</v>
      </c>
      <c r="AW304" s="14" t="s">
        <v>33</v>
      </c>
      <c r="AX304" s="14" t="s">
        <v>72</v>
      </c>
      <c r="AY304" s="229" t="s">
        <v>136</v>
      </c>
    </row>
    <row r="305" spans="2:51" s="13" customFormat="1" ht="11.25">
      <c r="B305" s="209"/>
      <c r="C305" s="210"/>
      <c r="D305" s="204" t="s">
        <v>152</v>
      </c>
      <c r="E305" s="211" t="s">
        <v>19</v>
      </c>
      <c r="F305" s="212" t="s">
        <v>169</v>
      </c>
      <c r="G305" s="210"/>
      <c r="H305" s="211" t="s">
        <v>19</v>
      </c>
      <c r="I305" s="213"/>
      <c r="J305" s="210"/>
      <c r="K305" s="210"/>
      <c r="L305" s="214"/>
      <c r="M305" s="215"/>
      <c r="N305" s="216"/>
      <c r="O305" s="216"/>
      <c r="P305" s="216"/>
      <c r="Q305" s="216"/>
      <c r="R305" s="216"/>
      <c r="S305" s="216"/>
      <c r="T305" s="217"/>
      <c r="AT305" s="218" t="s">
        <v>152</v>
      </c>
      <c r="AU305" s="218" t="s">
        <v>146</v>
      </c>
      <c r="AV305" s="13" t="s">
        <v>80</v>
      </c>
      <c r="AW305" s="13" t="s">
        <v>33</v>
      </c>
      <c r="AX305" s="13" t="s">
        <v>72</v>
      </c>
      <c r="AY305" s="218" t="s">
        <v>136</v>
      </c>
    </row>
    <row r="306" spans="2:51" s="14" customFormat="1" ht="11.25">
      <c r="B306" s="219"/>
      <c r="C306" s="220"/>
      <c r="D306" s="204" t="s">
        <v>152</v>
      </c>
      <c r="E306" s="221" t="s">
        <v>19</v>
      </c>
      <c r="F306" s="222" t="s">
        <v>170</v>
      </c>
      <c r="G306" s="220"/>
      <c r="H306" s="223">
        <v>15.33</v>
      </c>
      <c r="I306" s="224"/>
      <c r="J306" s="220"/>
      <c r="K306" s="220"/>
      <c r="L306" s="225"/>
      <c r="M306" s="226"/>
      <c r="N306" s="227"/>
      <c r="O306" s="227"/>
      <c r="P306" s="227"/>
      <c r="Q306" s="227"/>
      <c r="R306" s="227"/>
      <c r="S306" s="227"/>
      <c r="T306" s="228"/>
      <c r="AT306" s="229" t="s">
        <v>152</v>
      </c>
      <c r="AU306" s="229" t="s">
        <v>146</v>
      </c>
      <c r="AV306" s="14" t="s">
        <v>82</v>
      </c>
      <c r="AW306" s="14" t="s">
        <v>33</v>
      </c>
      <c r="AX306" s="14" t="s">
        <v>72</v>
      </c>
      <c r="AY306" s="229" t="s">
        <v>136</v>
      </c>
    </row>
    <row r="307" spans="2:51" s="14" customFormat="1" ht="11.25">
      <c r="B307" s="219"/>
      <c r="C307" s="220"/>
      <c r="D307" s="204" t="s">
        <v>152</v>
      </c>
      <c r="E307" s="221" t="s">
        <v>19</v>
      </c>
      <c r="F307" s="222" t="s">
        <v>171</v>
      </c>
      <c r="G307" s="220"/>
      <c r="H307" s="223">
        <v>18.2</v>
      </c>
      <c r="I307" s="224"/>
      <c r="J307" s="220"/>
      <c r="K307" s="220"/>
      <c r="L307" s="225"/>
      <c r="M307" s="226"/>
      <c r="N307" s="227"/>
      <c r="O307" s="227"/>
      <c r="P307" s="227"/>
      <c r="Q307" s="227"/>
      <c r="R307" s="227"/>
      <c r="S307" s="227"/>
      <c r="T307" s="228"/>
      <c r="AT307" s="229" t="s">
        <v>152</v>
      </c>
      <c r="AU307" s="229" t="s">
        <v>146</v>
      </c>
      <c r="AV307" s="14" t="s">
        <v>82</v>
      </c>
      <c r="AW307" s="14" t="s">
        <v>33</v>
      </c>
      <c r="AX307" s="14" t="s">
        <v>72</v>
      </c>
      <c r="AY307" s="229" t="s">
        <v>136</v>
      </c>
    </row>
    <row r="308" spans="2:51" s="14" customFormat="1" ht="11.25">
      <c r="B308" s="219"/>
      <c r="C308" s="220"/>
      <c r="D308" s="204" t="s">
        <v>152</v>
      </c>
      <c r="E308" s="221" t="s">
        <v>19</v>
      </c>
      <c r="F308" s="222" t="s">
        <v>172</v>
      </c>
      <c r="G308" s="220"/>
      <c r="H308" s="223">
        <v>14.56</v>
      </c>
      <c r="I308" s="224"/>
      <c r="J308" s="220"/>
      <c r="K308" s="220"/>
      <c r="L308" s="225"/>
      <c r="M308" s="226"/>
      <c r="N308" s="227"/>
      <c r="O308" s="227"/>
      <c r="P308" s="227"/>
      <c r="Q308" s="227"/>
      <c r="R308" s="227"/>
      <c r="S308" s="227"/>
      <c r="T308" s="228"/>
      <c r="AT308" s="229" t="s">
        <v>152</v>
      </c>
      <c r="AU308" s="229" t="s">
        <v>146</v>
      </c>
      <c r="AV308" s="14" t="s">
        <v>82</v>
      </c>
      <c r="AW308" s="14" t="s">
        <v>33</v>
      </c>
      <c r="AX308" s="14" t="s">
        <v>72</v>
      </c>
      <c r="AY308" s="229" t="s">
        <v>136</v>
      </c>
    </row>
    <row r="309" spans="2:51" s="14" customFormat="1" ht="11.25">
      <c r="B309" s="219"/>
      <c r="C309" s="220"/>
      <c r="D309" s="204" t="s">
        <v>152</v>
      </c>
      <c r="E309" s="221" t="s">
        <v>19</v>
      </c>
      <c r="F309" s="222" t="s">
        <v>173</v>
      </c>
      <c r="G309" s="220"/>
      <c r="H309" s="223">
        <v>35.91</v>
      </c>
      <c r="I309" s="224"/>
      <c r="J309" s="220"/>
      <c r="K309" s="220"/>
      <c r="L309" s="225"/>
      <c r="M309" s="226"/>
      <c r="N309" s="227"/>
      <c r="O309" s="227"/>
      <c r="P309" s="227"/>
      <c r="Q309" s="227"/>
      <c r="R309" s="227"/>
      <c r="S309" s="227"/>
      <c r="T309" s="228"/>
      <c r="AT309" s="229" t="s">
        <v>152</v>
      </c>
      <c r="AU309" s="229" t="s">
        <v>146</v>
      </c>
      <c r="AV309" s="14" t="s">
        <v>82</v>
      </c>
      <c r="AW309" s="14" t="s">
        <v>33</v>
      </c>
      <c r="AX309" s="14" t="s">
        <v>72</v>
      </c>
      <c r="AY309" s="229" t="s">
        <v>136</v>
      </c>
    </row>
    <row r="310" spans="2:51" s="13" customFormat="1" ht="11.25">
      <c r="B310" s="209"/>
      <c r="C310" s="210"/>
      <c r="D310" s="204" t="s">
        <v>152</v>
      </c>
      <c r="E310" s="211" t="s">
        <v>19</v>
      </c>
      <c r="F310" s="212" t="s">
        <v>174</v>
      </c>
      <c r="G310" s="210"/>
      <c r="H310" s="211" t="s">
        <v>19</v>
      </c>
      <c r="I310" s="213"/>
      <c r="J310" s="210"/>
      <c r="K310" s="210"/>
      <c r="L310" s="214"/>
      <c r="M310" s="215"/>
      <c r="N310" s="216"/>
      <c r="O310" s="216"/>
      <c r="P310" s="216"/>
      <c r="Q310" s="216"/>
      <c r="R310" s="216"/>
      <c r="S310" s="216"/>
      <c r="T310" s="217"/>
      <c r="AT310" s="218" t="s">
        <v>152</v>
      </c>
      <c r="AU310" s="218" t="s">
        <v>146</v>
      </c>
      <c r="AV310" s="13" t="s">
        <v>80</v>
      </c>
      <c r="AW310" s="13" t="s">
        <v>33</v>
      </c>
      <c r="AX310" s="13" t="s">
        <v>72</v>
      </c>
      <c r="AY310" s="218" t="s">
        <v>136</v>
      </c>
    </row>
    <row r="311" spans="2:51" s="14" customFormat="1" ht="11.25">
      <c r="B311" s="219"/>
      <c r="C311" s="220"/>
      <c r="D311" s="204" t="s">
        <v>152</v>
      </c>
      <c r="E311" s="221" t="s">
        <v>19</v>
      </c>
      <c r="F311" s="222" t="s">
        <v>175</v>
      </c>
      <c r="G311" s="220"/>
      <c r="H311" s="223">
        <v>0.945</v>
      </c>
      <c r="I311" s="224"/>
      <c r="J311" s="220"/>
      <c r="K311" s="220"/>
      <c r="L311" s="225"/>
      <c r="M311" s="226"/>
      <c r="N311" s="227"/>
      <c r="O311" s="227"/>
      <c r="P311" s="227"/>
      <c r="Q311" s="227"/>
      <c r="R311" s="227"/>
      <c r="S311" s="227"/>
      <c r="T311" s="228"/>
      <c r="AT311" s="229" t="s">
        <v>152</v>
      </c>
      <c r="AU311" s="229" t="s">
        <v>146</v>
      </c>
      <c r="AV311" s="14" t="s">
        <v>82</v>
      </c>
      <c r="AW311" s="14" t="s">
        <v>33</v>
      </c>
      <c r="AX311" s="14" t="s">
        <v>72</v>
      </c>
      <c r="AY311" s="229" t="s">
        <v>136</v>
      </c>
    </row>
    <row r="312" spans="2:51" s="14" customFormat="1" ht="11.25">
      <c r="B312" s="219"/>
      <c r="C312" s="220"/>
      <c r="D312" s="204" t="s">
        <v>152</v>
      </c>
      <c r="E312" s="221" t="s">
        <v>19</v>
      </c>
      <c r="F312" s="222" t="s">
        <v>176</v>
      </c>
      <c r="G312" s="220"/>
      <c r="H312" s="223">
        <v>1.971</v>
      </c>
      <c r="I312" s="224"/>
      <c r="J312" s="220"/>
      <c r="K312" s="220"/>
      <c r="L312" s="225"/>
      <c r="M312" s="226"/>
      <c r="N312" s="227"/>
      <c r="O312" s="227"/>
      <c r="P312" s="227"/>
      <c r="Q312" s="227"/>
      <c r="R312" s="227"/>
      <c r="S312" s="227"/>
      <c r="T312" s="228"/>
      <c r="AT312" s="229" t="s">
        <v>152</v>
      </c>
      <c r="AU312" s="229" t="s">
        <v>146</v>
      </c>
      <c r="AV312" s="14" t="s">
        <v>82</v>
      </c>
      <c r="AW312" s="14" t="s">
        <v>33</v>
      </c>
      <c r="AX312" s="14" t="s">
        <v>72</v>
      </c>
      <c r="AY312" s="229" t="s">
        <v>136</v>
      </c>
    </row>
    <row r="313" spans="2:51" s="15" customFormat="1" ht="11.25">
      <c r="B313" s="230"/>
      <c r="C313" s="231"/>
      <c r="D313" s="204" t="s">
        <v>152</v>
      </c>
      <c r="E313" s="232" t="s">
        <v>19</v>
      </c>
      <c r="F313" s="233" t="s">
        <v>177</v>
      </c>
      <c r="G313" s="231"/>
      <c r="H313" s="234">
        <v>378.361</v>
      </c>
      <c r="I313" s="235"/>
      <c r="J313" s="231"/>
      <c r="K313" s="231"/>
      <c r="L313" s="236"/>
      <c r="M313" s="237"/>
      <c r="N313" s="238"/>
      <c r="O313" s="238"/>
      <c r="P313" s="238"/>
      <c r="Q313" s="238"/>
      <c r="R313" s="238"/>
      <c r="S313" s="238"/>
      <c r="T313" s="239"/>
      <c r="AT313" s="240" t="s">
        <v>152</v>
      </c>
      <c r="AU313" s="240" t="s">
        <v>146</v>
      </c>
      <c r="AV313" s="15" t="s">
        <v>145</v>
      </c>
      <c r="AW313" s="15" t="s">
        <v>33</v>
      </c>
      <c r="AX313" s="15" t="s">
        <v>80</v>
      </c>
      <c r="AY313" s="240" t="s">
        <v>136</v>
      </c>
    </row>
    <row r="314" spans="2:63" s="12" customFormat="1" ht="22.9" customHeight="1">
      <c r="B314" s="175"/>
      <c r="C314" s="176"/>
      <c r="D314" s="177" t="s">
        <v>71</v>
      </c>
      <c r="E314" s="189" t="s">
        <v>349</v>
      </c>
      <c r="F314" s="189" t="s">
        <v>350</v>
      </c>
      <c r="G314" s="176"/>
      <c r="H314" s="176"/>
      <c r="I314" s="179"/>
      <c r="J314" s="190">
        <f>BK314</f>
        <v>0</v>
      </c>
      <c r="K314" s="176"/>
      <c r="L314" s="181"/>
      <c r="M314" s="182"/>
      <c r="N314" s="183"/>
      <c r="O314" s="183"/>
      <c r="P314" s="184">
        <f>SUM(P315:P328)</f>
        <v>0</v>
      </c>
      <c r="Q314" s="183"/>
      <c r="R314" s="184">
        <f>SUM(R315:R328)</f>
        <v>0</v>
      </c>
      <c r="S314" s="183"/>
      <c r="T314" s="185">
        <f>SUM(T315:T328)</f>
        <v>0</v>
      </c>
      <c r="AR314" s="186" t="s">
        <v>80</v>
      </c>
      <c r="AT314" s="187" t="s">
        <v>71</v>
      </c>
      <c r="AU314" s="187" t="s">
        <v>80</v>
      </c>
      <c r="AY314" s="186" t="s">
        <v>136</v>
      </c>
      <c r="BK314" s="188">
        <f>SUM(BK315:BK328)</f>
        <v>0</v>
      </c>
    </row>
    <row r="315" spans="1:65" s="2" customFormat="1" ht="16.5" customHeight="1">
      <c r="A315" s="37"/>
      <c r="B315" s="38"/>
      <c r="C315" s="191" t="s">
        <v>351</v>
      </c>
      <c r="D315" s="191" t="s">
        <v>141</v>
      </c>
      <c r="E315" s="192" t="s">
        <v>352</v>
      </c>
      <c r="F315" s="193" t="s">
        <v>353</v>
      </c>
      <c r="G315" s="194" t="s">
        <v>354</v>
      </c>
      <c r="H315" s="195">
        <v>61.323</v>
      </c>
      <c r="I315" s="196"/>
      <c r="J315" s="197">
        <f>ROUND(I315*H315,2)</f>
        <v>0</v>
      </c>
      <c r="K315" s="193" t="s">
        <v>144</v>
      </c>
      <c r="L315" s="42"/>
      <c r="M315" s="198" t="s">
        <v>19</v>
      </c>
      <c r="N315" s="199" t="s">
        <v>43</v>
      </c>
      <c r="O315" s="67"/>
      <c r="P315" s="200">
        <f>O315*H315</f>
        <v>0</v>
      </c>
      <c r="Q315" s="200">
        <v>0</v>
      </c>
      <c r="R315" s="200">
        <f>Q315*H315</f>
        <v>0</v>
      </c>
      <c r="S315" s="200">
        <v>0</v>
      </c>
      <c r="T315" s="201">
        <f>S315*H315</f>
        <v>0</v>
      </c>
      <c r="U315" s="37"/>
      <c r="V315" s="37"/>
      <c r="W315" s="37"/>
      <c r="X315" s="37"/>
      <c r="Y315" s="37"/>
      <c r="Z315" s="37"/>
      <c r="AA315" s="37"/>
      <c r="AB315" s="37"/>
      <c r="AC315" s="37"/>
      <c r="AD315" s="37"/>
      <c r="AE315" s="37"/>
      <c r="AR315" s="202" t="s">
        <v>145</v>
      </c>
      <c r="AT315" s="202" t="s">
        <v>141</v>
      </c>
      <c r="AU315" s="202" t="s">
        <v>82</v>
      </c>
      <c r="AY315" s="20" t="s">
        <v>136</v>
      </c>
      <c r="BE315" s="203">
        <f>IF(N315="základní",J315,0)</f>
        <v>0</v>
      </c>
      <c r="BF315" s="203">
        <f>IF(N315="snížená",J315,0)</f>
        <v>0</v>
      </c>
      <c r="BG315" s="203">
        <f>IF(N315="zákl. přenesená",J315,0)</f>
        <v>0</v>
      </c>
      <c r="BH315" s="203">
        <f>IF(N315="sníž. přenesená",J315,0)</f>
        <v>0</v>
      </c>
      <c r="BI315" s="203">
        <f>IF(N315="nulová",J315,0)</f>
        <v>0</v>
      </c>
      <c r="BJ315" s="20" t="s">
        <v>80</v>
      </c>
      <c r="BK315" s="203">
        <f>ROUND(I315*H315,2)</f>
        <v>0</v>
      </c>
      <c r="BL315" s="20" t="s">
        <v>145</v>
      </c>
      <c r="BM315" s="202" t="s">
        <v>355</v>
      </c>
    </row>
    <row r="316" spans="1:47" s="2" customFormat="1" ht="19.5">
      <c r="A316" s="37"/>
      <c r="B316" s="38"/>
      <c r="C316" s="39"/>
      <c r="D316" s="204" t="s">
        <v>148</v>
      </c>
      <c r="E316" s="39"/>
      <c r="F316" s="205" t="s">
        <v>356</v>
      </c>
      <c r="G316" s="39"/>
      <c r="H316" s="39"/>
      <c r="I316" s="112"/>
      <c r="J316" s="39"/>
      <c r="K316" s="39"/>
      <c r="L316" s="42"/>
      <c r="M316" s="206"/>
      <c r="N316" s="207"/>
      <c r="O316" s="67"/>
      <c r="P316" s="67"/>
      <c r="Q316" s="67"/>
      <c r="R316" s="67"/>
      <c r="S316" s="67"/>
      <c r="T316" s="68"/>
      <c r="U316" s="37"/>
      <c r="V316" s="37"/>
      <c r="W316" s="37"/>
      <c r="X316" s="37"/>
      <c r="Y316" s="37"/>
      <c r="Z316" s="37"/>
      <c r="AA316" s="37"/>
      <c r="AB316" s="37"/>
      <c r="AC316" s="37"/>
      <c r="AD316" s="37"/>
      <c r="AE316" s="37"/>
      <c r="AT316" s="20" t="s">
        <v>148</v>
      </c>
      <c r="AU316" s="20" t="s">
        <v>82</v>
      </c>
    </row>
    <row r="317" spans="1:47" s="2" customFormat="1" ht="107.25">
      <c r="A317" s="37"/>
      <c r="B317" s="38"/>
      <c r="C317" s="39"/>
      <c r="D317" s="204" t="s">
        <v>150</v>
      </c>
      <c r="E317" s="39"/>
      <c r="F317" s="208" t="s">
        <v>357</v>
      </c>
      <c r="G317" s="39"/>
      <c r="H317" s="39"/>
      <c r="I317" s="112"/>
      <c r="J317" s="39"/>
      <c r="K317" s="39"/>
      <c r="L317" s="42"/>
      <c r="M317" s="206"/>
      <c r="N317" s="207"/>
      <c r="O317" s="67"/>
      <c r="P317" s="67"/>
      <c r="Q317" s="67"/>
      <c r="R317" s="67"/>
      <c r="S317" s="67"/>
      <c r="T317" s="68"/>
      <c r="U317" s="37"/>
      <c r="V317" s="37"/>
      <c r="W317" s="37"/>
      <c r="X317" s="37"/>
      <c r="Y317" s="37"/>
      <c r="Z317" s="37"/>
      <c r="AA317" s="37"/>
      <c r="AB317" s="37"/>
      <c r="AC317" s="37"/>
      <c r="AD317" s="37"/>
      <c r="AE317" s="37"/>
      <c r="AT317" s="20" t="s">
        <v>150</v>
      </c>
      <c r="AU317" s="20" t="s">
        <v>82</v>
      </c>
    </row>
    <row r="318" spans="2:51" s="14" customFormat="1" ht="11.25">
      <c r="B318" s="219"/>
      <c r="C318" s="220"/>
      <c r="D318" s="204" t="s">
        <v>152</v>
      </c>
      <c r="E318" s="221" t="s">
        <v>19</v>
      </c>
      <c r="F318" s="222" t="s">
        <v>358</v>
      </c>
      <c r="G318" s="220"/>
      <c r="H318" s="223">
        <v>61.323</v>
      </c>
      <c r="I318" s="224"/>
      <c r="J318" s="220"/>
      <c r="K318" s="220"/>
      <c r="L318" s="225"/>
      <c r="M318" s="226"/>
      <c r="N318" s="227"/>
      <c r="O318" s="227"/>
      <c r="P318" s="227"/>
      <c r="Q318" s="227"/>
      <c r="R318" s="227"/>
      <c r="S318" s="227"/>
      <c r="T318" s="228"/>
      <c r="AT318" s="229" t="s">
        <v>152</v>
      </c>
      <c r="AU318" s="229" t="s">
        <v>82</v>
      </c>
      <c r="AV318" s="14" t="s">
        <v>82</v>
      </c>
      <c r="AW318" s="14" t="s">
        <v>33</v>
      </c>
      <c r="AX318" s="14" t="s">
        <v>80</v>
      </c>
      <c r="AY318" s="229" t="s">
        <v>136</v>
      </c>
    </row>
    <row r="319" spans="1:65" s="2" customFormat="1" ht="16.5" customHeight="1">
      <c r="A319" s="37"/>
      <c r="B319" s="38"/>
      <c r="C319" s="191" t="s">
        <v>359</v>
      </c>
      <c r="D319" s="191" t="s">
        <v>141</v>
      </c>
      <c r="E319" s="192" t="s">
        <v>360</v>
      </c>
      <c r="F319" s="193" t="s">
        <v>361</v>
      </c>
      <c r="G319" s="194" t="s">
        <v>354</v>
      </c>
      <c r="H319" s="195">
        <v>61.323</v>
      </c>
      <c r="I319" s="196"/>
      <c r="J319" s="197">
        <f>ROUND(I319*H319,2)</f>
        <v>0</v>
      </c>
      <c r="K319" s="193" t="s">
        <v>144</v>
      </c>
      <c r="L319" s="42"/>
      <c r="M319" s="198" t="s">
        <v>19</v>
      </c>
      <c r="N319" s="199" t="s">
        <v>43</v>
      </c>
      <c r="O319" s="67"/>
      <c r="P319" s="200">
        <f>O319*H319</f>
        <v>0</v>
      </c>
      <c r="Q319" s="200">
        <v>0</v>
      </c>
      <c r="R319" s="200">
        <f>Q319*H319</f>
        <v>0</v>
      </c>
      <c r="S319" s="200">
        <v>0</v>
      </c>
      <c r="T319" s="201">
        <f>S319*H319</f>
        <v>0</v>
      </c>
      <c r="U319" s="37"/>
      <c r="V319" s="37"/>
      <c r="W319" s="37"/>
      <c r="X319" s="37"/>
      <c r="Y319" s="37"/>
      <c r="Z319" s="37"/>
      <c r="AA319" s="37"/>
      <c r="AB319" s="37"/>
      <c r="AC319" s="37"/>
      <c r="AD319" s="37"/>
      <c r="AE319" s="37"/>
      <c r="AR319" s="202" t="s">
        <v>145</v>
      </c>
      <c r="AT319" s="202" t="s">
        <v>141</v>
      </c>
      <c r="AU319" s="202" t="s">
        <v>82</v>
      </c>
      <c r="AY319" s="20" t="s">
        <v>136</v>
      </c>
      <c r="BE319" s="203">
        <f>IF(N319="základní",J319,0)</f>
        <v>0</v>
      </c>
      <c r="BF319" s="203">
        <f>IF(N319="snížená",J319,0)</f>
        <v>0</v>
      </c>
      <c r="BG319" s="203">
        <f>IF(N319="zákl. přenesená",J319,0)</f>
        <v>0</v>
      </c>
      <c r="BH319" s="203">
        <f>IF(N319="sníž. přenesená",J319,0)</f>
        <v>0</v>
      </c>
      <c r="BI319" s="203">
        <f>IF(N319="nulová",J319,0)</f>
        <v>0</v>
      </c>
      <c r="BJ319" s="20" t="s">
        <v>80</v>
      </c>
      <c r="BK319" s="203">
        <f>ROUND(I319*H319,2)</f>
        <v>0</v>
      </c>
      <c r="BL319" s="20" t="s">
        <v>145</v>
      </c>
      <c r="BM319" s="202" t="s">
        <v>362</v>
      </c>
    </row>
    <row r="320" spans="1:47" s="2" customFormat="1" ht="11.25">
      <c r="A320" s="37"/>
      <c r="B320" s="38"/>
      <c r="C320" s="39"/>
      <c r="D320" s="204" t="s">
        <v>148</v>
      </c>
      <c r="E320" s="39"/>
      <c r="F320" s="205" t="s">
        <v>363</v>
      </c>
      <c r="G320" s="39"/>
      <c r="H320" s="39"/>
      <c r="I320" s="112"/>
      <c r="J320" s="39"/>
      <c r="K320" s="39"/>
      <c r="L320" s="42"/>
      <c r="M320" s="206"/>
      <c r="N320" s="207"/>
      <c r="O320" s="67"/>
      <c r="P320" s="67"/>
      <c r="Q320" s="67"/>
      <c r="R320" s="67"/>
      <c r="S320" s="67"/>
      <c r="T320" s="68"/>
      <c r="U320" s="37"/>
      <c r="V320" s="37"/>
      <c r="W320" s="37"/>
      <c r="X320" s="37"/>
      <c r="Y320" s="37"/>
      <c r="Z320" s="37"/>
      <c r="AA320" s="37"/>
      <c r="AB320" s="37"/>
      <c r="AC320" s="37"/>
      <c r="AD320" s="37"/>
      <c r="AE320" s="37"/>
      <c r="AT320" s="20" t="s">
        <v>148</v>
      </c>
      <c r="AU320" s="20" t="s">
        <v>82</v>
      </c>
    </row>
    <row r="321" spans="1:47" s="2" customFormat="1" ht="58.5">
      <c r="A321" s="37"/>
      <c r="B321" s="38"/>
      <c r="C321" s="39"/>
      <c r="D321" s="204" t="s">
        <v>150</v>
      </c>
      <c r="E321" s="39"/>
      <c r="F321" s="208" t="s">
        <v>364</v>
      </c>
      <c r="G321" s="39"/>
      <c r="H321" s="39"/>
      <c r="I321" s="112"/>
      <c r="J321" s="39"/>
      <c r="K321" s="39"/>
      <c r="L321" s="42"/>
      <c r="M321" s="206"/>
      <c r="N321" s="207"/>
      <c r="O321" s="67"/>
      <c r="P321" s="67"/>
      <c r="Q321" s="67"/>
      <c r="R321" s="67"/>
      <c r="S321" s="67"/>
      <c r="T321" s="68"/>
      <c r="U321" s="37"/>
      <c r="V321" s="37"/>
      <c r="W321" s="37"/>
      <c r="X321" s="37"/>
      <c r="Y321" s="37"/>
      <c r="Z321" s="37"/>
      <c r="AA321" s="37"/>
      <c r="AB321" s="37"/>
      <c r="AC321" s="37"/>
      <c r="AD321" s="37"/>
      <c r="AE321" s="37"/>
      <c r="AT321" s="20" t="s">
        <v>150</v>
      </c>
      <c r="AU321" s="20" t="s">
        <v>82</v>
      </c>
    </row>
    <row r="322" spans="1:65" s="2" customFormat="1" ht="16.5" customHeight="1">
      <c r="A322" s="37"/>
      <c r="B322" s="38"/>
      <c r="C322" s="191" t="s">
        <v>365</v>
      </c>
      <c r="D322" s="191" t="s">
        <v>141</v>
      </c>
      <c r="E322" s="192" t="s">
        <v>366</v>
      </c>
      <c r="F322" s="193" t="s">
        <v>367</v>
      </c>
      <c r="G322" s="194" t="s">
        <v>354</v>
      </c>
      <c r="H322" s="195">
        <v>1165.137</v>
      </c>
      <c r="I322" s="196"/>
      <c r="J322" s="197">
        <f>ROUND(I322*H322,2)</f>
        <v>0</v>
      </c>
      <c r="K322" s="193" t="s">
        <v>144</v>
      </c>
      <c r="L322" s="42"/>
      <c r="M322" s="198" t="s">
        <v>19</v>
      </c>
      <c r="N322" s="199" t="s">
        <v>43</v>
      </c>
      <c r="O322" s="67"/>
      <c r="P322" s="200">
        <f>O322*H322</f>
        <v>0</v>
      </c>
      <c r="Q322" s="200">
        <v>0</v>
      </c>
      <c r="R322" s="200">
        <f>Q322*H322</f>
        <v>0</v>
      </c>
      <c r="S322" s="200">
        <v>0</v>
      </c>
      <c r="T322" s="201">
        <f>S322*H322</f>
        <v>0</v>
      </c>
      <c r="U322" s="37"/>
      <c r="V322" s="37"/>
      <c r="W322" s="37"/>
      <c r="X322" s="37"/>
      <c r="Y322" s="37"/>
      <c r="Z322" s="37"/>
      <c r="AA322" s="37"/>
      <c r="AB322" s="37"/>
      <c r="AC322" s="37"/>
      <c r="AD322" s="37"/>
      <c r="AE322" s="37"/>
      <c r="AR322" s="202" t="s">
        <v>145</v>
      </c>
      <c r="AT322" s="202" t="s">
        <v>141</v>
      </c>
      <c r="AU322" s="202" t="s">
        <v>82</v>
      </c>
      <c r="AY322" s="20" t="s">
        <v>136</v>
      </c>
      <c r="BE322" s="203">
        <f>IF(N322="základní",J322,0)</f>
        <v>0</v>
      </c>
      <c r="BF322" s="203">
        <f>IF(N322="snížená",J322,0)</f>
        <v>0</v>
      </c>
      <c r="BG322" s="203">
        <f>IF(N322="zákl. přenesená",J322,0)</f>
        <v>0</v>
      </c>
      <c r="BH322" s="203">
        <f>IF(N322="sníž. přenesená",J322,0)</f>
        <v>0</v>
      </c>
      <c r="BI322" s="203">
        <f>IF(N322="nulová",J322,0)</f>
        <v>0</v>
      </c>
      <c r="BJ322" s="20" t="s">
        <v>80</v>
      </c>
      <c r="BK322" s="203">
        <f>ROUND(I322*H322,2)</f>
        <v>0</v>
      </c>
      <c r="BL322" s="20" t="s">
        <v>145</v>
      </c>
      <c r="BM322" s="202" t="s">
        <v>368</v>
      </c>
    </row>
    <row r="323" spans="1:47" s="2" customFormat="1" ht="19.5">
      <c r="A323" s="37"/>
      <c r="B323" s="38"/>
      <c r="C323" s="39"/>
      <c r="D323" s="204" t="s">
        <v>148</v>
      </c>
      <c r="E323" s="39"/>
      <c r="F323" s="205" t="s">
        <v>369</v>
      </c>
      <c r="G323" s="39"/>
      <c r="H323" s="39"/>
      <c r="I323" s="112"/>
      <c r="J323" s="39"/>
      <c r="K323" s="39"/>
      <c r="L323" s="42"/>
      <c r="M323" s="206"/>
      <c r="N323" s="207"/>
      <c r="O323" s="67"/>
      <c r="P323" s="67"/>
      <c r="Q323" s="67"/>
      <c r="R323" s="67"/>
      <c r="S323" s="67"/>
      <c r="T323" s="68"/>
      <c r="U323" s="37"/>
      <c r="V323" s="37"/>
      <c r="W323" s="37"/>
      <c r="X323" s="37"/>
      <c r="Y323" s="37"/>
      <c r="Z323" s="37"/>
      <c r="AA323" s="37"/>
      <c r="AB323" s="37"/>
      <c r="AC323" s="37"/>
      <c r="AD323" s="37"/>
      <c r="AE323" s="37"/>
      <c r="AT323" s="20" t="s">
        <v>148</v>
      </c>
      <c r="AU323" s="20" t="s">
        <v>82</v>
      </c>
    </row>
    <row r="324" spans="1:47" s="2" customFormat="1" ht="58.5">
      <c r="A324" s="37"/>
      <c r="B324" s="38"/>
      <c r="C324" s="39"/>
      <c r="D324" s="204" t="s">
        <v>150</v>
      </c>
      <c r="E324" s="39"/>
      <c r="F324" s="208" t="s">
        <v>364</v>
      </c>
      <c r="G324" s="39"/>
      <c r="H324" s="39"/>
      <c r="I324" s="112"/>
      <c r="J324" s="39"/>
      <c r="K324" s="39"/>
      <c r="L324" s="42"/>
      <c r="M324" s="206"/>
      <c r="N324" s="207"/>
      <c r="O324" s="67"/>
      <c r="P324" s="67"/>
      <c r="Q324" s="67"/>
      <c r="R324" s="67"/>
      <c r="S324" s="67"/>
      <c r="T324" s="68"/>
      <c r="U324" s="37"/>
      <c r="V324" s="37"/>
      <c r="W324" s="37"/>
      <c r="X324" s="37"/>
      <c r="Y324" s="37"/>
      <c r="Z324" s="37"/>
      <c r="AA324" s="37"/>
      <c r="AB324" s="37"/>
      <c r="AC324" s="37"/>
      <c r="AD324" s="37"/>
      <c r="AE324" s="37"/>
      <c r="AT324" s="20" t="s">
        <v>150</v>
      </c>
      <c r="AU324" s="20" t="s">
        <v>82</v>
      </c>
    </row>
    <row r="325" spans="2:51" s="14" customFormat="1" ht="11.25">
      <c r="B325" s="219"/>
      <c r="C325" s="220"/>
      <c r="D325" s="204" t="s">
        <v>152</v>
      </c>
      <c r="E325" s="220"/>
      <c r="F325" s="222" t="s">
        <v>370</v>
      </c>
      <c r="G325" s="220"/>
      <c r="H325" s="223">
        <v>1165.137</v>
      </c>
      <c r="I325" s="224"/>
      <c r="J325" s="220"/>
      <c r="K325" s="220"/>
      <c r="L325" s="225"/>
      <c r="M325" s="226"/>
      <c r="N325" s="227"/>
      <c r="O325" s="227"/>
      <c r="P325" s="227"/>
      <c r="Q325" s="227"/>
      <c r="R325" s="227"/>
      <c r="S325" s="227"/>
      <c r="T325" s="228"/>
      <c r="AT325" s="229" t="s">
        <v>152</v>
      </c>
      <c r="AU325" s="229" t="s">
        <v>82</v>
      </c>
      <c r="AV325" s="14" t="s">
        <v>82</v>
      </c>
      <c r="AW325" s="14" t="s">
        <v>4</v>
      </c>
      <c r="AX325" s="14" t="s">
        <v>80</v>
      </c>
      <c r="AY325" s="229" t="s">
        <v>136</v>
      </c>
    </row>
    <row r="326" spans="1:65" s="2" customFormat="1" ht="16.5" customHeight="1">
      <c r="A326" s="37"/>
      <c r="B326" s="38"/>
      <c r="C326" s="191" t="s">
        <v>7</v>
      </c>
      <c r="D326" s="191" t="s">
        <v>141</v>
      </c>
      <c r="E326" s="192" t="s">
        <v>371</v>
      </c>
      <c r="F326" s="193" t="s">
        <v>372</v>
      </c>
      <c r="G326" s="194" t="s">
        <v>354</v>
      </c>
      <c r="H326" s="195">
        <v>61.323</v>
      </c>
      <c r="I326" s="196"/>
      <c r="J326" s="197">
        <f>ROUND(I326*H326,2)</f>
        <v>0</v>
      </c>
      <c r="K326" s="193" t="s">
        <v>144</v>
      </c>
      <c r="L326" s="42"/>
      <c r="M326" s="198" t="s">
        <v>19</v>
      </c>
      <c r="N326" s="199" t="s">
        <v>43</v>
      </c>
      <c r="O326" s="67"/>
      <c r="P326" s="200">
        <f>O326*H326</f>
        <v>0</v>
      </c>
      <c r="Q326" s="200">
        <v>0</v>
      </c>
      <c r="R326" s="200">
        <f>Q326*H326</f>
        <v>0</v>
      </c>
      <c r="S326" s="200">
        <v>0</v>
      </c>
      <c r="T326" s="201">
        <f>S326*H326</f>
        <v>0</v>
      </c>
      <c r="U326" s="37"/>
      <c r="V326" s="37"/>
      <c r="W326" s="37"/>
      <c r="X326" s="37"/>
      <c r="Y326" s="37"/>
      <c r="Z326" s="37"/>
      <c r="AA326" s="37"/>
      <c r="AB326" s="37"/>
      <c r="AC326" s="37"/>
      <c r="AD326" s="37"/>
      <c r="AE326" s="37"/>
      <c r="AR326" s="202" t="s">
        <v>145</v>
      </c>
      <c r="AT326" s="202" t="s">
        <v>141</v>
      </c>
      <c r="AU326" s="202" t="s">
        <v>82</v>
      </c>
      <c r="AY326" s="20" t="s">
        <v>136</v>
      </c>
      <c r="BE326" s="203">
        <f>IF(N326="základní",J326,0)</f>
        <v>0</v>
      </c>
      <c r="BF326" s="203">
        <f>IF(N326="snížená",J326,0)</f>
        <v>0</v>
      </c>
      <c r="BG326" s="203">
        <f>IF(N326="zákl. přenesená",J326,0)</f>
        <v>0</v>
      </c>
      <c r="BH326" s="203">
        <f>IF(N326="sníž. přenesená",J326,0)</f>
        <v>0</v>
      </c>
      <c r="BI326" s="203">
        <f>IF(N326="nulová",J326,0)</f>
        <v>0</v>
      </c>
      <c r="BJ326" s="20" t="s">
        <v>80</v>
      </c>
      <c r="BK326" s="203">
        <f>ROUND(I326*H326,2)</f>
        <v>0</v>
      </c>
      <c r="BL326" s="20" t="s">
        <v>145</v>
      </c>
      <c r="BM326" s="202" t="s">
        <v>373</v>
      </c>
    </row>
    <row r="327" spans="1:47" s="2" customFormat="1" ht="19.5">
      <c r="A327" s="37"/>
      <c r="B327" s="38"/>
      <c r="C327" s="39"/>
      <c r="D327" s="204" t="s">
        <v>148</v>
      </c>
      <c r="E327" s="39"/>
      <c r="F327" s="205" t="s">
        <v>374</v>
      </c>
      <c r="G327" s="39"/>
      <c r="H327" s="39"/>
      <c r="I327" s="112"/>
      <c r="J327" s="39"/>
      <c r="K327" s="39"/>
      <c r="L327" s="42"/>
      <c r="M327" s="206"/>
      <c r="N327" s="207"/>
      <c r="O327" s="67"/>
      <c r="P327" s="67"/>
      <c r="Q327" s="67"/>
      <c r="R327" s="67"/>
      <c r="S327" s="67"/>
      <c r="T327" s="68"/>
      <c r="U327" s="37"/>
      <c r="V327" s="37"/>
      <c r="W327" s="37"/>
      <c r="X327" s="37"/>
      <c r="Y327" s="37"/>
      <c r="Z327" s="37"/>
      <c r="AA327" s="37"/>
      <c r="AB327" s="37"/>
      <c r="AC327" s="37"/>
      <c r="AD327" s="37"/>
      <c r="AE327" s="37"/>
      <c r="AT327" s="20" t="s">
        <v>148</v>
      </c>
      <c r="AU327" s="20" t="s">
        <v>82</v>
      </c>
    </row>
    <row r="328" spans="1:47" s="2" customFormat="1" ht="58.5">
      <c r="A328" s="37"/>
      <c r="B328" s="38"/>
      <c r="C328" s="39"/>
      <c r="D328" s="204" t="s">
        <v>150</v>
      </c>
      <c r="E328" s="39"/>
      <c r="F328" s="208" t="s">
        <v>375</v>
      </c>
      <c r="G328" s="39"/>
      <c r="H328" s="39"/>
      <c r="I328" s="112"/>
      <c r="J328" s="39"/>
      <c r="K328" s="39"/>
      <c r="L328" s="42"/>
      <c r="M328" s="206"/>
      <c r="N328" s="207"/>
      <c r="O328" s="67"/>
      <c r="P328" s="67"/>
      <c r="Q328" s="67"/>
      <c r="R328" s="67"/>
      <c r="S328" s="67"/>
      <c r="T328" s="68"/>
      <c r="U328" s="37"/>
      <c r="V328" s="37"/>
      <c r="W328" s="37"/>
      <c r="X328" s="37"/>
      <c r="Y328" s="37"/>
      <c r="Z328" s="37"/>
      <c r="AA328" s="37"/>
      <c r="AB328" s="37"/>
      <c r="AC328" s="37"/>
      <c r="AD328" s="37"/>
      <c r="AE328" s="37"/>
      <c r="AT328" s="20" t="s">
        <v>150</v>
      </c>
      <c r="AU328" s="20" t="s">
        <v>82</v>
      </c>
    </row>
    <row r="329" spans="2:63" s="12" customFormat="1" ht="22.9" customHeight="1">
      <c r="B329" s="175"/>
      <c r="C329" s="176"/>
      <c r="D329" s="177" t="s">
        <v>71</v>
      </c>
      <c r="E329" s="189" t="s">
        <v>376</v>
      </c>
      <c r="F329" s="189" t="s">
        <v>377</v>
      </c>
      <c r="G329" s="176"/>
      <c r="H329" s="176"/>
      <c r="I329" s="179"/>
      <c r="J329" s="190">
        <f>BK329</f>
        <v>0</v>
      </c>
      <c r="K329" s="176"/>
      <c r="L329" s="181"/>
      <c r="M329" s="182"/>
      <c r="N329" s="183"/>
      <c r="O329" s="183"/>
      <c r="P329" s="184">
        <f>SUM(P330:P332)</f>
        <v>0</v>
      </c>
      <c r="Q329" s="183"/>
      <c r="R329" s="184">
        <f>SUM(R330:R332)</f>
        <v>0</v>
      </c>
      <c r="S329" s="183"/>
      <c r="T329" s="185">
        <f>SUM(T330:T332)</f>
        <v>0</v>
      </c>
      <c r="AR329" s="186" t="s">
        <v>80</v>
      </c>
      <c r="AT329" s="187" t="s">
        <v>71</v>
      </c>
      <c r="AU329" s="187" t="s">
        <v>80</v>
      </c>
      <c r="AY329" s="186" t="s">
        <v>136</v>
      </c>
      <c r="BK329" s="188">
        <f>SUM(BK330:BK332)</f>
        <v>0</v>
      </c>
    </row>
    <row r="330" spans="1:65" s="2" customFormat="1" ht="16.5" customHeight="1">
      <c r="A330" s="37"/>
      <c r="B330" s="38"/>
      <c r="C330" s="191" t="s">
        <v>378</v>
      </c>
      <c r="D330" s="191" t="s">
        <v>141</v>
      </c>
      <c r="E330" s="192" t="s">
        <v>379</v>
      </c>
      <c r="F330" s="193" t="s">
        <v>380</v>
      </c>
      <c r="G330" s="194" t="s">
        <v>354</v>
      </c>
      <c r="H330" s="195">
        <v>16.991</v>
      </c>
      <c r="I330" s="196"/>
      <c r="J330" s="197">
        <f>ROUND(I330*H330,2)</f>
        <v>0</v>
      </c>
      <c r="K330" s="193" t="s">
        <v>144</v>
      </c>
      <c r="L330" s="42"/>
      <c r="M330" s="198" t="s">
        <v>19</v>
      </c>
      <c r="N330" s="199" t="s">
        <v>43</v>
      </c>
      <c r="O330" s="67"/>
      <c r="P330" s="200">
        <f>O330*H330</f>
        <v>0</v>
      </c>
      <c r="Q330" s="200">
        <v>0</v>
      </c>
      <c r="R330" s="200">
        <f>Q330*H330</f>
        <v>0</v>
      </c>
      <c r="S330" s="200">
        <v>0</v>
      </c>
      <c r="T330" s="201">
        <f>S330*H330</f>
        <v>0</v>
      </c>
      <c r="U330" s="37"/>
      <c r="V330" s="37"/>
      <c r="W330" s="37"/>
      <c r="X330" s="37"/>
      <c r="Y330" s="37"/>
      <c r="Z330" s="37"/>
      <c r="AA330" s="37"/>
      <c r="AB330" s="37"/>
      <c r="AC330" s="37"/>
      <c r="AD330" s="37"/>
      <c r="AE330" s="37"/>
      <c r="AR330" s="202" t="s">
        <v>145</v>
      </c>
      <c r="AT330" s="202" t="s">
        <v>141</v>
      </c>
      <c r="AU330" s="202" t="s">
        <v>82</v>
      </c>
      <c r="AY330" s="20" t="s">
        <v>136</v>
      </c>
      <c r="BE330" s="203">
        <f>IF(N330="základní",J330,0)</f>
        <v>0</v>
      </c>
      <c r="BF330" s="203">
        <f>IF(N330="snížená",J330,0)</f>
        <v>0</v>
      </c>
      <c r="BG330" s="203">
        <f>IF(N330="zákl. přenesená",J330,0)</f>
        <v>0</v>
      </c>
      <c r="BH330" s="203">
        <f>IF(N330="sníž. přenesená",J330,0)</f>
        <v>0</v>
      </c>
      <c r="BI330" s="203">
        <f>IF(N330="nulová",J330,0)</f>
        <v>0</v>
      </c>
      <c r="BJ330" s="20" t="s">
        <v>80</v>
      </c>
      <c r="BK330" s="203">
        <f>ROUND(I330*H330,2)</f>
        <v>0</v>
      </c>
      <c r="BL330" s="20" t="s">
        <v>145</v>
      </c>
      <c r="BM330" s="202" t="s">
        <v>381</v>
      </c>
    </row>
    <row r="331" spans="1:47" s="2" customFormat="1" ht="19.5">
      <c r="A331" s="37"/>
      <c r="B331" s="38"/>
      <c r="C331" s="39"/>
      <c r="D331" s="204" t="s">
        <v>148</v>
      </c>
      <c r="E331" s="39"/>
      <c r="F331" s="205" t="s">
        <v>382</v>
      </c>
      <c r="G331" s="39"/>
      <c r="H331" s="39"/>
      <c r="I331" s="112"/>
      <c r="J331" s="39"/>
      <c r="K331" s="39"/>
      <c r="L331" s="42"/>
      <c r="M331" s="206"/>
      <c r="N331" s="207"/>
      <c r="O331" s="67"/>
      <c r="P331" s="67"/>
      <c r="Q331" s="67"/>
      <c r="R331" s="67"/>
      <c r="S331" s="67"/>
      <c r="T331" s="68"/>
      <c r="U331" s="37"/>
      <c r="V331" s="37"/>
      <c r="W331" s="37"/>
      <c r="X331" s="37"/>
      <c r="Y331" s="37"/>
      <c r="Z331" s="37"/>
      <c r="AA331" s="37"/>
      <c r="AB331" s="37"/>
      <c r="AC331" s="37"/>
      <c r="AD331" s="37"/>
      <c r="AE331" s="37"/>
      <c r="AT331" s="20" t="s">
        <v>148</v>
      </c>
      <c r="AU331" s="20" t="s">
        <v>82</v>
      </c>
    </row>
    <row r="332" spans="1:47" s="2" customFormat="1" ht="58.5">
      <c r="A332" s="37"/>
      <c r="B332" s="38"/>
      <c r="C332" s="39"/>
      <c r="D332" s="204" t="s">
        <v>150</v>
      </c>
      <c r="E332" s="39"/>
      <c r="F332" s="208" t="s">
        <v>383</v>
      </c>
      <c r="G332" s="39"/>
      <c r="H332" s="39"/>
      <c r="I332" s="112"/>
      <c r="J332" s="39"/>
      <c r="K332" s="39"/>
      <c r="L332" s="42"/>
      <c r="M332" s="206"/>
      <c r="N332" s="207"/>
      <c r="O332" s="67"/>
      <c r="P332" s="67"/>
      <c r="Q332" s="67"/>
      <c r="R332" s="67"/>
      <c r="S332" s="67"/>
      <c r="T332" s="68"/>
      <c r="U332" s="37"/>
      <c r="V332" s="37"/>
      <c r="W332" s="37"/>
      <c r="X332" s="37"/>
      <c r="Y332" s="37"/>
      <c r="Z332" s="37"/>
      <c r="AA332" s="37"/>
      <c r="AB332" s="37"/>
      <c r="AC332" s="37"/>
      <c r="AD332" s="37"/>
      <c r="AE332" s="37"/>
      <c r="AT332" s="20" t="s">
        <v>150</v>
      </c>
      <c r="AU332" s="20" t="s">
        <v>82</v>
      </c>
    </row>
    <row r="333" spans="2:63" s="12" customFormat="1" ht="25.9" customHeight="1">
      <c r="B333" s="175"/>
      <c r="C333" s="176"/>
      <c r="D333" s="177" t="s">
        <v>71</v>
      </c>
      <c r="E333" s="178" t="s">
        <v>384</v>
      </c>
      <c r="F333" s="178" t="s">
        <v>385</v>
      </c>
      <c r="G333" s="176"/>
      <c r="H333" s="176"/>
      <c r="I333" s="179"/>
      <c r="J333" s="180">
        <f>BK333</f>
        <v>0</v>
      </c>
      <c r="K333" s="176"/>
      <c r="L333" s="181"/>
      <c r="M333" s="182"/>
      <c r="N333" s="183"/>
      <c r="O333" s="183"/>
      <c r="P333" s="184">
        <f>P334+P423+P459+P712+P781+P831+P920+P991</f>
        <v>0</v>
      </c>
      <c r="Q333" s="183"/>
      <c r="R333" s="184">
        <f>R334+R423+R459+R712+R781+R831+R920+R991</f>
        <v>26.769815438151003</v>
      </c>
      <c r="S333" s="183"/>
      <c r="T333" s="185">
        <f>T334+T423+T459+T712+T781+T831+T920+T991</f>
        <v>25.34742275</v>
      </c>
      <c r="AR333" s="186" t="s">
        <v>82</v>
      </c>
      <c r="AT333" s="187" t="s">
        <v>71</v>
      </c>
      <c r="AU333" s="187" t="s">
        <v>72</v>
      </c>
      <c r="AY333" s="186" t="s">
        <v>136</v>
      </c>
      <c r="BK333" s="188">
        <f>BK334+BK423+BK459+BK712+BK781+BK831+BK920+BK991</f>
        <v>0</v>
      </c>
    </row>
    <row r="334" spans="2:63" s="12" customFormat="1" ht="22.9" customHeight="1">
      <c r="B334" s="175"/>
      <c r="C334" s="176"/>
      <c r="D334" s="177" t="s">
        <v>71</v>
      </c>
      <c r="E334" s="189" t="s">
        <v>386</v>
      </c>
      <c r="F334" s="189" t="s">
        <v>387</v>
      </c>
      <c r="G334" s="176"/>
      <c r="H334" s="176"/>
      <c r="I334" s="179"/>
      <c r="J334" s="190">
        <f>BK334</f>
        <v>0</v>
      </c>
      <c r="K334" s="176"/>
      <c r="L334" s="181"/>
      <c r="M334" s="182"/>
      <c r="N334" s="183"/>
      <c r="O334" s="183"/>
      <c r="P334" s="184">
        <f>SUM(P335:P422)</f>
        <v>0</v>
      </c>
      <c r="Q334" s="183"/>
      <c r="R334" s="184">
        <f>SUM(R335:R422)</f>
        <v>14.2033194304</v>
      </c>
      <c r="S334" s="183"/>
      <c r="T334" s="185">
        <f>SUM(T335:T422)</f>
        <v>24.9972496</v>
      </c>
      <c r="AR334" s="186" t="s">
        <v>82</v>
      </c>
      <c r="AT334" s="187" t="s">
        <v>71</v>
      </c>
      <c r="AU334" s="187" t="s">
        <v>80</v>
      </c>
      <c r="AY334" s="186" t="s">
        <v>136</v>
      </c>
      <c r="BK334" s="188">
        <f>SUM(BK335:BK422)</f>
        <v>0</v>
      </c>
    </row>
    <row r="335" spans="1:65" s="2" customFormat="1" ht="16.5" customHeight="1">
      <c r="A335" s="37"/>
      <c r="B335" s="38"/>
      <c r="C335" s="191" t="s">
        <v>388</v>
      </c>
      <c r="D335" s="191" t="s">
        <v>141</v>
      </c>
      <c r="E335" s="192" t="s">
        <v>389</v>
      </c>
      <c r="F335" s="193" t="s">
        <v>390</v>
      </c>
      <c r="G335" s="194" t="s">
        <v>90</v>
      </c>
      <c r="H335" s="195">
        <v>705.34</v>
      </c>
      <c r="I335" s="196"/>
      <c r="J335" s="197">
        <f>ROUND(I335*H335,2)</f>
        <v>0</v>
      </c>
      <c r="K335" s="193" t="s">
        <v>144</v>
      </c>
      <c r="L335" s="42"/>
      <c r="M335" s="198" t="s">
        <v>19</v>
      </c>
      <c r="N335" s="199" t="s">
        <v>43</v>
      </c>
      <c r="O335" s="67"/>
      <c r="P335" s="200">
        <f>O335*H335</f>
        <v>0</v>
      </c>
      <c r="Q335" s="200">
        <v>0</v>
      </c>
      <c r="R335" s="200">
        <f>Q335*H335</f>
        <v>0</v>
      </c>
      <c r="S335" s="200">
        <v>0.022</v>
      </c>
      <c r="T335" s="201">
        <f>S335*H335</f>
        <v>15.517479999999999</v>
      </c>
      <c r="U335" s="37"/>
      <c r="V335" s="37"/>
      <c r="W335" s="37"/>
      <c r="X335" s="37"/>
      <c r="Y335" s="37"/>
      <c r="Z335" s="37"/>
      <c r="AA335" s="37"/>
      <c r="AB335" s="37"/>
      <c r="AC335" s="37"/>
      <c r="AD335" s="37"/>
      <c r="AE335" s="37"/>
      <c r="AR335" s="202" t="s">
        <v>332</v>
      </c>
      <c r="AT335" s="202" t="s">
        <v>141</v>
      </c>
      <c r="AU335" s="202" t="s">
        <v>82</v>
      </c>
      <c r="AY335" s="20" t="s">
        <v>136</v>
      </c>
      <c r="BE335" s="203">
        <f>IF(N335="základní",J335,0)</f>
        <v>0</v>
      </c>
      <c r="BF335" s="203">
        <f>IF(N335="snížená",J335,0)</f>
        <v>0</v>
      </c>
      <c r="BG335" s="203">
        <f>IF(N335="zákl. přenesená",J335,0)</f>
        <v>0</v>
      </c>
      <c r="BH335" s="203">
        <f>IF(N335="sníž. přenesená",J335,0)</f>
        <v>0</v>
      </c>
      <c r="BI335" s="203">
        <f>IF(N335="nulová",J335,0)</f>
        <v>0</v>
      </c>
      <c r="BJ335" s="20" t="s">
        <v>80</v>
      </c>
      <c r="BK335" s="203">
        <f>ROUND(I335*H335,2)</f>
        <v>0</v>
      </c>
      <c r="BL335" s="20" t="s">
        <v>332</v>
      </c>
      <c r="BM335" s="202" t="s">
        <v>391</v>
      </c>
    </row>
    <row r="336" spans="1:47" s="2" customFormat="1" ht="11.25">
      <c r="A336" s="37"/>
      <c r="B336" s="38"/>
      <c r="C336" s="39"/>
      <c r="D336" s="204" t="s">
        <v>148</v>
      </c>
      <c r="E336" s="39"/>
      <c r="F336" s="205" t="s">
        <v>392</v>
      </c>
      <c r="G336" s="39"/>
      <c r="H336" s="39"/>
      <c r="I336" s="112"/>
      <c r="J336" s="39"/>
      <c r="K336" s="39"/>
      <c r="L336" s="42"/>
      <c r="M336" s="206"/>
      <c r="N336" s="207"/>
      <c r="O336" s="67"/>
      <c r="P336" s="67"/>
      <c r="Q336" s="67"/>
      <c r="R336" s="67"/>
      <c r="S336" s="67"/>
      <c r="T336" s="68"/>
      <c r="U336" s="37"/>
      <c r="V336" s="37"/>
      <c r="W336" s="37"/>
      <c r="X336" s="37"/>
      <c r="Y336" s="37"/>
      <c r="Z336" s="37"/>
      <c r="AA336" s="37"/>
      <c r="AB336" s="37"/>
      <c r="AC336" s="37"/>
      <c r="AD336" s="37"/>
      <c r="AE336" s="37"/>
      <c r="AT336" s="20" t="s">
        <v>148</v>
      </c>
      <c r="AU336" s="20" t="s">
        <v>82</v>
      </c>
    </row>
    <row r="337" spans="2:51" s="13" customFormat="1" ht="11.25">
      <c r="B337" s="209"/>
      <c r="C337" s="210"/>
      <c r="D337" s="204" t="s">
        <v>152</v>
      </c>
      <c r="E337" s="211" t="s">
        <v>19</v>
      </c>
      <c r="F337" s="212" t="s">
        <v>393</v>
      </c>
      <c r="G337" s="210"/>
      <c r="H337" s="211" t="s">
        <v>19</v>
      </c>
      <c r="I337" s="213"/>
      <c r="J337" s="210"/>
      <c r="K337" s="210"/>
      <c r="L337" s="214"/>
      <c r="M337" s="215"/>
      <c r="N337" s="216"/>
      <c r="O337" s="216"/>
      <c r="P337" s="216"/>
      <c r="Q337" s="216"/>
      <c r="R337" s="216"/>
      <c r="S337" s="216"/>
      <c r="T337" s="217"/>
      <c r="AT337" s="218" t="s">
        <v>152</v>
      </c>
      <c r="AU337" s="218" t="s">
        <v>82</v>
      </c>
      <c r="AV337" s="13" t="s">
        <v>80</v>
      </c>
      <c r="AW337" s="13" t="s">
        <v>33</v>
      </c>
      <c r="AX337" s="13" t="s">
        <v>72</v>
      </c>
      <c r="AY337" s="218" t="s">
        <v>136</v>
      </c>
    </row>
    <row r="338" spans="2:51" s="14" customFormat="1" ht="11.25">
      <c r="B338" s="219"/>
      <c r="C338" s="220"/>
      <c r="D338" s="204" t="s">
        <v>152</v>
      </c>
      <c r="E338" s="221" t="s">
        <v>19</v>
      </c>
      <c r="F338" s="222" t="s">
        <v>394</v>
      </c>
      <c r="G338" s="220"/>
      <c r="H338" s="223">
        <v>705.34</v>
      </c>
      <c r="I338" s="224"/>
      <c r="J338" s="220"/>
      <c r="K338" s="220"/>
      <c r="L338" s="225"/>
      <c r="M338" s="226"/>
      <c r="N338" s="227"/>
      <c r="O338" s="227"/>
      <c r="P338" s="227"/>
      <c r="Q338" s="227"/>
      <c r="R338" s="227"/>
      <c r="S338" s="227"/>
      <c r="T338" s="228"/>
      <c r="AT338" s="229" t="s">
        <v>152</v>
      </c>
      <c r="AU338" s="229" t="s">
        <v>82</v>
      </c>
      <c r="AV338" s="14" t="s">
        <v>82</v>
      </c>
      <c r="AW338" s="14" t="s">
        <v>33</v>
      </c>
      <c r="AX338" s="14" t="s">
        <v>72</v>
      </c>
      <c r="AY338" s="229" t="s">
        <v>136</v>
      </c>
    </row>
    <row r="339" spans="2:51" s="15" customFormat="1" ht="11.25">
      <c r="B339" s="230"/>
      <c r="C339" s="231"/>
      <c r="D339" s="204" t="s">
        <v>152</v>
      </c>
      <c r="E339" s="232" t="s">
        <v>19</v>
      </c>
      <c r="F339" s="233" t="s">
        <v>177</v>
      </c>
      <c r="G339" s="231"/>
      <c r="H339" s="234">
        <v>705.34</v>
      </c>
      <c r="I339" s="235"/>
      <c r="J339" s="231"/>
      <c r="K339" s="231"/>
      <c r="L339" s="236"/>
      <c r="M339" s="237"/>
      <c r="N339" s="238"/>
      <c r="O339" s="238"/>
      <c r="P339" s="238"/>
      <c r="Q339" s="238"/>
      <c r="R339" s="238"/>
      <c r="S339" s="238"/>
      <c r="T339" s="239"/>
      <c r="AT339" s="240" t="s">
        <v>152</v>
      </c>
      <c r="AU339" s="240" t="s">
        <v>82</v>
      </c>
      <c r="AV339" s="15" t="s">
        <v>145</v>
      </c>
      <c r="AW339" s="15" t="s">
        <v>33</v>
      </c>
      <c r="AX339" s="15" t="s">
        <v>80</v>
      </c>
      <c r="AY339" s="240" t="s">
        <v>136</v>
      </c>
    </row>
    <row r="340" spans="1:65" s="2" customFormat="1" ht="16.5" customHeight="1">
      <c r="A340" s="37"/>
      <c r="B340" s="38"/>
      <c r="C340" s="191" t="s">
        <v>395</v>
      </c>
      <c r="D340" s="191" t="s">
        <v>141</v>
      </c>
      <c r="E340" s="192" t="s">
        <v>396</v>
      </c>
      <c r="F340" s="193" t="s">
        <v>397</v>
      </c>
      <c r="G340" s="194" t="s">
        <v>398</v>
      </c>
      <c r="H340" s="195">
        <v>1175.567</v>
      </c>
      <c r="I340" s="196"/>
      <c r="J340" s="197">
        <f>ROUND(I340*H340,2)</f>
        <v>0</v>
      </c>
      <c r="K340" s="193" t="s">
        <v>144</v>
      </c>
      <c r="L340" s="42"/>
      <c r="M340" s="198" t="s">
        <v>19</v>
      </c>
      <c r="N340" s="199" t="s">
        <v>43</v>
      </c>
      <c r="O340" s="67"/>
      <c r="P340" s="200">
        <f>O340*H340</f>
        <v>0</v>
      </c>
      <c r="Q340" s="200">
        <v>0</v>
      </c>
      <c r="R340" s="200">
        <f>Q340*H340</f>
        <v>0</v>
      </c>
      <c r="S340" s="200">
        <v>0</v>
      </c>
      <c r="T340" s="201">
        <f>S340*H340</f>
        <v>0</v>
      </c>
      <c r="U340" s="37"/>
      <c r="V340" s="37"/>
      <c r="W340" s="37"/>
      <c r="X340" s="37"/>
      <c r="Y340" s="37"/>
      <c r="Z340" s="37"/>
      <c r="AA340" s="37"/>
      <c r="AB340" s="37"/>
      <c r="AC340" s="37"/>
      <c r="AD340" s="37"/>
      <c r="AE340" s="37"/>
      <c r="AR340" s="202" t="s">
        <v>332</v>
      </c>
      <c r="AT340" s="202" t="s">
        <v>141</v>
      </c>
      <c r="AU340" s="202" t="s">
        <v>82</v>
      </c>
      <c r="AY340" s="20" t="s">
        <v>136</v>
      </c>
      <c r="BE340" s="203">
        <f>IF(N340="základní",J340,0)</f>
        <v>0</v>
      </c>
      <c r="BF340" s="203">
        <f>IF(N340="snížená",J340,0)</f>
        <v>0</v>
      </c>
      <c r="BG340" s="203">
        <f>IF(N340="zákl. přenesená",J340,0)</f>
        <v>0</v>
      </c>
      <c r="BH340" s="203">
        <f>IF(N340="sníž. přenesená",J340,0)</f>
        <v>0</v>
      </c>
      <c r="BI340" s="203">
        <f>IF(N340="nulová",J340,0)</f>
        <v>0</v>
      </c>
      <c r="BJ340" s="20" t="s">
        <v>80</v>
      </c>
      <c r="BK340" s="203">
        <f>ROUND(I340*H340,2)</f>
        <v>0</v>
      </c>
      <c r="BL340" s="20" t="s">
        <v>332</v>
      </c>
      <c r="BM340" s="202" t="s">
        <v>399</v>
      </c>
    </row>
    <row r="341" spans="1:47" s="2" customFormat="1" ht="11.25">
      <c r="A341" s="37"/>
      <c r="B341" s="38"/>
      <c r="C341" s="39"/>
      <c r="D341" s="204" t="s">
        <v>148</v>
      </c>
      <c r="E341" s="39"/>
      <c r="F341" s="205" t="s">
        <v>400</v>
      </c>
      <c r="G341" s="39"/>
      <c r="H341" s="39"/>
      <c r="I341" s="112"/>
      <c r="J341" s="39"/>
      <c r="K341" s="39"/>
      <c r="L341" s="42"/>
      <c r="M341" s="206"/>
      <c r="N341" s="207"/>
      <c r="O341" s="67"/>
      <c r="P341" s="67"/>
      <c r="Q341" s="67"/>
      <c r="R341" s="67"/>
      <c r="S341" s="67"/>
      <c r="T341" s="68"/>
      <c r="U341" s="37"/>
      <c r="V341" s="37"/>
      <c r="W341" s="37"/>
      <c r="X341" s="37"/>
      <c r="Y341" s="37"/>
      <c r="Z341" s="37"/>
      <c r="AA341" s="37"/>
      <c r="AB341" s="37"/>
      <c r="AC341" s="37"/>
      <c r="AD341" s="37"/>
      <c r="AE341" s="37"/>
      <c r="AT341" s="20" t="s">
        <v>148</v>
      </c>
      <c r="AU341" s="20" t="s">
        <v>82</v>
      </c>
    </row>
    <row r="342" spans="2:51" s="13" customFormat="1" ht="11.25">
      <c r="B342" s="209"/>
      <c r="C342" s="210"/>
      <c r="D342" s="204" t="s">
        <v>152</v>
      </c>
      <c r="E342" s="211" t="s">
        <v>19</v>
      </c>
      <c r="F342" s="212" t="s">
        <v>393</v>
      </c>
      <c r="G342" s="210"/>
      <c r="H342" s="211" t="s">
        <v>19</v>
      </c>
      <c r="I342" s="213"/>
      <c r="J342" s="210"/>
      <c r="K342" s="210"/>
      <c r="L342" s="214"/>
      <c r="M342" s="215"/>
      <c r="N342" s="216"/>
      <c r="O342" s="216"/>
      <c r="P342" s="216"/>
      <c r="Q342" s="216"/>
      <c r="R342" s="216"/>
      <c r="S342" s="216"/>
      <c r="T342" s="217"/>
      <c r="AT342" s="218" t="s">
        <v>152</v>
      </c>
      <c r="AU342" s="218" t="s">
        <v>82</v>
      </c>
      <c r="AV342" s="13" t="s">
        <v>80</v>
      </c>
      <c r="AW342" s="13" t="s">
        <v>33</v>
      </c>
      <c r="AX342" s="13" t="s">
        <v>72</v>
      </c>
      <c r="AY342" s="218" t="s">
        <v>136</v>
      </c>
    </row>
    <row r="343" spans="2:51" s="14" customFormat="1" ht="11.25">
      <c r="B343" s="219"/>
      <c r="C343" s="220"/>
      <c r="D343" s="204" t="s">
        <v>152</v>
      </c>
      <c r="E343" s="221" t="s">
        <v>19</v>
      </c>
      <c r="F343" s="222" t="s">
        <v>401</v>
      </c>
      <c r="G343" s="220"/>
      <c r="H343" s="223">
        <v>1175.567</v>
      </c>
      <c r="I343" s="224"/>
      <c r="J343" s="220"/>
      <c r="K343" s="220"/>
      <c r="L343" s="225"/>
      <c r="M343" s="226"/>
      <c r="N343" s="227"/>
      <c r="O343" s="227"/>
      <c r="P343" s="227"/>
      <c r="Q343" s="227"/>
      <c r="R343" s="227"/>
      <c r="S343" s="227"/>
      <c r="T343" s="228"/>
      <c r="AT343" s="229" t="s">
        <v>152</v>
      </c>
      <c r="AU343" s="229" t="s">
        <v>82</v>
      </c>
      <c r="AV343" s="14" t="s">
        <v>82</v>
      </c>
      <c r="AW343" s="14" t="s">
        <v>33</v>
      </c>
      <c r="AX343" s="14" t="s">
        <v>72</v>
      </c>
      <c r="AY343" s="229" t="s">
        <v>136</v>
      </c>
    </row>
    <row r="344" spans="2:51" s="15" customFormat="1" ht="11.25">
      <c r="B344" s="230"/>
      <c r="C344" s="231"/>
      <c r="D344" s="204" t="s">
        <v>152</v>
      </c>
      <c r="E344" s="232" t="s">
        <v>19</v>
      </c>
      <c r="F344" s="233" t="s">
        <v>177</v>
      </c>
      <c r="G344" s="231"/>
      <c r="H344" s="234">
        <v>1175.567</v>
      </c>
      <c r="I344" s="235"/>
      <c r="J344" s="231"/>
      <c r="K344" s="231"/>
      <c r="L344" s="236"/>
      <c r="M344" s="237"/>
      <c r="N344" s="238"/>
      <c r="O344" s="238"/>
      <c r="P344" s="238"/>
      <c r="Q344" s="238"/>
      <c r="R344" s="238"/>
      <c r="S344" s="238"/>
      <c r="T344" s="239"/>
      <c r="AT344" s="240" t="s">
        <v>152</v>
      </c>
      <c r="AU344" s="240" t="s">
        <v>82</v>
      </c>
      <c r="AV344" s="15" t="s">
        <v>145</v>
      </c>
      <c r="AW344" s="15" t="s">
        <v>33</v>
      </c>
      <c r="AX344" s="15" t="s">
        <v>80</v>
      </c>
      <c r="AY344" s="240" t="s">
        <v>136</v>
      </c>
    </row>
    <row r="345" spans="1:65" s="2" customFormat="1" ht="16.5" customHeight="1">
      <c r="A345" s="37"/>
      <c r="B345" s="38"/>
      <c r="C345" s="241" t="s">
        <v>402</v>
      </c>
      <c r="D345" s="241" t="s">
        <v>403</v>
      </c>
      <c r="E345" s="242" t="s">
        <v>404</v>
      </c>
      <c r="F345" s="243" t="s">
        <v>405</v>
      </c>
      <c r="G345" s="244" t="s">
        <v>406</v>
      </c>
      <c r="H345" s="245">
        <v>10.816</v>
      </c>
      <c r="I345" s="246"/>
      <c r="J345" s="247">
        <f>ROUND(I345*H345,2)</f>
        <v>0</v>
      </c>
      <c r="K345" s="243" t="s">
        <v>144</v>
      </c>
      <c r="L345" s="248"/>
      <c r="M345" s="249" t="s">
        <v>19</v>
      </c>
      <c r="N345" s="250" t="s">
        <v>43</v>
      </c>
      <c r="O345" s="67"/>
      <c r="P345" s="200">
        <f>O345*H345</f>
        <v>0</v>
      </c>
      <c r="Q345" s="200">
        <v>0.55</v>
      </c>
      <c r="R345" s="200">
        <f>Q345*H345</f>
        <v>5.948800000000001</v>
      </c>
      <c r="S345" s="200">
        <v>0</v>
      </c>
      <c r="T345" s="201">
        <f>S345*H345</f>
        <v>0</v>
      </c>
      <c r="U345" s="37"/>
      <c r="V345" s="37"/>
      <c r="W345" s="37"/>
      <c r="X345" s="37"/>
      <c r="Y345" s="37"/>
      <c r="Z345" s="37"/>
      <c r="AA345" s="37"/>
      <c r="AB345" s="37"/>
      <c r="AC345" s="37"/>
      <c r="AD345" s="37"/>
      <c r="AE345" s="37"/>
      <c r="AR345" s="202" t="s">
        <v>407</v>
      </c>
      <c r="AT345" s="202" t="s">
        <v>403</v>
      </c>
      <c r="AU345" s="202" t="s">
        <v>82</v>
      </c>
      <c r="AY345" s="20" t="s">
        <v>136</v>
      </c>
      <c r="BE345" s="203">
        <f>IF(N345="základní",J345,0)</f>
        <v>0</v>
      </c>
      <c r="BF345" s="203">
        <f>IF(N345="snížená",J345,0)</f>
        <v>0</v>
      </c>
      <c r="BG345" s="203">
        <f>IF(N345="zákl. přenesená",J345,0)</f>
        <v>0</v>
      </c>
      <c r="BH345" s="203">
        <f>IF(N345="sníž. přenesená",J345,0)</f>
        <v>0</v>
      </c>
      <c r="BI345" s="203">
        <f>IF(N345="nulová",J345,0)</f>
        <v>0</v>
      </c>
      <c r="BJ345" s="20" t="s">
        <v>80</v>
      </c>
      <c r="BK345" s="203">
        <f>ROUND(I345*H345,2)</f>
        <v>0</v>
      </c>
      <c r="BL345" s="20" t="s">
        <v>332</v>
      </c>
      <c r="BM345" s="202" t="s">
        <v>408</v>
      </c>
    </row>
    <row r="346" spans="1:47" s="2" customFormat="1" ht="11.25">
      <c r="A346" s="37"/>
      <c r="B346" s="38"/>
      <c r="C346" s="39"/>
      <c r="D346" s="204" t="s">
        <v>148</v>
      </c>
      <c r="E346" s="39"/>
      <c r="F346" s="205" t="s">
        <v>405</v>
      </c>
      <c r="G346" s="39"/>
      <c r="H346" s="39"/>
      <c r="I346" s="112"/>
      <c r="J346" s="39"/>
      <c r="K346" s="39"/>
      <c r="L346" s="42"/>
      <c r="M346" s="206"/>
      <c r="N346" s="207"/>
      <c r="O346" s="67"/>
      <c r="P346" s="67"/>
      <c r="Q346" s="67"/>
      <c r="R346" s="67"/>
      <c r="S346" s="67"/>
      <c r="T346" s="68"/>
      <c r="U346" s="37"/>
      <c r="V346" s="37"/>
      <c r="W346" s="37"/>
      <c r="X346" s="37"/>
      <c r="Y346" s="37"/>
      <c r="Z346" s="37"/>
      <c r="AA346" s="37"/>
      <c r="AB346" s="37"/>
      <c r="AC346" s="37"/>
      <c r="AD346" s="37"/>
      <c r="AE346" s="37"/>
      <c r="AT346" s="20" t="s">
        <v>148</v>
      </c>
      <c r="AU346" s="20" t="s">
        <v>82</v>
      </c>
    </row>
    <row r="347" spans="2:51" s="14" customFormat="1" ht="11.25">
      <c r="B347" s="219"/>
      <c r="C347" s="220"/>
      <c r="D347" s="204" t="s">
        <v>152</v>
      </c>
      <c r="E347" s="221" t="s">
        <v>19</v>
      </c>
      <c r="F347" s="222" t="s">
        <v>409</v>
      </c>
      <c r="G347" s="220"/>
      <c r="H347" s="223">
        <v>9.405</v>
      </c>
      <c r="I347" s="224"/>
      <c r="J347" s="220"/>
      <c r="K347" s="220"/>
      <c r="L347" s="225"/>
      <c r="M347" s="226"/>
      <c r="N347" s="227"/>
      <c r="O347" s="227"/>
      <c r="P347" s="227"/>
      <c r="Q347" s="227"/>
      <c r="R347" s="227"/>
      <c r="S347" s="227"/>
      <c r="T347" s="228"/>
      <c r="AT347" s="229" t="s">
        <v>152</v>
      </c>
      <c r="AU347" s="229" t="s">
        <v>82</v>
      </c>
      <c r="AV347" s="14" t="s">
        <v>82</v>
      </c>
      <c r="AW347" s="14" t="s">
        <v>33</v>
      </c>
      <c r="AX347" s="14" t="s">
        <v>80</v>
      </c>
      <c r="AY347" s="229" t="s">
        <v>136</v>
      </c>
    </row>
    <row r="348" spans="2:51" s="14" customFormat="1" ht="11.25">
      <c r="B348" s="219"/>
      <c r="C348" s="220"/>
      <c r="D348" s="204" t="s">
        <v>152</v>
      </c>
      <c r="E348" s="220"/>
      <c r="F348" s="222" t="s">
        <v>410</v>
      </c>
      <c r="G348" s="220"/>
      <c r="H348" s="223">
        <v>10.816</v>
      </c>
      <c r="I348" s="224"/>
      <c r="J348" s="220"/>
      <c r="K348" s="220"/>
      <c r="L348" s="225"/>
      <c r="M348" s="226"/>
      <c r="N348" s="227"/>
      <c r="O348" s="227"/>
      <c r="P348" s="227"/>
      <c r="Q348" s="227"/>
      <c r="R348" s="227"/>
      <c r="S348" s="227"/>
      <c r="T348" s="228"/>
      <c r="AT348" s="229" t="s">
        <v>152</v>
      </c>
      <c r="AU348" s="229" t="s">
        <v>82</v>
      </c>
      <c r="AV348" s="14" t="s">
        <v>82</v>
      </c>
      <c r="AW348" s="14" t="s">
        <v>4</v>
      </c>
      <c r="AX348" s="14" t="s">
        <v>80</v>
      </c>
      <c r="AY348" s="229" t="s">
        <v>136</v>
      </c>
    </row>
    <row r="349" spans="1:65" s="2" customFormat="1" ht="16.5" customHeight="1">
      <c r="A349" s="37"/>
      <c r="B349" s="38"/>
      <c r="C349" s="191" t="s">
        <v>411</v>
      </c>
      <c r="D349" s="191" t="s">
        <v>141</v>
      </c>
      <c r="E349" s="192" t="s">
        <v>412</v>
      </c>
      <c r="F349" s="193" t="s">
        <v>413</v>
      </c>
      <c r="G349" s="194" t="s">
        <v>90</v>
      </c>
      <c r="H349" s="195">
        <v>705.34</v>
      </c>
      <c r="I349" s="196"/>
      <c r="J349" s="197">
        <f>ROUND(I349*H349,2)</f>
        <v>0</v>
      </c>
      <c r="K349" s="193" t="s">
        <v>144</v>
      </c>
      <c r="L349" s="42"/>
      <c r="M349" s="198" t="s">
        <v>19</v>
      </c>
      <c r="N349" s="199" t="s">
        <v>43</v>
      </c>
      <c r="O349" s="67"/>
      <c r="P349" s="200">
        <f>O349*H349</f>
        <v>0</v>
      </c>
      <c r="Q349" s="200">
        <v>6.88E-05</v>
      </c>
      <c r="R349" s="200">
        <f>Q349*H349</f>
        <v>0.048527392</v>
      </c>
      <c r="S349" s="200">
        <v>0</v>
      </c>
      <c r="T349" s="201">
        <f>S349*H349</f>
        <v>0</v>
      </c>
      <c r="U349" s="37"/>
      <c r="V349" s="37"/>
      <c r="W349" s="37"/>
      <c r="X349" s="37"/>
      <c r="Y349" s="37"/>
      <c r="Z349" s="37"/>
      <c r="AA349" s="37"/>
      <c r="AB349" s="37"/>
      <c r="AC349" s="37"/>
      <c r="AD349" s="37"/>
      <c r="AE349" s="37"/>
      <c r="AR349" s="202" t="s">
        <v>332</v>
      </c>
      <c r="AT349" s="202" t="s">
        <v>141</v>
      </c>
      <c r="AU349" s="202" t="s">
        <v>82</v>
      </c>
      <c r="AY349" s="20" t="s">
        <v>136</v>
      </c>
      <c r="BE349" s="203">
        <f>IF(N349="základní",J349,0)</f>
        <v>0</v>
      </c>
      <c r="BF349" s="203">
        <f>IF(N349="snížená",J349,0)</f>
        <v>0</v>
      </c>
      <c r="BG349" s="203">
        <f>IF(N349="zákl. přenesená",J349,0)</f>
        <v>0</v>
      </c>
      <c r="BH349" s="203">
        <f>IF(N349="sníž. přenesená",J349,0)</f>
        <v>0</v>
      </c>
      <c r="BI349" s="203">
        <f>IF(N349="nulová",J349,0)</f>
        <v>0</v>
      </c>
      <c r="BJ349" s="20" t="s">
        <v>80</v>
      </c>
      <c r="BK349" s="203">
        <f>ROUND(I349*H349,2)</f>
        <v>0</v>
      </c>
      <c r="BL349" s="20" t="s">
        <v>332</v>
      </c>
      <c r="BM349" s="202" t="s">
        <v>414</v>
      </c>
    </row>
    <row r="350" spans="1:47" s="2" customFormat="1" ht="19.5">
      <c r="A350" s="37"/>
      <c r="B350" s="38"/>
      <c r="C350" s="39"/>
      <c r="D350" s="204" t="s">
        <v>148</v>
      </c>
      <c r="E350" s="39"/>
      <c r="F350" s="205" t="s">
        <v>415</v>
      </c>
      <c r="G350" s="39"/>
      <c r="H350" s="39"/>
      <c r="I350" s="112"/>
      <c r="J350" s="39"/>
      <c r="K350" s="39"/>
      <c r="L350" s="42"/>
      <c r="M350" s="206"/>
      <c r="N350" s="207"/>
      <c r="O350" s="67"/>
      <c r="P350" s="67"/>
      <c r="Q350" s="67"/>
      <c r="R350" s="67"/>
      <c r="S350" s="67"/>
      <c r="T350" s="68"/>
      <c r="U350" s="37"/>
      <c r="V350" s="37"/>
      <c r="W350" s="37"/>
      <c r="X350" s="37"/>
      <c r="Y350" s="37"/>
      <c r="Z350" s="37"/>
      <c r="AA350" s="37"/>
      <c r="AB350" s="37"/>
      <c r="AC350" s="37"/>
      <c r="AD350" s="37"/>
      <c r="AE350" s="37"/>
      <c r="AT350" s="20" t="s">
        <v>148</v>
      </c>
      <c r="AU350" s="20" t="s">
        <v>82</v>
      </c>
    </row>
    <row r="351" spans="2:51" s="13" customFormat="1" ht="11.25">
      <c r="B351" s="209"/>
      <c r="C351" s="210"/>
      <c r="D351" s="204" t="s">
        <v>152</v>
      </c>
      <c r="E351" s="211" t="s">
        <v>19</v>
      </c>
      <c r="F351" s="212" t="s">
        <v>416</v>
      </c>
      <c r="G351" s="210"/>
      <c r="H351" s="211" t="s">
        <v>19</v>
      </c>
      <c r="I351" s="213"/>
      <c r="J351" s="210"/>
      <c r="K351" s="210"/>
      <c r="L351" s="214"/>
      <c r="M351" s="215"/>
      <c r="N351" s="216"/>
      <c r="O351" s="216"/>
      <c r="P351" s="216"/>
      <c r="Q351" s="216"/>
      <c r="R351" s="216"/>
      <c r="S351" s="216"/>
      <c r="T351" s="217"/>
      <c r="AT351" s="218" t="s">
        <v>152</v>
      </c>
      <c r="AU351" s="218" t="s">
        <v>82</v>
      </c>
      <c r="AV351" s="13" t="s">
        <v>80</v>
      </c>
      <c r="AW351" s="13" t="s">
        <v>33</v>
      </c>
      <c r="AX351" s="13" t="s">
        <v>72</v>
      </c>
      <c r="AY351" s="218" t="s">
        <v>136</v>
      </c>
    </row>
    <row r="352" spans="2:51" s="13" customFormat="1" ht="11.25">
      <c r="B352" s="209"/>
      <c r="C352" s="210"/>
      <c r="D352" s="204" t="s">
        <v>152</v>
      </c>
      <c r="E352" s="211" t="s">
        <v>19</v>
      </c>
      <c r="F352" s="212" t="s">
        <v>154</v>
      </c>
      <c r="G352" s="210"/>
      <c r="H352" s="211" t="s">
        <v>19</v>
      </c>
      <c r="I352" s="213"/>
      <c r="J352" s="210"/>
      <c r="K352" s="210"/>
      <c r="L352" s="214"/>
      <c r="M352" s="215"/>
      <c r="N352" s="216"/>
      <c r="O352" s="216"/>
      <c r="P352" s="216"/>
      <c r="Q352" s="216"/>
      <c r="R352" s="216"/>
      <c r="S352" s="216"/>
      <c r="T352" s="217"/>
      <c r="AT352" s="218" t="s">
        <v>152</v>
      </c>
      <c r="AU352" s="218" t="s">
        <v>82</v>
      </c>
      <c r="AV352" s="13" t="s">
        <v>80</v>
      </c>
      <c r="AW352" s="13" t="s">
        <v>33</v>
      </c>
      <c r="AX352" s="13" t="s">
        <v>72</v>
      </c>
      <c r="AY352" s="218" t="s">
        <v>136</v>
      </c>
    </row>
    <row r="353" spans="2:51" s="14" customFormat="1" ht="11.25">
      <c r="B353" s="219"/>
      <c r="C353" s="220"/>
      <c r="D353" s="204" t="s">
        <v>152</v>
      </c>
      <c r="E353" s="221" t="s">
        <v>19</v>
      </c>
      <c r="F353" s="222" t="s">
        <v>218</v>
      </c>
      <c r="G353" s="220"/>
      <c r="H353" s="223">
        <v>88.688</v>
      </c>
      <c r="I353" s="224"/>
      <c r="J353" s="220"/>
      <c r="K353" s="220"/>
      <c r="L353" s="225"/>
      <c r="M353" s="226"/>
      <c r="N353" s="227"/>
      <c r="O353" s="227"/>
      <c r="P353" s="227"/>
      <c r="Q353" s="227"/>
      <c r="R353" s="227"/>
      <c r="S353" s="227"/>
      <c r="T353" s="228"/>
      <c r="AT353" s="229" t="s">
        <v>152</v>
      </c>
      <c r="AU353" s="229" t="s">
        <v>82</v>
      </c>
      <c r="AV353" s="14" t="s">
        <v>82</v>
      </c>
      <c r="AW353" s="14" t="s">
        <v>33</v>
      </c>
      <c r="AX353" s="14" t="s">
        <v>72</v>
      </c>
      <c r="AY353" s="229" t="s">
        <v>136</v>
      </c>
    </row>
    <row r="354" spans="2:51" s="14" customFormat="1" ht="11.25">
      <c r="B354" s="219"/>
      <c r="C354" s="220"/>
      <c r="D354" s="204" t="s">
        <v>152</v>
      </c>
      <c r="E354" s="221" t="s">
        <v>19</v>
      </c>
      <c r="F354" s="222" t="s">
        <v>219</v>
      </c>
      <c r="G354" s="220"/>
      <c r="H354" s="223">
        <v>24.255</v>
      </c>
      <c r="I354" s="224"/>
      <c r="J354" s="220"/>
      <c r="K354" s="220"/>
      <c r="L354" s="225"/>
      <c r="M354" s="226"/>
      <c r="N354" s="227"/>
      <c r="O354" s="227"/>
      <c r="P354" s="227"/>
      <c r="Q354" s="227"/>
      <c r="R354" s="227"/>
      <c r="S354" s="227"/>
      <c r="T354" s="228"/>
      <c r="AT354" s="229" t="s">
        <v>152</v>
      </c>
      <c r="AU354" s="229" t="s">
        <v>82</v>
      </c>
      <c r="AV354" s="14" t="s">
        <v>82</v>
      </c>
      <c r="AW354" s="14" t="s">
        <v>33</v>
      </c>
      <c r="AX354" s="14" t="s">
        <v>72</v>
      </c>
      <c r="AY354" s="229" t="s">
        <v>136</v>
      </c>
    </row>
    <row r="355" spans="2:51" s="13" customFormat="1" ht="11.25">
      <c r="B355" s="209"/>
      <c r="C355" s="210"/>
      <c r="D355" s="204" t="s">
        <v>152</v>
      </c>
      <c r="E355" s="211" t="s">
        <v>19</v>
      </c>
      <c r="F355" s="212" t="s">
        <v>157</v>
      </c>
      <c r="G355" s="210"/>
      <c r="H355" s="211" t="s">
        <v>19</v>
      </c>
      <c r="I355" s="213"/>
      <c r="J355" s="210"/>
      <c r="K355" s="210"/>
      <c r="L355" s="214"/>
      <c r="M355" s="215"/>
      <c r="N355" s="216"/>
      <c r="O355" s="216"/>
      <c r="P355" s="216"/>
      <c r="Q355" s="216"/>
      <c r="R355" s="216"/>
      <c r="S355" s="216"/>
      <c r="T355" s="217"/>
      <c r="AT355" s="218" t="s">
        <v>152</v>
      </c>
      <c r="AU355" s="218" t="s">
        <v>82</v>
      </c>
      <c r="AV355" s="13" t="s">
        <v>80</v>
      </c>
      <c r="AW355" s="13" t="s">
        <v>33</v>
      </c>
      <c r="AX355" s="13" t="s">
        <v>72</v>
      </c>
      <c r="AY355" s="218" t="s">
        <v>136</v>
      </c>
    </row>
    <row r="356" spans="2:51" s="14" customFormat="1" ht="11.25">
      <c r="B356" s="219"/>
      <c r="C356" s="220"/>
      <c r="D356" s="204" t="s">
        <v>152</v>
      </c>
      <c r="E356" s="221" t="s">
        <v>19</v>
      </c>
      <c r="F356" s="222" t="s">
        <v>220</v>
      </c>
      <c r="G356" s="220"/>
      <c r="H356" s="223">
        <v>44</v>
      </c>
      <c r="I356" s="224"/>
      <c r="J356" s="220"/>
      <c r="K356" s="220"/>
      <c r="L356" s="225"/>
      <c r="M356" s="226"/>
      <c r="N356" s="227"/>
      <c r="O356" s="227"/>
      <c r="P356" s="227"/>
      <c r="Q356" s="227"/>
      <c r="R356" s="227"/>
      <c r="S356" s="227"/>
      <c r="T356" s="228"/>
      <c r="AT356" s="229" t="s">
        <v>152</v>
      </c>
      <c r="AU356" s="229" t="s">
        <v>82</v>
      </c>
      <c r="AV356" s="14" t="s">
        <v>82</v>
      </c>
      <c r="AW356" s="14" t="s">
        <v>33</v>
      </c>
      <c r="AX356" s="14" t="s">
        <v>72</v>
      </c>
      <c r="AY356" s="229" t="s">
        <v>136</v>
      </c>
    </row>
    <row r="357" spans="2:51" s="14" customFormat="1" ht="11.25">
      <c r="B357" s="219"/>
      <c r="C357" s="220"/>
      <c r="D357" s="204" t="s">
        <v>152</v>
      </c>
      <c r="E357" s="221" t="s">
        <v>19</v>
      </c>
      <c r="F357" s="222" t="s">
        <v>221</v>
      </c>
      <c r="G357" s="220"/>
      <c r="H357" s="223">
        <v>3.5</v>
      </c>
      <c r="I357" s="224"/>
      <c r="J357" s="220"/>
      <c r="K357" s="220"/>
      <c r="L357" s="225"/>
      <c r="M357" s="226"/>
      <c r="N357" s="227"/>
      <c r="O357" s="227"/>
      <c r="P357" s="227"/>
      <c r="Q357" s="227"/>
      <c r="R357" s="227"/>
      <c r="S357" s="227"/>
      <c r="T357" s="228"/>
      <c r="AT357" s="229" t="s">
        <v>152</v>
      </c>
      <c r="AU357" s="229" t="s">
        <v>82</v>
      </c>
      <c r="AV357" s="14" t="s">
        <v>82</v>
      </c>
      <c r="AW357" s="14" t="s">
        <v>33</v>
      </c>
      <c r="AX357" s="14" t="s">
        <v>72</v>
      </c>
      <c r="AY357" s="229" t="s">
        <v>136</v>
      </c>
    </row>
    <row r="358" spans="2:51" s="14" customFormat="1" ht="11.25">
      <c r="B358" s="219"/>
      <c r="C358" s="220"/>
      <c r="D358" s="204" t="s">
        <v>152</v>
      </c>
      <c r="E358" s="221" t="s">
        <v>19</v>
      </c>
      <c r="F358" s="222" t="s">
        <v>222</v>
      </c>
      <c r="G358" s="220"/>
      <c r="H358" s="223">
        <v>9.5</v>
      </c>
      <c r="I358" s="224"/>
      <c r="J358" s="220"/>
      <c r="K358" s="220"/>
      <c r="L358" s="225"/>
      <c r="M358" s="226"/>
      <c r="N358" s="227"/>
      <c r="O358" s="227"/>
      <c r="P358" s="227"/>
      <c r="Q358" s="227"/>
      <c r="R358" s="227"/>
      <c r="S358" s="227"/>
      <c r="T358" s="228"/>
      <c r="AT358" s="229" t="s">
        <v>152</v>
      </c>
      <c r="AU358" s="229" t="s">
        <v>82</v>
      </c>
      <c r="AV358" s="14" t="s">
        <v>82</v>
      </c>
      <c r="AW358" s="14" t="s">
        <v>33</v>
      </c>
      <c r="AX358" s="14" t="s">
        <v>72</v>
      </c>
      <c r="AY358" s="229" t="s">
        <v>136</v>
      </c>
    </row>
    <row r="359" spans="2:51" s="14" customFormat="1" ht="11.25">
      <c r="B359" s="219"/>
      <c r="C359" s="220"/>
      <c r="D359" s="204" t="s">
        <v>152</v>
      </c>
      <c r="E359" s="221" t="s">
        <v>19</v>
      </c>
      <c r="F359" s="222" t="s">
        <v>223</v>
      </c>
      <c r="G359" s="220"/>
      <c r="H359" s="223">
        <v>12</v>
      </c>
      <c r="I359" s="224"/>
      <c r="J359" s="220"/>
      <c r="K359" s="220"/>
      <c r="L359" s="225"/>
      <c r="M359" s="226"/>
      <c r="N359" s="227"/>
      <c r="O359" s="227"/>
      <c r="P359" s="227"/>
      <c r="Q359" s="227"/>
      <c r="R359" s="227"/>
      <c r="S359" s="227"/>
      <c r="T359" s="228"/>
      <c r="AT359" s="229" t="s">
        <v>152</v>
      </c>
      <c r="AU359" s="229" t="s">
        <v>82</v>
      </c>
      <c r="AV359" s="14" t="s">
        <v>82</v>
      </c>
      <c r="AW359" s="14" t="s">
        <v>33</v>
      </c>
      <c r="AX359" s="14" t="s">
        <v>72</v>
      </c>
      <c r="AY359" s="229" t="s">
        <v>136</v>
      </c>
    </row>
    <row r="360" spans="2:51" s="14" customFormat="1" ht="11.25">
      <c r="B360" s="219"/>
      <c r="C360" s="220"/>
      <c r="D360" s="204" t="s">
        <v>152</v>
      </c>
      <c r="E360" s="221" t="s">
        <v>19</v>
      </c>
      <c r="F360" s="222" t="s">
        <v>224</v>
      </c>
      <c r="G360" s="220"/>
      <c r="H360" s="223">
        <v>4.06</v>
      </c>
      <c r="I360" s="224"/>
      <c r="J360" s="220"/>
      <c r="K360" s="220"/>
      <c r="L360" s="225"/>
      <c r="M360" s="226"/>
      <c r="N360" s="227"/>
      <c r="O360" s="227"/>
      <c r="P360" s="227"/>
      <c r="Q360" s="227"/>
      <c r="R360" s="227"/>
      <c r="S360" s="227"/>
      <c r="T360" s="228"/>
      <c r="AT360" s="229" t="s">
        <v>152</v>
      </c>
      <c r="AU360" s="229" t="s">
        <v>82</v>
      </c>
      <c r="AV360" s="14" t="s">
        <v>82</v>
      </c>
      <c r="AW360" s="14" t="s">
        <v>33</v>
      </c>
      <c r="AX360" s="14" t="s">
        <v>72</v>
      </c>
      <c r="AY360" s="229" t="s">
        <v>136</v>
      </c>
    </row>
    <row r="361" spans="2:51" s="13" customFormat="1" ht="11.25">
      <c r="B361" s="209"/>
      <c r="C361" s="210"/>
      <c r="D361" s="204" t="s">
        <v>152</v>
      </c>
      <c r="E361" s="211" t="s">
        <v>19</v>
      </c>
      <c r="F361" s="212" t="s">
        <v>163</v>
      </c>
      <c r="G361" s="210"/>
      <c r="H361" s="211" t="s">
        <v>19</v>
      </c>
      <c r="I361" s="213"/>
      <c r="J361" s="210"/>
      <c r="K361" s="210"/>
      <c r="L361" s="214"/>
      <c r="M361" s="215"/>
      <c r="N361" s="216"/>
      <c r="O361" s="216"/>
      <c r="P361" s="216"/>
      <c r="Q361" s="216"/>
      <c r="R361" s="216"/>
      <c r="S361" s="216"/>
      <c r="T361" s="217"/>
      <c r="AT361" s="218" t="s">
        <v>152</v>
      </c>
      <c r="AU361" s="218" t="s">
        <v>82</v>
      </c>
      <c r="AV361" s="13" t="s">
        <v>80</v>
      </c>
      <c r="AW361" s="13" t="s">
        <v>33</v>
      </c>
      <c r="AX361" s="13" t="s">
        <v>72</v>
      </c>
      <c r="AY361" s="218" t="s">
        <v>136</v>
      </c>
    </row>
    <row r="362" spans="2:51" s="14" customFormat="1" ht="11.25">
      <c r="B362" s="219"/>
      <c r="C362" s="220"/>
      <c r="D362" s="204" t="s">
        <v>152</v>
      </c>
      <c r="E362" s="221" t="s">
        <v>19</v>
      </c>
      <c r="F362" s="222" t="s">
        <v>225</v>
      </c>
      <c r="G362" s="220"/>
      <c r="H362" s="223">
        <v>28.16</v>
      </c>
      <c r="I362" s="224"/>
      <c r="J362" s="220"/>
      <c r="K362" s="220"/>
      <c r="L362" s="225"/>
      <c r="M362" s="226"/>
      <c r="N362" s="227"/>
      <c r="O362" s="227"/>
      <c r="P362" s="227"/>
      <c r="Q362" s="227"/>
      <c r="R362" s="227"/>
      <c r="S362" s="227"/>
      <c r="T362" s="228"/>
      <c r="AT362" s="229" t="s">
        <v>152</v>
      </c>
      <c r="AU362" s="229" t="s">
        <v>82</v>
      </c>
      <c r="AV362" s="14" t="s">
        <v>82</v>
      </c>
      <c r="AW362" s="14" t="s">
        <v>33</v>
      </c>
      <c r="AX362" s="14" t="s">
        <v>72</v>
      </c>
      <c r="AY362" s="229" t="s">
        <v>136</v>
      </c>
    </row>
    <row r="363" spans="2:51" s="14" customFormat="1" ht="11.25">
      <c r="B363" s="219"/>
      <c r="C363" s="220"/>
      <c r="D363" s="204" t="s">
        <v>152</v>
      </c>
      <c r="E363" s="221" t="s">
        <v>19</v>
      </c>
      <c r="F363" s="222" t="s">
        <v>226</v>
      </c>
      <c r="G363" s="220"/>
      <c r="H363" s="223">
        <v>16.8</v>
      </c>
      <c r="I363" s="224"/>
      <c r="J363" s="220"/>
      <c r="K363" s="220"/>
      <c r="L363" s="225"/>
      <c r="M363" s="226"/>
      <c r="N363" s="227"/>
      <c r="O363" s="227"/>
      <c r="P363" s="227"/>
      <c r="Q363" s="227"/>
      <c r="R363" s="227"/>
      <c r="S363" s="227"/>
      <c r="T363" s="228"/>
      <c r="AT363" s="229" t="s">
        <v>152</v>
      </c>
      <c r="AU363" s="229" t="s">
        <v>82</v>
      </c>
      <c r="AV363" s="14" t="s">
        <v>82</v>
      </c>
      <c r="AW363" s="14" t="s">
        <v>33</v>
      </c>
      <c r="AX363" s="14" t="s">
        <v>72</v>
      </c>
      <c r="AY363" s="229" t="s">
        <v>136</v>
      </c>
    </row>
    <row r="364" spans="2:51" s="14" customFormat="1" ht="11.25">
      <c r="B364" s="219"/>
      <c r="C364" s="220"/>
      <c r="D364" s="204" t="s">
        <v>152</v>
      </c>
      <c r="E364" s="221" t="s">
        <v>19</v>
      </c>
      <c r="F364" s="222" t="s">
        <v>227</v>
      </c>
      <c r="G364" s="220"/>
      <c r="H364" s="223">
        <v>3.08</v>
      </c>
      <c r="I364" s="224"/>
      <c r="J364" s="220"/>
      <c r="K364" s="220"/>
      <c r="L364" s="225"/>
      <c r="M364" s="226"/>
      <c r="N364" s="227"/>
      <c r="O364" s="227"/>
      <c r="P364" s="227"/>
      <c r="Q364" s="227"/>
      <c r="R364" s="227"/>
      <c r="S364" s="227"/>
      <c r="T364" s="228"/>
      <c r="AT364" s="229" t="s">
        <v>152</v>
      </c>
      <c r="AU364" s="229" t="s">
        <v>82</v>
      </c>
      <c r="AV364" s="14" t="s">
        <v>82</v>
      </c>
      <c r="AW364" s="14" t="s">
        <v>33</v>
      </c>
      <c r="AX364" s="14" t="s">
        <v>72</v>
      </c>
      <c r="AY364" s="229" t="s">
        <v>136</v>
      </c>
    </row>
    <row r="365" spans="2:51" s="14" customFormat="1" ht="11.25">
      <c r="B365" s="219"/>
      <c r="C365" s="220"/>
      <c r="D365" s="204" t="s">
        <v>152</v>
      </c>
      <c r="E365" s="221" t="s">
        <v>19</v>
      </c>
      <c r="F365" s="222" t="s">
        <v>228</v>
      </c>
      <c r="G365" s="220"/>
      <c r="H365" s="223">
        <v>8.36</v>
      </c>
      <c r="I365" s="224"/>
      <c r="J365" s="220"/>
      <c r="K365" s="220"/>
      <c r="L365" s="225"/>
      <c r="M365" s="226"/>
      <c r="N365" s="227"/>
      <c r="O365" s="227"/>
      <c r="P365" s="227"/>
      <c r="Q365" s="227"/>
      <c r="R365" s="227"/>
      <c r="S365" s="227"/>
      <c r="T365" s="228"/>
      <c r="AT365" s="229" t="s">
        <v>152</v>
      </c>
      <c r="AU365" s="229" t="s">
        <v>82</v>
      </c>
      <c r="AV365" s="14" t="s">
        <v>82</v>
      </c>
      <c r="AW365" s="14" t="s">
        <v>33</v>
      </c>
      <c r="AX365" s="14" t="s">
        <v>72</v>
      </c>
      <c r="AY365" s="229" t="s">
        <v>136</v>
      </c>
    </row>
    <row r="366" spans="2:51" s="14" customFormat="1" ht="11.25">
      <c r="B366" s="219"/>
      <c r="C366" s="220"/>
      <c r="D366" s="204" t="s">
        <v>152</v>
      </c>
      <c r="E366" s="221" t="s">
        <v>19</v>
      </c>
      <c r="F366" s="222" t="s">
        <v>229</v>
      </c>
      <c r="G366" s="220"/>
      <c r="H366" s="223">
        <v>10.56</v>
      </c>
      <c r="I366" s="224"/>
      <c r="J366" s="220"/>
      <c r="K366" s="220"/>
      <c r="L366" s="225"/>
      <c r="M366" s="226"/>
      <c r="N366" s="227"/>
      <c r="O366" s="227"/>
      <c r="P366" s="227"/>
      <c r="Q366" s="227"/>
      <c r="R366" s="227"/>
      <c r="S366" s="227"/>
      <c r="T366" s="228"/>
      <c r="AT366" s="229" t="s">
        <v>152</v>
      </c>
      <c r="AU366" s="229" t="s">
        <v>82</v>
      </c>
      <c r="AV366" s="14" t="s">
        <v>82</v>
      </c>
      <c r="AW366" s="14" t="s">
        <v>33</v>
      </c>
      <c r="AX366" s="14" t="s">
        <v>72</v>
      </c>
      <c r="AY366" s="229" t="s">
        <v>136</v>
      </c>
    </row>
    <row r="367" spans="2:51" s="13" customFormat="1" ht="11.25">
      <c r="B367" s="209"/>
      <c r="C367" s="210"/>
      <c r="D367" s="204" t="s">
        <v>152</v>
      </c>
      <c r="E367" s="211" t="s">
        <v>19</v>
      </c>
      <c r="F367" s="212" t="s">
        <v>169</v>
      </c>
      <c r="G367" s="210"/>
      <c r="H367" s="211" t="s">
        <v>19</v>
      </c>
      <c r="I367" s="213"/>
      <c r="J367" s="210"/>
      <c r="K367" s="210"/>
      <c r="L367" s="214"/>
      <c r="M367" s="215"/>
      <c r="N367" s="216"/>
      <c r="O367" s="216"/>
      <c r="P367" s="216"/>
      <c r="Q367" s="216"/>
      <c r="R367" s="216"/>
      <c r="S367" s="216"/>
      <c r="T367" s="217"/>
      <c r="AT367" s="218" t="s">
        <v>152</v>
      </c>
      <c r="AU367" s="218" t="s">
        <v>82</v>
      </c>
      <c r="AV367" s="13" t="s">
        <v>80</v>
      </c>
      <c r="AW367" s="13" t="s">
        <v>33</v>
      </c>
      <c r="AX367" s="13" t="s">
        <v>72</v>
      </c>
      <c r="AY367" s="218" t="s">
        <v>136</v>
      </c>
    </row>
    <row r="368" spans="2:51" s="14" customFormat="1" ht="11.25">
      <c r="B368" s="219"/>
      <c r="C368" s="220"/>
      <c r="D368" s="204" t="s">
        <v>152</v>
      </c>
      <c r="E368" s="221" t="s">
        <v>19</v>
      </c>
      <c r="F368" s="222" t="s">
        <v>230</v>
      </c>
      <c r="G368" s="220"/>
      <c r="H368" s="223">
        <v>14.4</v>
      </c>
      <c r="I368" s="224"/>
      <c r="J368" s="220"/>
      <c r="K368" s="220"/>
      <c r="L368" s="225"/>
      <c r="M368" s="226"/>
      <c r="N368" s="227"/>
      <c r="O368" s="227"/>
      <c r="P368" s="227"/>
      <c r="Q368" s="227"/>
      <c r="R368" s="227"/>
      <c r="S368" s="227"/>
      <c r="T368" s="228"/>
      <c r="AT368" s="229" t="s">
        <v>152</v>
      </c>
      <c r="AU368" s="229" t="s">
        <v>82</v>
      </c>
      <c r="AV368" s="14" t="s">
        <v>82</v>
      </c>
      <c r="AW368" s="14" t="s">
        <v>33</v>
      </c>
      <c r="AX368" s="14" t="s">
        <v>72</v>
      </c>
      <c r="AY368" s="229" t="s">
        <v>136</v>
      </c>
    </row>
    <row r="369" spans="2:51" s="14" customFormat="1" ht="11.25">
      <c r="B369" s="219"/>
      <c r="C369" s="220"/>
      <c r="D369" s="204" t="s">
        <v>152</v>
      </c>
      <c r="E369" s="221" t="s">
        <v>19</v>
      </c>
      <c r="F369" s="222" t="s">
        <v>231</v>
      </c>
      <c r="G369" s="220"/>
      <c r="H369" s="223">
        <v>8.12</v>
      </c>
      <c r="I369" s="224"/>
      <c r="J369" s="220"/>
      <c r="K369" s="220"/>
      <c r="L369" s="225"/>
      <c r="M369" s="226"/>
      <c r="N369" s="227"/>
      <c r="O369" s="227"/>
      <c r="P369" s="227"/>
      <c r="Q369" s="227"/>
      <c r="R369" s="227"/>
      <c r="S369" s="227"/>
      <c r="T369" s="228"/>
      <c r="AT369" s="229" t="s">
        <v>152</v>
      </c>
      <c r="AU369" s="229" t="s">
        <v>82</v>
      </c>
      <c r="AV369" s="14" t="s">
        <v>82</v>
      </c>
      <c r="AW369" s="14" t="s">
        <v>33</v>
      </c>
      <c r="AX369" s="14" t="s">
        <v>72</v>
      </c>
      <c r="AY369" s="229" t="s">
        <v>136</v>
      </c>
    </row>
    <row r="370" spans="2:51" s="14" customFormat="1" ht="11.25">
      <c r="B370" s="219"/>
      <c r="C370" s="220"/>
      <c r="D370" s="204" t="s">
        <v>152</v>
      </c>
      <c r="E370" s="221" t="s">
        <v>19</v>
      </c>
      <c r="F370" s="222" t="s">
        <v>232</v>
      </c>
      <c r="G370" s="220"/>
      <c r="H370" s="223">
        <v>9.6</v>
      </c>
      <c r="I370" s="224"/>
      <c r="J370" s="220"/>
      <c r="K370" s="220"/>
      <c r="L370" s="225"/>
      <c r="M370" s="226"/>
      <c r="N370" s="227"/>
      <c r="O370" s="227"/>
      <c r="P370" s="227"/>
      <c r="Q370" s="227"/>
      <c r="R370" s="227"/>
      <c r="S370" s="227"/>
      <c r="T370" s="228"/>
      <c r="AT370" s="229" t="s">
        <v>152</v>
      </c>
      <c r="AU370" s="229" t="s">
        <v>82</v>
      </c>
      <c r="AV370" s="14" t="s">
        <v>82</v>
      </c>
      <c r="AW370" s="14" t="s">
        <v>33</v>
      </c>
      <c r="AX370" s="14" t="s">
        <v>72</v>
      </c>
      <c r="AY370" s="229" t="s">
        <v>136</v>
      </c>
    </row>
    <row r="371" spans="2:51" s="14" customFormat="1" ht="11.25">
      <c r="B371" s="219"/>
      <c r="C371" s="220"/>
      <c r="D371" s="204" t="s">
        <v>152</v>
      </c>
      <c r="E371" s="221" t="s">
        <v>19</v>
      </c>
      <c r="F371" s="222" t="s">
        <v>233</v>
      </c>
      <c r="G371" s="220"/>
      <c r="H371" s="223">
        <v>30.6</v>
      </c>
      <c r="I371" s="224"/>
      <c r="J371" s="220"/>
      <c r="K371" s="220"/>
      <c r="L371" s="225"/>
      <c r="M371" s="226"/>
      <c r="N371" s="227"/>
      <c r="O371" s="227"/>
      <c r="P371" s="227"/>
      <c r="Q371" s="227"/>
      <c r="R371" s="227"/>
      <c r="S371" s="227"/>
      <c r="T371" s="228"/>
      <c r="AT371" s="229" t="s">
        <v>152</v>
      </c>
      <c r="AU371" s="229" t="s">
        <v>82</v>
      </c>
      <c r="AV371" s="14" t="s">
        <v>82</v>
      </c>
      <c r="AW371" s="14" t="s">
        <v>33</v>
      </c>
      <c r="AX371" s="14" t="s">
        <v>72</v>
      </c>
      <c r="AY371" s="229" t="s">
        <v>136</v>
      </c>
    </row>
    <row r="372" spans="2:51" s="13" customFormat="1" ht="11.25">
      <c r="B372" s="209"/>
      <c r="C372" s="210"/>
      <c r="D372" s="204" t="s">
        <v>152</v>
      </c>
      <c r="E372" s="211" t="s">
        <v>19</v>
      </c>
      <c r="F372" s="212" t="s">
        <v>174</v>
      </c>
      <c r="G372" s="210"/>
      <c r="H372" s="211" t="s">
        <v>19</v>
      </c>
      <c r="I372" s="213"/>
      <c r="J372" s="210"/>
      <c r="K372" s="210"/>
      <c r="L372" s="214"/>
      <c r="M372" s="215"/>
      <c r="N372" s="216"/>
      <c r="O372" s="216"/>
      <c r="P372" s="216"/>
      <c r="Q372" s="216"/>
      <c r="R372" s="216"/>
      <c r="S372" s="216"/>
      <c r="T372" s="217"/>
      <c r="AT372" s="218" t="s">
        <v>152</v>
      </c>
      <c r="AU372" s="218" t="s">
        <v>82</v>
      </c>
      <c r="AV372" s="13" t="s">
        <v>80</v>
      </c>
      <c r="AW372" s="13" t="s">
        <v>33</v>
      </c>
      <c r="AX372" s="13" t="s">
        <v>72</v>
      </c>
      <c r="AY372" s="218" t="s">
        <v>136</v>
      </c>
    </row>
    <row r="373" spans="2:51" s="14" customFormat="1" ht="11.25">
      <c r="B373" s="219"/>
      <c r="C373" s="220"/>
      <c r="D373" s="204" t="s">
        <v>152</v>
      </c>
      <c r="E373" s="221" t="s">
        <v>19</v>
      </c>
      <c r="F373" s="222" t="s">
        <v>234</v>
      </c>
      <c r="G373" s="220"/>
      <c r="H373" s="223">
        <v>1.276</v>
      </c>
      <c r="I373" s="224"/>
      <c r="J373" s="220"/>
      <c r="K373" s="220"/>
      <c r="L373" s="225"/>
      <c r="M373" s="226"/>
      <c r="N373" s="227"/>
      <c r="O373" s="227"/>
      <c r="P373" s="227"/>
      <c r="Q373" s="227"/>
      <c r="R373" s="227"/>
      <c r="S373" s="227"/>
      <c r="T373" s="228"/>
      <c r="AT373" s="229" t="s">
        <v>152</v>
      </c>
      <c r="AU373" s="229" t="s">
        <v>82</v>
      </c>
      <c r="AV373" s="14" t="s">
        <v>82</v>
      </c>
      <c r="AW373" s="14" t="s">
        <v>33</v>
      </c>
      <c r="AX373" s="14" t="s">
        <v>72</v>
      </c>
      <c r="AY373" s="229" t="s">
        <v>136</v>
      </c>
    </row>
    <row r="374" spans="2:51" s="14" customFormat="1" ht="11.25">
      <c r="B374" s="219"/>
      <c r="C374" s="220"/>
      <c r="D374" s="204" t="s">
        <v>152</v>
      </c>
      <c r="E374" s="221" t="s">
        <v>19</v>
      </c>
      <c r="F374" s="222" t="s">
        <v>235</v>
      </c>
      <c r="G374" s="220"/>
      <c r="H374" s="223">
        <v>2.5</v>
      </c>
      <c r="I374" s="224"/>
      <c r="J374" s="220"/>
      <c r="K374" s="220"/>
      <c r="L374" s="225"/>
      <c r="M374" s="226"/>
      <c r="N374" s="227"/>
      <c r="O374" s="227"/>
      <c r="P374" s="227"/>
      <c r="Q374" s="227"/>
      <c r="R374" s="227"/>
      <c r="S374" s="227"/>
      <c r="T374" s="228"/>
      <c r="AT374" s="229" t="s">
        <v>152</v>
      </c>
      <c r="AU374" s="229" t="s">
        <v>82</v>
      </c>
      <c r="AV374" s="14" t="s">
        <v>82</v>
      </c>
      <c r="AW374" s="14" t="s">
        <v>33</v>
      </c>
      <c r="AX374" s="14" t="s">
        <v>72</v>
      </c>
      <c r="AY374" s="229" t="s">
        <v>136</v>
      </c>
    </row>
    <row r="375" spans="2:51" s="14" customFormat="1" ht="11.25">
      <c r="B375" s="219"/>
      <c r="C375" s="220"/>
      <c r="D375" s="204" t="s">
        <v>152</v>
      </c>
      <c r="E375" s="221" t="s">
        <v>19</v>
      </c>
      <c r="F375" s="222" t="s">
        <v>236</v>
      </c>
      <c r="G375" s="220"/>
      <c r="H375" s="223">
        <v>2</v>
      </c>
      <c r="I375" s="224"/>
      <c r="J375" s="220"/>
      <c r="K375" s="220"/>
      <c r="L375" s="225"/>
      <c r="M375" s="226"/>
      <c r="N375" s="227"/>
      <c r="O375" s="227"/>
      <c r="P375" s="227"/>
      <c r="Q375" s="227"/>
      <c r="R375" s="227"/>
      <c r="S375" s="227"/>
      <c r="T375" s="228"/>
      <c r="AT375" s="229" t="s">
        <v>152</v>
      </c>
      <c r="AU375" s="229" t="s">
        <v>82</v>
      </c>
      <c r="AV375" s="14" t="s">
        <v>82</v>
      </c>
      <c r="AW375" s="14" t="s">
        <v>33</v>
      </c>
      <c r="AX375" s="14" t="s">
        <v>72</v>
      </c>
      <c r="AY375" s="229" t="s">
        <v>136</v>
      </c>
    </row>
    <row r="376" spans="2:51" s="14" customFormat="1" ht="11.25">
      <c r="B376" s="219"/>
      <c r="C376" s="220"/>
      <c r="D376" s="204" t="s">
        <v>152</v>
      </c>
      <c r="E376" s="221" t="s">
        <v>19</v>
      </c>
      <c r="F376" s="222" t="s">
        <v>237</v>
      </c>
      <c r="G376" s="220"/>
      <c r="H376" s="223">
        <v>3.795</v>
      </c>
      <c r="I376" s="224"/>
      <c r="J376" s="220"/>
      <c r="K376" s="220"/>
      <c r="L376" s="225"/>
      <c r="M376" s="226"/>
      <c r="N376" s="227"/>
      <c r="O376" s="227"/>
      <c r="P376" s="227"/>
      <c r="Q376" s="227"/>
      <c r="R376" s="227"/>
      <c r="S376" s="227"/>
      <c r="T376" s="228"/>
      <c r="AT376" s="229" t="s">
        <v>152</v>
      </c>
      <c r="AU376" s="229" t="s">
        <v>82</v>
      </c>
      <c r="AV376" s="14" t="s">
        <v>82</v>
      </c>
      <c r="AW376" s="14" t="s">
        <v>33</v>
      </c>
      <c r="AX376" s="14" t="s">
        <v>72</v>
      </c>
      <c r="AY376" s="229" t="s">
        <v>136</v>
      </c>
    </row>
    <row r="377" spans="2:51" s="14" customFormat="1" ht="11.25">
      <c r="B377" s="219"/>
      <c r="C377" s="220"/>
      <c r="D377" s="204" t="s">
        <v>152</v>
      </c>
      <c r="E377" s="221" t="s">
        <v>19</v>
      </c>
      <c r="F377" s="222" t="s">
        <v>238</v>
      </c>
      <c r="G377" s="220"/>
      <c r="H377" s="223">
        <v>1.725</v>
      </c>
      <c r="I377" s="224"/>
      <c r="J377" s="220"/>
      <c r="K377" s="220"/>
      <c r="L377" s="225"/>
      <c r="M377" s="226"/>
      <c r="N377" s="227"/>
      <c r="O377" s="227"/>
      <c r="P377" s="227"/>
      <c r="Q377" s="227"/>
      <c r="R377" s="227"/>
      <c r="S377" s="227"/>
      <c r="T377" s="228"/>
      <c r="AT377" s="229" t="s">
        <v>152</v>
      </c>
      <c r="AU377" s="229" t="s">
        <v>82</v>
      </c>
      <c r="AV377" s="14" t="s">
        <v>82</v>
      </c>
      <c r="AW377" s="14" t="s">
        <v>33</v>
      </c>
      <c r="AX377" s="14" t="s">
        <v>72</v>
      </c>
      <c r="AY377" s="229" t="s">
        <v>136</v>
      </c>
    </row>
    <row r="378" spans="2:51" s="16" customFormat="1" ht="11.25">
      <c r="B378" s="251"/>
      <c r="C378" s="252"/>
      <c r="D378" s="204" t="s">
        <v>152</v>
      </c>
      <c r="E378" s="253" t="s">
        <v>19</v>
      </c>
      <c r="F378" s="254" t="s">
        <v>417</v>
      </c>
      <c r="G378" s="252"/>
      <c r="H378" s="255">
        <v>326.979</v>
      </c>
      <c r="I378" s="256"/>
      <c r="J378" s="252"/>
      <c r="K378" s="252"/>
      <c r="L378" s="257"/>
      <c r="M378" s="258"/>
      <c r="N378" s="259"/>
      <c r="O378" s="259"/>
      <c r="P378" s="259"/>
      <c r="Q378" s="259"/>
      <c r="R378" s="259"/>
      <c r="S378" s="259"/>
      <c r="T378" s="260"/>
      <c r="AT378" s="261" t="s">
        <v>152</v>
      </c>
      <c r="AU378" s="261" t="s">
        <v>82</v>
      </c>
      <c r="AV378" s="16" t="s">
        <v>146</v>
      </c>
      <c r="AW378" s="16" t="s">
        <v>33</v>
      </c>
      <c r="AX378" s="16" t="s">
        <v>72</v>
      </c>
      <c r="AY378" s="261" t="s">
        <v>136</v>
      </c>
    </row>
    <row r="379" spans="2:51" s="13" customFormat="1" ht="11.25">
      <c r="B379" s="209"/>
      <c r="C379" s="210"/>
      <c r="D379" s="204" t="s">
        <v>152</v>
      </c>
      <c r="E379" s="211" t="s">
        <v>19</v>
      </c>
      <c r="F379" s="212" t="s">
        <v>418</v>
      </c>
      <c r="G379" s="210"/>
      <c r="H379" s="211" t="s">
        <v>19</v>
      </c>
      <c r="I379" s="213"/>
      <c r="J379" s="210"/>
      <c r="K379" s="210"/>
      <c r="L379" s="214"/>
      <c r="M379" s="215"/>
      <c r="N379" s="216"/>
      <c r="O379" s="216"/>
      <c r="P379" s="216"/>
      <c r="Q379" s="216"/>
      <c r="R379" s="216"/>
      <c r="S379" s="216"/>
      <c r="T379" s="217"/>
      <c r="AT379" s="218" t="s">
        <v>152</v>
      </c>
      <c r="AU379" s="218" t="s">
        <v>82</v>
      </c>
      <c r="AV379" s="13" t="s">
        <v>80</v>
      </c>
      <c r="AW379" s="13" t="s">
        <v>33</v>
      </c>
      <c r="AX379" s="13" t="s">
        <v>72</v>
      </c>
      <c r="AY379" s="218" t="s">
        <v>136</v>
      </c>
    </row>
    <row r="380" spans="2:51" s="13" customFormat="1" ht="11.25">
      <c r="B380" s="209"/>
      <c r="C380" s="210"/>
      <c r="D380" s="204" t="s">
        <v>152</v>
      </c>
      <c r="E380" s="211" t="s">
        <v>19</v>
      </c>
      <c r="F380" s="212" t="s">
        <v>154</v>
      </c>
      <c r="G380" s="210"/>
      <c r="H380" s="211" t="s">
        <v>19</v>
      </c>
      <c r="I380" s="213"/>
      <c r="J380" s="210"/>
      <c r="K380" s="210"/>
      <c r="L380" s="214"/>
      <c r="M380" s="215"/>
      <c r="N380" s="216"/>
      <c r="O380" s="216"/>
      <c r="P380" s="216"/>
      <c r="Q380" s="216"/>
      <c r="R380" s="216"/>
      <c r="S380" s="216"/>
      <c r="T380" s="217"/>
      <c r="AT380" s="218" t="s">
        <v>152</v>
      </c>
      <c r="AU380" s="218" t="s">
        <v>82</v>
      </c>
      <c r="AV380" s="13" t="s">
        <v>80</v>
      </c>
      <c r="AW380" s="13" t="s">
        <v>33</v>
      </c>
      <c r="AX380" s="13" t="s">
        <v>72</v>
      </c>
      <c r="AY380" s="218" t="s">
        <v>136</v>
      </c>
    </row>
    <row r="381" spans="2:51" s="14" customFormat="1" ht="11.25">
      <c r="B381" s="219"/>
      <c r="C381" s="220"/>
      <c r="D381" s="204" t="s">
        <v>152</v>
      </c>
      <c r="E381" s="221" t="s">
        <v>19</v>
      </c>
      <c r="F381" s="222" t="s">
        <v>155</v>
      </c>
      <c r="G381" s="220"/>
      <c r="H381" s="223">
        <v>80.325</v>
      </c>
      <c r="I381" s="224"/>
      <c r="J381" s="220"/>
      <c r="K381" s="220"/>
      <c r="L381" s="225"/>
      <c r="M381" s="226"/>
      <c r="N381" s="227"/>
      <c r="O381" s="227"/>
      <c r="P381" s="227"/>
      <c r="Q381" s="227"/>
      <c r="R381" s="227"/>
      <c r="S381" s="227"/>
      <c r="T381" s="228"/>
      <c r="AT381" s="229" t="s">
        <v>152</v>
      </c>
      <c r="AU381" s="229" t="s">
        <v>82</v>
      </c>
      <c r="AV381" s="14" t="s">
        <v>82</v>
      </c>
      <c r="AW381" s="14" t="s">
        <v>33</v>
      </c>
      <c r="AX381" s="14" t="s">
        <v>72</v>
      </c>
      <c r="AY381" s="229" t="s">
        <v>136</v>
      </c>
    </row>
    <row r="382" spans="2:51" s="14" customFormat="1" ht="11.25">
      <c r="B382" s="219"/>
      <c r="C382" s="220"/>
      <c r="D382" s="204" t="s">
        <v>152</v>
      </c>
      <c r="E382" s="221" t="s">
        <v>19</v>
      </c>
      <c r="F382" s="222" t="s">
        <v>156</v>
      </c>
      <c r="G382" s="220"/>
      <c r="H382" s="223">
        <v>20.58</v>
      </c>
      <c r="I382" s="224"/>
      <c r="J382" s="220"/>
      <c r="K382" s="220"/>
      <c r="L382" s="225"/>
      <c r="M382" s="226"/>
      <c r="N382" s="227"/>
      <c r="O382" s="227"/>
      <c r="P382" s="227"/>
      <c r="Q382" s="227"/>
      <c r="R382" s="227"/>
      <c r="S382" s="227"/>
      <c r="T382" s="228"/>
      <c r="AT382" s="229" t="s">
        <v>152</v>
      </c>
      <c r="AU382" s="229" t="s">
        <v>82</v>
      </c>
      <c r="AV382" s="14" t="s">
        <v>82</v>
      </c>
      <c r="AW382" s="14" t="s">
        <v>33</v>
      </c>
      <c r="AX382" s="14" t="s">
        <v>72</v>
      </c>
      <c r="AY382" s="229" t="s">
        <v>136</v>
      </c>
    </row>
    <row r="383" spans="2:51" s="13" customFormat="1" ht="11.25">
      <c r="B383" s="209"/>
      <c r="C383" s="210"/>
      <c r="D383" s="204" t="s">
        <v>152</v>
      </c>
      <c r="E383" s="211" t="s">
        <v>19</v>
      </c>
      <c r="F383" s="212" t="s">
        <v>157</v>
      </c>
      <c r="G383" s="210"/>
      <c r="H383" s="211" t="s">
        <v>19</v>
      </c>
      <c r="I383" s="213"/>
      <c r="J383" s="210"/>
      <c r="K383" s="210"/>
      <c r="L383" s="214"/>
      <c r="M383" s="215"/>
      <c r="N383" s="216"/>
      <c r="O383" s="216"/>
      <c r="P383" s="216"/>
      <c r="Q383" s="216"/>
      <c r="R383" s="216"/>
      <c r="S383" s="216"/>
      <c r="T383" s="217"/>
      <c r="AT383" s="218" t="s">
        <v>152</v>
      </c>
      <c r="AU383" s="218" t="s">
        <v>82</v>
      </c>
      <c r="AV383" s="13" t="s">
        <v>80</v>
      </c>
      <c r="AW383" s="13" t="s">
        <v>33</v>
      </c>
      <c r="AX383" s="13" t="s">
        <v>72</v>
      </c>
      <c r="AY383" s="218" t="s">
        <v>136</v>
      </c>
    </row>
    <row r="384" spans="2:51" s="14" customFormat="1" ht="11.25">
      <c r="B384" s="219"/>
      <c r="C384" s="220"/>
      <c r="D384" s="204" t="s">
        <v>152</v>
      </c>
      <c r="E384" s="221" t="s">
        <v>19</v>
      </c>
      <c r="F384" s="222" t="s">
        <v>158</v>
      </c>
      <c r="G384" s="220"/>
      <c r="H384" s="223">
        <v>50.82</v>
      </c>
      <c r="I384" s="224"/>
      <c r="J384" s="220"/>
      <c r="K384" s="220"/>
      <c r="L384" s="225"/>
      <c r="M384" s="226"/>
      <c r="N384" s="227"/>
      <c r="O384" s="227"/>
      <c r="P384" s="227"/>
      <c r="Q384" s="227"/>
      <c r="R384" s="227"/>
      <c r="S384" s="227"/>
      <c r="T384" s="228"/>
      <c r="AT384" s="229" t="s">
        <v>152</v>
      </c>
      <c r="AU384" s="229" t="s">
        <v>82</v>
      </c>
      <c r="AV384" s="14" t="s">
        <v>82</v>
      </c>
      <c r="AW384" s="14" t="s">
        <v>33</v>
      </c>
      <c r="AX384" s="14" t="s">
        <v>72</v>
      </c>
      <c r="AY384" s="229" t="s">
        <v>136</v>
      </c>
    </row>
    <row r="385" spans="2:51" s="14" customFormat="1" ht="11.25">
      <c r="B385" s="219"/>
      <c r="C385" s="220"/>
      <c r="D385" s="204" t="s">
        <v>152</v>
      </c>
      <c r="E385" s="221" t="s">
        <v>19</v>
      </c>
      <c r="F385" s="222" t="s">
        <v>159</v>
      </c>
      <c r="G385" s="220"/>
      <c r="H385" s="223">
        <v>14.98</v>
      </c>
      <c r="I385" s="224"/>
      <c r="J385" s="220"/>
      <c r="K385" s="220"/>
      <c r="L385" s="225"/>
      <c r="M385" s="226"/>
      <c r="N385" s="227"/>
      <c r="O385" s="227"/>
      <c r="P385" s="227"/>
      <c r="Q385" s="227"/>
      <c r="R385" s="227"/>
      <c r="S385" s="227"/>
      <c r="T385" s="228"/>
      <c r="AT385" s="229" t="s">
        <v>152</v>
      </c>
      <c r="AU385" s="229" t="s">
        <v>82</v>
      </c>
      <c r="AV385" s="14" t="s">
        <v>82</v>
      </c>
      <c r="AW385" s="14" t="s">
        <v>33</v>
      </c>
      <c r="AX385" s="14" t="s">
        <v>72</v>
      </c>
      <c r="AY385" s="229" t="s">
        <v>136</v>
      </c>
    </row>
    <row r="386" spans="2:51" s="14" customFormat="1" ht="11.25">
      <c r="B386" s="219"/>
      <c r="C386" s="220"/>
      <c r="D386" s="204" t="s">
        <v>152</v>
      </c>
      <c r="E386" s="221" t="s">
        <v>19</v>
      </c>
      <c r="F386" s="222" t="s">
        <v>160</v>
      </c>
      <c r="G386" s="220"/>
      <c r="H386" s="223">
        <v>9.66</v>
      </c>
      <c r="I386" s="224"/>
      <c r="J386" s="220"/>
      <c r="K386" s="220"/>
      <c r="L386" s="225"/>
      <c r="M386" s="226"/>
      <c r="N386" s="227"/>
      <c r="O386" s="227"/>
      <c r="P386" s="227"/>
      <c r="Q386" s="227"/>
      <c r="R386" s="227"/>
      <c r="S386" s="227"/>
      <c r="T386" s="228"/>
      <c r="AT386" s="229" t="s">
        <v>152</v>
      </c>
      <c r="AU386" s="229" t="s">
        <v>82</v>
      </c>
      <c r="AV386" s="14" t="s">
        <v>82</v>
      </c>
      <c r="AW386" s="14" t="s">
        <v>33</v>
      </c>
      <c r="AX386" s="14" t="s">
        <v>72</v>
      </c>
      <c r="AY386" s="229" t="s">
        <v>136</v>
      </c>
    </row>
    <row r="387" spans="2:51" s="14" customFormat="1" ht="11.25">
      <c r="B387" s="219"/>
      <c r="C387" s="220"/>
      <c r="D387" s="204" t="s">
        <v>152</v>
      </c>
      <c r="E387" s="221" t="s">
        <v>19</v>
      </c>
      <c r="F387" s="222" t="s">
        <v>161</v>
      </c>
      <c r="G387" s="220"/>
      <c r="H387" s="223">
        <v>17.36</v>
      </c>
      <c r="I387" s="224"/>
      <c r="J387" s="220"/>
      <c r="K387" s="220"/>
      <c r="L387" s="225"/>
      <c r="M387" s="226"/>
      <c r="N387" s="227"/>
      <c r="O387" s="227"/>
      <c r="P387" s="227"/>
      <c r="Q387" s="227"/>
      <c r="R387" s="227"/>
      <c r="S387" s="227"/>
      <c r="T387" s="228"/>
      <c r="AT387" s="229" t="s">
        <v>152</v>
      </c>
      <c r="AU387" s="229" t="s">
        <v>82</v>
      </c>
      <c r="AV387" s="14" t="s">
        <v>82</v>
      </c>
      <c r="AW387" s="14" t="s">
        <v>33</v>
      </c>
      <c r="AX387" s="14" t="s">
        <v>72</v>
      </c>
      <c r="AY387" s="229" t="s">
        <v>136</v>
      </c>
    </row>
    <row r="388" spans="2:51" s="14" customFormat="1" ht="11.25">
      <c r="B388" s="219"/>
      <c r="C388" s="220"/>
      <c r="D388" s="204" t="s">
        <v>152</v>
      </c>
      <c r="E388" s="221" t="s">
        <v>19</v>
      </c>
      <c r="F388" s="222" t="s">
        <v>162</v>
      </c>
      <c r="G388" s="220"/>
      <c r="H388" s="223">
        <v>5.6</v>
      </c>
      <c r="I388" s="224"/>
      <c r="J388" s="220"/>
      <c r="K388" s="220"/>
      <c r="L388" s="225"/>
      <c r="M388" s="226"/>
      <c r="N388" s="227"/>
      <c r="O388" s="227"/>
      <c r="P388" s="227"/>
      <c r="Q388" s="227"/>
      <c r="R388" s="227"/>
      <c r="S388" s="227"/>
      <c r="T388" s="228"/>
      <c r="AT388" s="229" t="s">
        <v>152</v>
      </c>
      <c r="AU388" s="229" t="s">
        <v>82</v>
      </c>
      <c r="AV388" s="14" t="s">
        <v>82</v>
      </c>
      <c r="AW388" s="14" t="s">
        <v>33</v>
      </c>
      <c r="AX388" s="14" t="s">
        <v>72</v>
      </c>
      <c r="AY388" s="229" t="s">
        <v>136</v>
      </c>
    </row>
    <row r="389" spans="2:51" s="13" customFormat="1" ht="11.25">
      <c r="B389" s="209"/>
      <c r="C389" s="210"/>
      <c r="D389" s="204" t="s">
        <v>152</v>
      </c>
      <c r="E389" s="211" t="s">
        <v>19</v>
      </c>
      <c r="F389" s="212" t="s">
        <v>163</v>
      </c>
      <c r="G389" s="210"/>
      <c r="H389" s="211" t="s">
        <v>19</v>
      </c>
      <c r="I389" s="213"/>
      <c r="J389" s="210"/>
      <c r="K389" s="210"/>
      <c r="L389" s="214"/>
      <c r="M389" s="215"/>
      <c r="N389" s="216"/>
      <c r="O389" s="216"/>
      <c r="P389" s="216"/>
      <c r="Q389" s="216"/>
      <c r="R389" s="216"/>
      <c r="S389" s="216"/>
      <c r="T389" s="217"/>
      <c r="AT389" s="218" t="s">
        <v>152</v>
      </c>
      <c r="AU389" s="218" t="s">
        <v>82</v>
      </c>
      <c r="AV389" s="13" t="s">
        <v>80</v>
      </c>
      <c r="AW389" s="13" t="s">
        <v>33</v>
      </c>
      <c r="AX389" s="13" t="s">
        <v>72</v>
      </c>
      <c r="AY389" s="218" t="s">
        <v>136</v>
      </c>
    </row>
    <row r="390" spans="2:51" s="14" customFormat="1" ht="11.25">
      <c r="B390" s="219"/>
      <c r="C390" s="220"/>
      <c r="D390" s="204" t="s">
        <v>152</v>
      </c>
      <c r="E390" s="221" t="s">
        <v>19</v>
      </c>
      <c r="F390" s="222" t="s">
        <v>164</v>
      </c>
      <c r="G390" s="220"/>
      <c r="H390" s="223">
        <v>33.6</v>
      </c>
      <c r="I390" s="224"/>
      <c r="J390" s="220"/>
      <c r="K390" s="220"/>
      <c r="L390" s="225"/>
      <c r="M390" s="226"/>
      <c r="N390" s="227"/>
      <c r="O390" s="227"/>
      <c r="P390" s="227"/>
      <c r="Q390" s="227"/>
      <c r="R390" s="227"/>
      <c r="S390" s="227"/>
      <c r="T390" s="228"/>
      <c r="AT390" s="229" t="s">
        <v>152</v>
      </c>
      <c r="AU390" s="229" t="s">
        <v>82</v>
      </c>
      <c r="AV390" s="14" t="s">
        <v>82</v>
      </c>
      <c r="AW390" s="14" t="s">
        <v>33</v>
      </c>
      <c r="AX390" s="14" t="s">
        <v>72</v>
      </c>
      <c r="AY390" s="229" t="s">
        <v>136</v>
      </c>
    </row>
    <row r="391" spans="2:51" s="14" customFormat="1" ht="11.25">
      <c r="B391" s="219"/>
      <c r="C391" s="220"/>
      <c r="D391" s="204" t="s">
        <v>152</v>
      </c>
      <c r="E391" s="221" t="s">
        <v>19</v>
      </c>
      <c r="F391" s="222" t="s">
        <v>165</v>
      </c>
      <c r="G391" s="220"/>
      <c r="H391" s="223">
        <v>20.72</v>
      </c>
      <c r="I391" s="224"/>
      <c r="J391" s="220"/>
      <c r="K391" s="220"/>
      <c r="L391" s="225"/>
      <c r="M391" s="226"/>
      <c r="N391" s="227"/>
      <c r="O391" s="227"/>
      <c r="P391" s="227"/>
      <c r="Q391" s="227"/>
      <c r="R391" s="227"/>
      <c r="S391" s="227"/>
      <c r="T391" s="228"/>
      <c r="AT391" s="229" t="s">
        <v>152</v>
      </c>
      <c r="AU391" s="229" t="s">
        <v>82</v>
      </c>
      <c r="AV391" s="14" t="s">
        <v>82</v>
      </c>
      <c r="AW391" s="14" t="s">
        <v>33</v>
      </c>
      <c r="AX391" s="14" t="s">
        <v>72</v>
      </c>
      <c r="AY391" s="229" t="s">
        <v>136</v>
      </c>
    </row>
    <row r="392" spans="2:51" s="14" customFormat="1" ht="11.25">
      <c r="B392" s="219"/>
      <c r="C392" s="220"/>
      <c r="D392" s="204" t="s">
        <v>152</v>
      </c>
      <c r="E392" s="221" t="s">
        <v>19</v>
      </c>
      <c r="F392" s="222" t="s">
        <v>166</v>
      </c>
      <c r="G392" s="220"/>
      <c r="H392" s="223">
        <v>13.3</v>
      </c>
      <c r="I392" s="224"/>
      <c r="J392" s="220"/>
      <c r="K392" s="220"/>
      <c r="L392" s="225"/>
      <c r="M392" s="226"/>
      <c r="N392" s="227"/>
      <c r="O392" s="227"/>
      <c r="P392" s="227"/>
      <c r="Q392" s="227"/>
      <c r="R392" s="227"/>
      <c r="S392" s="227"/>
      <c r="T392" s="228"/>
      <c r="AT392" s="229" t="s">
        <v>152</v>
      </c>
      <c r="AU392" s="229" t="s">
        <v>82</v>
      </c>
      <c r="AV392" s="14" t="s">
        <v>82</v>
      </c>
      <c r="AW392" s="14" t="s">
        <v>33</v>
      </c>
      <c r="AX392" s="14" t="s">
        <v>72</v>
      </c>
      <c r="AY392" s="229" t="s">
        <v>136</v>
      </c>
    </row>
    <row r="393" spans="2:51" s="14" customFormat="1" ht="11.25">
      <c r="B393" s="219"/>
      <c r="C393" s="220"/>
      <c r="D393" s="204" t="s">
        <v>152</v>
      </c>
      <c r="E393" s="221" t="s">
        <v>19</v>
      </c>
      <c r="F393" s="222" t="s">
        <v>167</v>
      </c>
      <c r="G393" s="220"/>
      <c r="H393" s="223">
        <v>8.82</v>
      </c>
      <c r="I393" s="224"/>
      <c r="J393" s="220"/>
      <c r="K393" s="220"/>
      <c r="L393" s="225"/>
      <c r="M393" s="226"/>
      <c r="N393" s="227"/>
      <c r="O393" s="227"/>
      <c r="P393" s="227"/>
      <c r="Q393" s="227"/>
      <c r="R393" s="227"/>
      <c r="S393" s="227"/>
      <c r="T393" s="228"/>
      <c r="AT393" s="229" t="s">
        <v>152</v>
      </c>
      <c r="AU393" s="229" t="s">
        <v>82</v>
      </c>
      <c r="AV393" s="14" t="s">
        <v>82</v>
      </c>
      <c r="AW393" s="14" t="s">
        <v>33</v>
      </c>
      <c r="AX393" s="14" t="s">
        <v>72</v>
      </c>
      <c r="AY393" s="229" t="s">
        <v>136</v>
      </c>
    </row>
    <row r="394" spans="2:51" s="14" customFormat="1" ht="11.25">
      <c r="B394" s="219"/>
      <c r="C394" s="220"/>
      <c r="D394" s="204" t="s">
        <v>152</v>
      </c>
      <c r="E394" s="221" t="s">
        <v>19</v>
      </c>
      <c r="F394" s="222" t="s">
        <v>168</v>
      </c>
      <c r="G394" s="220"/>
      <c r="H394" s="223">
        <v>15.68</v>
      </c>
      <c r="I394" s="224"/>
      <c r="J394" s="220"/>
      <c r="K394" s="220"/>
      <c r="L394" s="225"/>
      <c r="M394" s="226"/>
      <c r="N394" s="227"/>
      <c r="O394" s="227"/>
      <c r="P394" s="227"/>
      <c r="Q394" s="227"/>
      <c r="R394" s="227"/>
      <c r="S394" s="227"/>
      <c r="T394" s="228"/>
      <c r="AT394" s="229" t="s">
        <v>152</v>
      </c>
      <c r="AU394" s="229" t="s">
        <v>82</v>
      </c>
      <c r="AV394" s="14" t="s">
        <v>82</v>
      </c>
      <c r="AW394" s="14" t="s">
        <v>33</v>
      </c>
      <c r="AX394" s="14" t="s">
        <v>72</v>
      </c>
      <c r="AY394" s="229" t="s">
        <v>136</v>
      </c>
    </row>
    <row r="395" spans="2:51" s="13" customFormat="1" ht="11.25">
      <c r="B395" s="209"/>
      <c r="C395" s="210"/>
      <c r="D395" s="204" t="s">
        <v>152</v>
      </c>
      <c r="E395" s="211" t="s">
        <v>19</v>
      </c>
      <c r="F395" s="212" t="s">
        <v>169</v>
      </c>
      <c r="G395" s="210"/>
      <c r="H395" s="211" t="s">
        <v>19</v>
      </c>
      <c r="I395" s="213"/>
      <c r="J395" s="210"/>
      <c r="K395" s="210"/>
      <c r="L395" s="214"/>
      <c r="M395" s="215"/>
      <c r="N395" s="216"/>
      <c r="O395" s="216"/>
      <c r="P395" s="216"/>
      <c r="Q395" s="216"/>
      <c r="R395" s="216"/>
      <c r="S395" s="216"/>
      <c r="T395" s="217"/>
      <c r="AT395" s="218" t="s">
        <v>152</v>
      </c>
      <c r="AU395" s="218" t="s">
        <v>82</v>
      </c>
      <c r="AV395" s="13" t="s">
        <v>80</v>
      </c>
      <c r="AW395" s="13" t="s">
        <v>33</v>
      </c>
      <c r="AX395" s="13" t="s">
        <v>72</v>
      </c>
      <c r="AY395" s="218" t="s">
        <v>136</v>
      </c>
    </row>
    <row r="396" spans="2:51" s="14" customFormat="1" ht="11.25">
      <c r="B396" s="219"/>
      <c r="C396" s="220"/>
      <c r="D396" s="204" t="s">
        <v>152</v>
      </c>
      <c r="E396" s="221" t="s">
        <v>19</v>
      </c>
      <c r="F396" s="222" t="s">
        <v>170</v>
      </c>
      <c r="G396" s="220"/>
      <c r="H396" s="223">
        <v>15.33</v>
      </c>
      <c r="I396" s="224"/>
      <c r="J396" s="220"/>
      <c r="K396" s="220"/>
      <c r="L396" s="225"/>
      <c r="M396" s="226"/>
      <c r="N396" s="227"/>
      <c r="O396" s="227"/>
      <c r="P396" s="227"/>
      <c r="Q396" s="227"/>
      <c r="R396" s="227"/>
      <c r="S396" s="227"/>
      <c r="T396" s="228"/>
      <c r="AT396" s="229" t="s">
        <v>152</v>
      </c>
      <c r="AU396" s="229" t="s">
        <v>82</v>
      </c>
      <c r="AV396" s="14" t="s">
        <v>82</v>
      </c>
      <c r="AW396" s="14" t="s">
        <v>33</v>
      </c>
      <c r="AX396" s="14" t="s">
        <v>72</v>
      </c>
      <c r="AY396" s="229" t="s">
        <v>136</v>
      </c>
    </row>
    <row r="397" spans="2:51" s="14" customFormat="1" ht="11.25">
      <c r="B397" s="219"/>
      <c r="C397" s="220"/>
      <c r="D397" s="204" t="s">
        <v>152</v>
      </c>
      <c r="E397" s="221" t="s">
        <v>19</v>
      </c>
      <c r="F397" s="222" t="s">
        <v>171</v>
      </c>
      <c r="G397" s="220"/>
      <c r="H397" s="223">
        <v>18.2</v>
      </c>
      <c r="I397" s="224"/>
      <c r="J397" s="220"/>
      <c r="K397" s="220"/>
      <c r="L397" s="225"/>
      <c r="M397" s="226"/>
      <c r="N397" s="227"/>
      <c r="O397" s="227"/>
      <c r="P397" s="227"/>
      <c r="Q397" s="227"/>
      <c r="R397" s="227"/>
      <c r="S397" s="227"/>
      <c r="T397" s="228"/>
      <c r="AT397" s="229" t="s">
        <v>152</v>
      </c>
      <c r="AU397" s="229" t="s">
        <v>82</v>
      </c>
      <c r="AV397" s="14" t="s">
        <v>82</v>
      </c>
      <c r="AW397" s="14" t="s">
        <v>33</v>
      </c>
      <c r="AX397" s="14" t="s">
        <v>72</v>
      </c>
      <c r="AY397" s="229" t="s">
        <v>136</v>
      </c>
    </row>
    <row r="398" spans="2:51" s="14" customFormat="1" ht="11.25">
      <c r="B398" s="219"/>
      <c r="C398" s="220"/>
      <c r="D398" s="204" t="s">
        <v>152</v>
      </c>
      <c r="E398" s="221" t="s">
        <v>19</v>
      </c>
      <c r="F398" s="222" t="s">
        <v>172</v>
      </c>
      <c r="G398" s="220"/>
      <c r="H398" s="223">
        <v>14.56</v>
      </c>
      <c r="I398" s="224"/>
      <c r="J398" s="220"/>
      <c r="K398" s="220"/>
      <c r="L398" s="225"/>
      <c r="M398" s="226"/>
      <c r="N398" s="227"/>
      <c r="O398" s="227"/>
      <c r="P398" s="227"/>
      <c r="Q398" s="227"/>
      <c r="R398" s="227"/>
      <c r="S398" s="227"/>
      <c r="T398" s="228"/>
      <c r="AT398" s="229" t="s">
        <v>152</v>
      </c>
      <c r="AU398" s="229" t="s">
        <v>82</v>
      </c>
      <c r="AV398" s="14" t="s">
        <v>82</v>
      </c>
      <c r="AW398" s="14" t="s">
        <v>33</v>
      </c>
      <c r="AX398" s="14" t="s">
        <v>72</v>
      </c>
      <c r="AY398" s="229" t="s">
        <v>136</v>
      </c>
    </row>
    <row r="399" spans="2:51" s="14" customFormat="1" ht="11.25">
      <c r="B399" s="219"/>
      <c r="C399" s="220"/>
      <c r="D399" s="204" t="s">
        <v>152</v>
      </c>
      <c r="E399" s="221" t="s">
        <v>19</v>
      </c>
      <c r="F399" s="222" t="s">
        <v>173</v>
      </c>
      <c r="G399" s="220"/>
      <c r="H399" s="223">
        <v>35.91</v>
      </c>
      <c r="I399" s="224"/>
      <c r="J399" s="220"/>
      <c r="K399" s="220"/>
      <c r="L399" s="225"/>
      <c r="M399" s="226"/>
      <c r="N399" s="227"/>
      <c r="O399" s="227"/>
      <c r="P399" s="227"/>
      <c r="Q399" s="227"/>
      <c r="R399" s="227"/>
      <c r="S399" s="227"/>
      <c r="T399" s="228"/>
      <c r="AT399" s="229" t="s">
        <v>152</v>
      </c>
      <c r="AU399" s="229" t="s">
        <v>82</v>
      </c>
      <c r="AV399" s="14" t="s">
        <v>82</v>
      </c>
      <c r="AW399" s="14" t="s">
        <v>33</v>
      </c>
      <c r="AX399" s="14" t="s">
        <v>72</v>
      </c>
      <c r="AY399" s="229" t="s">
        <v>136</v>
      </c>
    </row>
    <row r="400" spans="2:51" s="13" customFormat="1" ht="11.25">
      <c r="B400" s="209"/>
      <c r="C400" s="210"/>
      <c r="D400" s="204" t="s">
        <v>152</v>
      </c>
      <c r="E400" s="211" t="s">
        <v>19</v>
      </c>
      <c r="F400" s="212" t="s">
        <v>174</v>
      </c>
      <c r="G400" s="210"/>
      <c r="H400" s="211" t="s">
        <v>19</v>
      </c>
      <c r="I400" s="213"/>
      <c r="J400" s="210"/>
      <c r="K400" s="210"/>
      <c r="L400" s="214"/>
      <c r="M400" s="215"/>
      <c r="N400" s="216"/>
      <c r="O400" s="216"/>
      <c r="P400" s="216"/>
      <c r="Q400" s="216"/>
      <c r="R400" s="216"/>
      <c r="S400" s="216"/>
      <c r="T400" s="217"/>
      <c r="AT400" s="218" t="s">
        <v>152</v>
      </c>
      <c r="AU400" s="218" t="s">
        <v>82</v>
      </c>
      <c r="AV400" s="13" t="s">
        <v>80</v>
      </c>
      <c r="AW400" s="13" t="s">
        <v>33</v>
      </c>
      <c r="AX400" s="13" t="s">
        <v>72</v>
      </c>
      <c r="AY400" s="218" t="s">
        <v>136</v>
      </c>
    </row>
    <row r="401" spans="2:51" s="14" customFormat="1" ht="11.25">
      <c r="B401" s="219"/>
      <c r="C401" s="220"/>
      <c r="D401" s="204" t="s">
        <v>152</v>
      </c>
      <c r="E401" s="221" t="s">
        <v>19</v>
      </c>
      <c r="F401" s="222" t="s">
        <v>175</v>
      </c>
      <c r="G401" s="220"/>
      <c r="H401" s="223">
        <v>0.945</v>
      </c>
      <c r="I401" s="224"/>
      <c r="J401" s="220"/>
      <c r="K401" s="220"/>
      <c r="L401" s="225"/>
      <c r="M401" s="226"/>
      <c r="N401" s="227"/>
      <c r="O401" s="227"/>
      <c r="P401" s="227"/>
      <c r="Q401" s="227"/>
      <c r="R401" s="227"/>
      <c r="S401" s="227"/>
      <c r="T401" s="228"/>
      <c r="AT401" s="229" t="s">
        <v>152</v>
      </c>
      <c r="AU401" s="229" t="s">
        <v>82</v>
      </c>
      <c r="AV401" s="14" t="s">
        <v>82</v>
      </c>
      <c r="AW401" s="14" t="s">
        <v>33</v>
      </c>
      <c r="AX401" s="14" t="s">
        <v>72</v>
      </c>
      <c r="AY401" s="229" t="s">
        <v>136</v>
      </c>
    </row>
    <row r="402" spans="2:51" s="14" customFormat="1" ht="11.25">
      <c r="B402" s="219"/>
      <c r="C402" s="220"/>
      <c r="D402" s="204" t="s">
        <v>152</v>
      </c>
      <c r="E402" s="221" t="s">
        <v>19</v>
      </c>
      <c r="F402" s="222" t="s">
        <v>176</v>
      </c>
      <c r="G402" s="220"/>
      <c r="H402" s="223">
        <v>1.971</v>
      </c>
      <c r="I402" s="224"/>
      <c r="J402" s="220"/>
      <c r="K402" s="220"/>
      <c r="L402" s="225"/>
      <c r="M402" s="226"/>
      <c r="N402" s="227"/>
      <c r="O402" s="227"/>
      <c r="P402" s="227"/>
      <c r="Q402" s="227"/>
      <c r="R402" s="227"/>
      <c r="S402" s="227"/>
      <c r="T402" s="228"/>
      <c r="AT402" s="229" t="s">
        <v>152</v>
      </c>
      <c r="AU402" s="229" t="s">
        <v>82</v>
      </c>
      <c r="AV402" s="14" t="s">
        <v>82</v>
      </c>
      <c r="AW402" s="14" t="s">
        <v>33</v>
      </c>
      <c r="AX402" s="14" t="s">
        <v>72</v>
      </c>
      <c r="AY402" s="229" t="s">
        <v>136</v>
      </c>
    </row>
    <row r="403" spans="2:51" s="16" customFormat="1" ht="11.25">
      <c r="B403" s="251"/>
      <c r="C403" s="252"/>
      <c r="D403" s="204" t="s">
        <v>152</v>
      </c>
      <c r="E403" s="253" t="s">
        <v>19</v>
      </c>
      <c r="F403" s="254" t="s">
        <v>417</v>
      </c>
      <c r="G403" s="252"/>
      <c r="H403" s="255">
        <v>378.361</v>
      </c>
      <c r="I403" s="256"/>
      <c r="J403" s="252"/>
      <c r="K403" s="252"/>
      <c r="L403" s="257"/>
      <c r="M403" s="258"/>
      <c r="N403" s="259"/>
      <c r="O403" s="259"/>
      <c r="P403" s="259"/>
      <c r="Q403" s="259"/>
      <c r="R403" s="259"/>
      <c r="S403" s="259"/>
      <c r="T403" s="260"/>
      <c r="AT403" s="261" t="s">
        <v>152</v>
      </c>
      <c r="AU403" s="261" t="s">
        <v>82</v>
      </c>
      <c r="AV403" s="16" t="s">
        <v>146</v>
      </c>
      <c r="AW403" s="16" t="s">
        <v>33</v>
      </c>
      <c r="AX403" s="16" t="s">
        <v>72</v>
      </c>
      <c r="AY403" s="261" t="s">
        <v>136</v>
      </c>
    </row>
    <row r="404" spans="2:51" s="15" customFormat="1" ht="11.25">
      <c r="B404" s="230"/>
      <c r="C404" s="231"/>
      <c r="D404" s="204" t="s">
        <v>152</v>
      </c>
      <c r="E404" s="232" t="s">
        <v>19</v>
      </c>
      <c r="F404" s="233" t="s">
        <v>177</v>
      </c>
      <c r="G404" s="231"/>
      <c r="H404" s="234">
        <v>705.34</v>
      </c>
      <c r="I404" s="235"/>
      <c r="J404" s="231"/>
      <c r="K404" s="231"/>
      <c r="L404" s="236"/>
      <c r="M404" s="237"/>
      <c r="N404" s="238"/>
      <c r="O404" s="238"/>
      <c r="P404" s="238"/>
      <c r="Q404" s="238"/>
      <c r="R404" s="238"/>
      <c r="S404" s="238"/>
      <c r="T404" s="239"/>
      <c r="AT404" s="240" t="s">
        <v>152</v>
      </c>
      <c r="AU404" s="240" t="s">
        <v>82</v>
      </c>
      <c r="AV404" s="15" t="s">
        <v>145</v>
      </c>
      <c r="AW404" s="15" t="s">
        <v>33</v>
      </c>
      <c r="AX404" s="15" t="s">
        <v>80</v>
      </c>
      <c r="AY404" s="240" t="s">
        <v>136</v>
      </c>
    </row>
    <row r="405" spans="1:65" s="2" customFormat="1" ht="16.5" customHeight="1">
      <c r="A405" s="37"/>
      <c r="B405" s="38"/>
      <c r="C405" s="241" t="s">
        <v>419</v>
      </c>
      <c r="D405" s="241" t="s">
        <v>403</v>
      </c>
      <c r="E405" s="242" t="s">
        <v>420</v>
      </c>
      <c r="F405" s="243" t="s">
        <v>421</v>
      </c>
      <c r="G405" s="244" t="s">
        <v>90</v>
      </c>
      <c r="H405" s="245">
        <v>775.874</v>
      </c>
      <c r="I405" s="246"/>
      <c r="J405" s="247">
        <f>ROUND(I405*H405,2)</f>
        <v>0</v>
      </c>
      <c r="K405" s="243" t="s">
        <v>144</v>
      </c>
      <c r="L405" s="248"/>
      <c r="M405" s="249" t="s">
        <v>19</v>
      </c>
      <c r="N405" s="250" t="s">
        <v>43</v>
      </c>
      <c r="O405" s="67"/>
      <c r="P405" s="200">
        <f>O405*H405</f>
        <v>0</v>
      </c>
      <c r="Q405" s="200">
        <v>0.0104</v>
      </c>
      <c r="R405" s="200">
        <f>Q405*H405</f>
        <v>8.0690896</v>
      </c>
      <c r="S405" s="200">
        <v>0</v>
      </c>
      <c r="T405" s="201">
        <f>S405*H405</f>
        <v>0</v>
      </c>
      <c r="U405" s="37"/>
      <c r="V405" s="37"/>
      <c r="W405" s="37"/>
      <c r="X405" s="37"/>
      <c r="Y405" s="37"/>
      <c r="Z405" s="37"/>
      <c r="AA405" s="37"/>
      <c r="AB405" s="37"/>
      <c r="AC405" s="37"/>
      <c r="AD405" s="37"/>
      <c r="AE405" s="37"/>
      <c r="AR405" s="202" t="s">
        <v>407</v>
      </c>
      <c r="AT405" s="202" t="s">
        <v>403</v>
      </c>
      <c r="AU405" s="202" t="s">
        <v>82</v>
      </c>
      <c r="AY405" s="20" t="s">
        <v>136</v>
      </c>
      <c r="BE405" s="203">
        <f>IF(N405="základní",J405,0)</f>
        <v>0</v>
      </c>
      <c r="BF405" s="203">
        <f>IF(N405="snížená",J405,0)</f>
        <v>0</v>
      </c>
      <c r="BG405" s="203">
        <f>IF(N405="zákl. přenesená",J405,0)</f>
        <v>0</v>
      </c>
      <c r="BH405" s="203">
        <f>IF(N405="sníž. přenesená",J405,0)</f>
        <v>0</v>
      </c>
      <c r="BI405" s="203">
        <f>IF(N405="nulová",J405,0)</f>
        <v>0</v>
      </c>
      <c r="BJ405" s="20" t="s">
        <v>80</v>
      </c>
      <c r="BK405" s="203">
        <f>ROUND(I405*H405,2)</f>
        <v>0</v>
      </c>
      <c r="BL405" s="20" t="s">
        <v>332</v>
      </c>
      <c r="BM405" s="202" t="s">
        <v>422</v>
      </c>
    </row>
    <row r="406" spans="1:47" s="2" customFormat="1" ht="11.25">
      <c r="A406" s="37"/>
      <c r="B406" s="38"/>
      <c r="C406" s="39"/>
      <c r="D406" s="204" t="s">
        <v>148</v>
      </c>
      <c r="E406" s="39"/>
      <c r="F406" s="205" t="s">
        <v>421</v>
      </c>
      <c r="G406" s="39"/>
      <c r="H406" s="39"/>
      <c r="I406" s="112"/>
      <c r="J406" s="39"/>
      <c r="K406" s="39"/>
      <c r="L406" s="42"/>
      <c r="M406" s="206"/>
      <c r="N406" s="207"/>
      <c r="O406" s="67"/>
      <c r="P406" s="67"/>
      <c r="Q406" s="67"/>
      <c r="R406" s="67"/>
      <c r="S406" s="67"/>
      <c r="T406" s="68"/>
      <c r="U406" s="37"/>
      <c r="V406" s="37"/>
      <c r="W406" s="37"/>
      <c r="X406" s="37"/>
      <c r="Y406" s="37"/>
      <c r="Z406" s="37"/>
      <c r="AA406" s="37"/>
      <c r="AB406" s="37"/>
      <c r="AC406" s="37"/>
      <c r="AD406" s="37"/>
      <c r="AE406" s="37"/>
      <c r="AT406" s="20" t="s">
        <v>148</v>
      </c>
      <c r="AU406" s="20" t="s">
        <v>82</v>
      </c>
    </row>
    <row r="407" spans="2:51" s="14" customFormat="1" ht="11.25">
      <c r="B407" s="219"/>
      <c r="C407" s="220"/>
      <c r="D407" s="204" t="s">
        <v>152</v>
      </c>
      <c r="E407" s="220"/>
      <c r="F407" s="222" t="s">
        <v>423</v>
      </c>
      <c r="G407" s="220"/>
      <c r="H407" s="223">
        <v>775.874</v>
      </c>
      <c r="I407" s="224"/>
      <c r="J407" s="220"/>
      <c r="K407" s="220"/>
      <c r="L407" s="225"/>
      <c r="M407" s="226"/>
      <c r="N407" s="227"/>
      <c r="O407" s="227"/>
      <c r="P407" s="227"/>
      <c r="Q407" s="227"/>
      <c r="R407" s="227"/>
      <c r="S407" s="227"/>
      <c r="T407" s="228"/>
      <c r="AT407" s="229" t="s">
        <v>152</v>
      </c>
      <c r="AU407" s="229" t="s">
        <v>82</v>
      </c>
      <c r="AV407" s="14" t="s">
        <v>82</v>
      </c>
      <c r="AW407" s="14" t="s">
        <v>4</v>
      </c>
      <c r="AX407" s="14" t="s">
        <v>80</v>
      </c>
      <c r="AY407" s="229" t="s">
        <v>136</v>
      </c>
    </row>
    <row r="408" spans="1:65" s="2" customFormat="1" ht="16.5" customHeight="1">
      <c r="A408" s="37"/>
      <c r="B408" s="38"/>
      <c r="C408" s="191" t="s">
        <v>424</v>
      </c>
      <c r="D408" s="191" t="s">
        <v>141</v>
      </c>
      <c r="E408" s="192" t="s">
        <v>425</v>
      </c>
      <c r="F408" s="193" t="s">
        <v>426</v>
      </c>
      <c r="G408" s="194" t="s">
        <v>406</v>
      </c>
      <c r="H408" s="195">
        <v>10.816</v>
      </c>
      <c r="I408" s="196"/>
      <c r="J408" s="197">
        <f>ROUND(I408*H408,2)</f>
        <v>0</v>
      </c>
      <c r="K408" s="193" t="s">
        <v>144</v>
      </c>
      <c r="L408" s="42"/>
      <c r="M408" s="198" t="s">
        <v>19</v>
      </c>
      <c r="N408" s="199" t="s">
        <v>43</v>
      </c>
      <c r="O408" s="67"/>
      <c r="P408" s="200">
        <f>O408*H408</f>
        <v>0</v>
      </c>
      <c r="Q408" s="200">
        <v>0.0126574</v>
      </c>
      <c r="R408" s="200">
        <f>Q408*H408</f>
        <v>0.1369024384</v>
      </c>
      <c r="S408" s="200">
        <v>0</v>
      </c>
      <c r="T408" s="201">
        <f>S408*H408</f>
        <v>0</v>
      </c>
      <c r="U408" s="37"/>
      <c r="V408" s="37"/>
      <c r="W408" s="37"/>
      <c r="X408" s="37"/>
      <c r="Y408" s="37"/>
      <c r="Z408" s="37"/>
      <c r="AA408" s="37"/>
      <c r="AB408" s="37"/>
      <c r="AC408" s="37"/>
      <c r="AD408" s="37"/>
      <c r="AE408" s="37"/>
      <c r="AR408" s="202" t="s">
        <v>332</v>
      </c>
      <c r="AT408" s="202" t="s">
        <v>141</v>
      </c>
      <c r="AU408" s="202" t="s">
        <v>82</v>
      </c>
      <c r="AY408" s="20" t="s">
        <v>136</v>
      </c>
      <c r="BE408" s="203">
        <f>IF(N408="základní",J408,0)</f>
        <v>0</v>
      </c>
      <c r="BF408" s="203">
        <f>IF(N408="snížená",J408,0)</f>
        <v>0</v>
      </c>
      <c r="BG408" s="203">
        <f>IF(N408="zákl. přenesená",J408,0)</f>
        <v>0</v>
      </c>
      <c r="BH408" s="203">
        <f>IF(N408="sníž. přenesená",J408,0)</f>
        <v>0</v>
      </c>
      <c r="BI408" s="203">
        <f>IF(N408="nulová",J408,0)</f>
        <v>0</v>
      </c>
      <c r="BJ408" s="20" t="s">
        <v>80</v>
      </c>
      <c r="BK408" s="203">
        <f>ROUND(I408*H408,2)</f>
        <v>0</v>
      </c>
      <c r="BL408" s="20" t="s">
        <v>332</v>
      </c>
      <c r="BM408" s="202" t="s">
        <v>427</v>
      </c>
    </row>
    <row r="409" spans="1:47" s="2" customFormat="1" ht="11.25">
      <c r="A409" s="37"/>
      <c r="B409" s="38"/>
      <c r="C409" s="39"/>
      <c r="D409" s="204" t="s">
        <v>148</v>
      </c>
      <c r="E409" s="39"/>
      <c r="F409" s="205" t="s">
        <v>428</v>
      </c>
      <c r="G409" s="39"/>
      <c r="H409" s="39"/>
      <c r="I409" s="112"/>
      <c r="J409" s="39"/>
      <c r="K409" s="39"/>
      <c r="L409" s="42"/>
      <c r="M409" s="206"/>
      <c r="N409" s="207"/>
      <c r="O409" s="67"/>
      <c r="P409" s="67"/>
      <c r="Q409" s="67"/>
      <c r="R409" s="67"/>
      <c r="S409" s="67"/>
      <c r="T409" s="68"/>
      <c r="U409" s="37"/>
      <c r="V409" s="37"/>
      <c r="W409" s="37"/>
      <c r="X409" s="37"/>
      <c r="Y409" s="37"/>
      <c r="Z409" s="37"/>
      <c r="AA409" s="37"/>
      <c r="AB409" s="37"/>
      <c r="AC409" s="37"/>
      <c r="AD409" s="37"/>
      <c r="AE409" s="37"/>
      <c r="AT409" s="20" t="s">
        <v>148</v>
      </c>
      <c r="AU409" s="20" t="s">
        <v>82</v>
      </c>
    </row>
    <row r="410" spans="1:47" s="2" customFormat="1" ht="78">
      <c r="A410" s="37"/>
      <c r="B410" s="38"/>
      <c r="C410" s="39"/>
      <c r="D410" s="204" t="s">
        <v>150</v>
      </c>
      <c r="E410" s="39"/>
      <c r="F410" s="208" t="s">
        <v>429</v>
      </c>
      <c r="G410" s="39"/>
      <c r="H410" s="39"/>
      <c r="I410" s="112"/>
      <c r="J410" s="39"/>
      <c r="K410" s="39"/>
      <c r="L410" s="42"/>
      <c r="M410" s="206"/>
      <c r="N410" s="207"/>
      <c r="O410" s="67"/>
      <c r="P410" s="67"/>
      <c r="Q410" s="67"/>
      <c r="R410" s="67"/>
      <c r="S410" s="67"/>
      <c r="T410" s="68"/>
      <c r="U410" s="37"/>
      <c r="V410" s="37"/>
      <c r="W410" s="37"/>
      <c r="X410" s="37"/>
      <c r="Y410" s="37"/>
      <c r="Z410" s="37"/>
      <c r="AA410" s="37"/>
      <c r="AB410" s="37"/>
      <c r="AC410" s="37"/>
      <c r="AD410" s="37"/>
      <c r="AE410" s="37"/>
      <c r="AT410" s="20" t="s">
        <v>150</v>
      </c>
      <c r="AU410" s="20" t="s">
        <v>82</v>
      </c>
    </row>
    <row r="411" spans="1:65" s="2" customFormat="1" ht="16.5" customHeight="1">
      <c r="A411" s="37"/>
      <c r="B411" s="38"/>
      <c r="C411" s="191" t="s">
        <v>430</v>
      </c>
      <c r="D411" s="191" t="s">
        <v>141</v>
      </c>
      <c r="E411" s="192" t="s">
        <v>431</v>
      </c>
      <c r="F411" s="193" t="s">
        <v>432</v>
      </c>
      <c r="G411" s="194" t="s">
        <v>90</v>
      </c>
      <c r="H411" s="195">
        <v>705.34</v>
      </c>
      <c r="I411" s="196"/>
      <c r="J411" s="197">
        <f>ROUND(I411*H411,2)</f>
        <v>0</v>
      </c>
      <c r="K411" s="193" t="s">
        <v>144</v>
      </c>
      <c r="L411" s="42"/>
      <c r="M411" s="198" t="s">
        <v>19</v>
      </c>
      <c r="N411" s="199" t="s">
        <v>43</v>
      </c>
      <c r="O411" s="67"/>
      <c r="P411" s="200">
        <f>O411*H411</f>
        <v>0</v>
      </c>
      <c r="Q411" s="200">
        <v>0</v>
      </c>
      <c r="R411" s="200">
        <f>Q411*H411</f>
        <v>0</v>
      </c>
      <c r="S411" s="200">
        <v>0.01344</v>
      </c>
      <c r="T411" s="201">
        <f>S411*H411</f>
        <v>9.479769600000001</v>
      </c>
      <c r="U411" s="37"/>
      <c r="V411" s="37"/>
      <c r="W411" s="37"/>
      <c r="X411" s="37"/>
      <c r="Y411" s="37"/>
      <c r="Z411" s="37"/>
      <c r="AA411" s="37"/>
      <c r="AB411" s="37"/>
      <c r="AC411" s="37"/>
      <c r="AD411" s="37"/>
      <c r="AE411" s="37"/>
      <c r="AR411" s="202" t="s">
        <v>332</v>
      </c>
      <c r="AT411" s="202" t="s">
        <v>141</v>
      </c>
      <c r="AU411" s="202" t="s">
        <v>82</v>
      </c>
      <c r="AY411" s="20" t="s">
        <v>136</v>
      </c>
      <c r="BE411" s="203">
        <f>IF(N411="základní",J411,0)</f>
        <v>0</v>
      </c>
      <c r="BF411" s="203">
        <f>IF(N411="snížená",J411,0)</f>
        <v>0</v>
      </c>
      <c r="BG411" s="203">
        <f>IF(N411="zákl. přenesená",J411,0)</f>
        <v>0</v>
      </c>
      <c r="BH411" s="203">
        <f>IF(N411="sníž. přenesená",J411,0)</f>
        <v>0</v>
      </c>
      <c r="BI411" s="203">
        <f>IF(N411="nulová",J411,0)</f>
        <v>0</v>
      </c>
      <c r="BJ411" s="20" t="s">
        <v>80</v>
      </c>
      <c r="BK411" s="203">
        <f>ROUND(I411*H411,2)</f>
        <v>0</v>
      </c>
      <c r="BL411" s="20" t="s">
        <v>332</v>
      </c>
      <c r="BM411" s="202" t="s">
        <v>433</v>
      </c>
    </row>
    <row r="412" spans="1:47" s="2" customFormat="1" ht="11.25">
      <c r="A412" s="37"/>
      <c r="B412" s="38"/>
      <c r="C412" s="39"/>
      <c r="D412" s="204" t="s">
        <v>148</v>
      </c>
      <c r="E412" s="39"/>
      <c r="F412" s="205" t="s">
        <v>434</v>
      </c>
      <c r="G412" s="39"/>
      <c r="H412" s="39"/>
      <c r="I412" s="112"/>
      <c r="J412" s="39"/>
      <c r="K412" s="39"/>
      <c r="L412" s="42"/>
      <c r="M412" s="206"/>
      <c r="N412" s="207"/>
      <c r="O412" s="67"/>
      <c r="P412" s="67"/>
      <c r="Q412" s="67"/>
      <c r="R412" s="67"/>
      <c r="S412" s="67"/>
      <c r="T412" s="68"/>
      <c r="U412" s="37"/>
      <c r="V412" s="37"/>
      <c r="W412" s="37"/>
      <c r="X412" s="37"/>
      <c r="Y412" s="37"/>
      <c r="Z412" s="37"/>
      <c r="AA412" s="37"/>
      <c r="AB412" s="37"/>
      <c r="AC412" s="37"/>
      <c r="AD412" s="37"/>
      <c r="AE412" s="37"/>
      <c r="AT412" s="20" t="s">
        <v>148</v>
      </c>
      <c r="AU412" s="20" t="s">
        <v>82</v>
      </c>
    </row>
    <row r="413" spans="1:47" s="2" customFormat="1" ht="39">
      <c r="A413" s="37"/>
      <c r="B413" s="38"/>
      <c r="C413" s="39"/>
      <c r="D413" s="204" t="s">
        <v>150</v>
      </c>
      <c r="E413" s="39"/>
      <c r="F413" s="208" t="s">
        <v>435</v>
      </c>
      <c r="G413" s="39"/>
      <c r="H413" s="39"/>
      <c r="I413" s="112"/>
      <c r="J413" s="39"/>
      <c r="K413" s="39"/>
      <c r="L413" s="42"/>
      <c r="M413" s="206"/>
      <c r="N413" s="207"/>
      <c r="O413" s="67"/>
      <c r="P413" s="67"/>
      <c r="Q413" s="67"/>
      <c r="R413" s="67"/>
      <c r="S413" s="67"/>
      <c r="T413" s="68"/>
      <c r="U413" s="37"/>
      <c r="V413" s="37"/>
      <c r="W413" s="37"/>
      <c r="X413" s="37"/>
      <c r="Y413" s="37"/>
      <c r="Z413" s="37"/>
      <c r="AA413" s="37"/>
      <c r="AB413" s="37"/>
      <c r="AC413" s="37"/>
      <c r="AD413" s="37"/>
      <c r="AE413" s="37"/>
      <c r="AT413" s="20" t="s">
        <v>150</v>
      </c>
      <c r="AU413" s="20" t="s">
        <v>82</v>
      </c>
    </row>
    <row r="414" spans="2:51" s="13" customFormat="1" ht="11.25">
      <c r="B414" s="209"/>
      <c r="C414" s="210"/>
      <c r="D414" s="204" t="s">
        <v>152</v>
      </c>
      <c r="E414" s="211" t="s">
        <v>19</v>
      </c>
      <c r="F414" s="212" t="s">
        <v>416</v>
      </c>
      <c r="G414" s="210"/>
      <c r="H414" s="211" t="s">
        <v>19</v>
      </c>
      <c r="I414" s="213"/>
      <c r="J414" s="210"/>
      <c r="K414" s="210"/>
      <c r="L414" s="214"/>
      <c r="M414" s="215"/>
      <c r="N414" s="216"/>
      <c r="O414" s="216"/>
      <c r="P414" s="216"/>
      <c r="Q414" s="216"/>
      <c r="R414" s="216"/>
      <c r="S414" s="216"/>
      <c r="T414" s="217"/>
      <c r="AT414" s="218" t="s">
        <v>152</v>
      </c>
      <c r="AU414" s="218" t="s">
        <v>82</v>
      </c>
      <c r="AV414" s="13" t="s">
        <v>80</v>
      </c>
      <c r="AW414" s="13" t="s">
        <v>33</v>
      </c>
      <c r="AX414" s="13" t="s">
        <v>72</v>
      </c>
      <c r="AY414" s="218" t="s">
        <v>136</v>
      </c>
    </row>
    <row r="415" spans="2:51" s="14" customFormat="1" ht="11.25">
      <c r="B415" s="219"/>
      <c r="C415" s="220"/>
      <c r="D415" s="204" t="s">
        <v>152</v>
      </c>
      <c r="E415" s="221" t="s">
        <v>19</v>
      </c>
      <c r="F415" s="222" t="s">
        <v>436</v>
      </c>
      <c r="G415" s="220"/>
      <c r="H415" s="223">
        <v>705.34</v>
      </c>
      <c r="I415" s="224"/>
      <c r="J415" s="220"/>
      <c r="K415" s="220"/>
      <c r="L415" s="225"/>
      <c r="M415" s="226"/>
      <c r="N415" s="227"/>
      <c r="O415" s="227"/>
      <c r="P415" s="227"/>
      <c r="Q415" s="227"/>
      <c r="R415" s="227"/>
      <c r="S415" s="227"/>
      <c r="T415" s="228"/>
      <c r="AT415" s="229" t="s">
        <v>152</v>
      </c>
      <c r="AU415" s="229" t="s">
        <v>82</v>
      </c>
      <c r="AV415" s="14" t="s">
        <v>82</v>
      </c>
      <c r="AW415" s="14" t="s">
        <v>33</v>
      </c>
      <c r="AX415" s="14" t="s">
        <v>72</v>
      </c>
      <c r="AY415" s="229" t="s">
        <v>136</v>
      </c>
    </row>
    <row r="416" spans="2:51" s="15" customFormat="1" ht="11.25">
      <c r="B416" s="230"/>
      <c r="C416" s="231"/>
      <c r="D416" s="204" t="s">
        <v>152</v>
      </c>
      <c r="E416" s="232" t="s">
        <v>19</v>
      </c>
      <c r="F416" s="233" t="s">
        <v>177</v>
      </c>
      <c r="G416" s="231"/>
      <c r="H416" s="234">
        <v>705.34</v>
      </c>
      <c r="I416" s="235"/>
      <c r="J416" s="231"/>
      <c r="K416" s="231"/>
      <c r="L416" s="236"/>
      <c r="M416" s="237"/>
      <c r="N416" s="238"/>
      <c r="O416" s="238"/>
      <c r="P416" s="238"/>
      <c r="Q416" s="238"/>
      <c r="R416" s="238"/>
      <c r="S416" s="238"/>
      <c r="T416" s="239"/>
      <c r="AT416" s="240" t="s">
        <v>152</v>
      </c>
      <c r="AU416" s="240" t="s">
        <v>82</v>
      </c>
      <c r="AV416" s="15" t="s">
        <v>145</v>
      </c>
      <c r="AW416" s="15" t="s">
        <v>33</v>
      </c>
      <c r="AX416" s="15" t="s">
        <v>80</v>
      </c>
      <c r="AY416" s="240" t="s">
        <v>136</v>
      </c>
    </row>
    <row r="417" spans="1:65" s="2" customFormat="1" ht="16.5" customHeight="1">
      <c r="A417" s="37"/>
      <c r="B417" s="38"/>
      <c r="C417" s="191" t="s">
        <v>437</v>
      </c>
      <c r="D417" s="191" t="s">
        <v>141</v>
      </c>
      <c r="E417" s="192" t="s">
        <v>438</v>
      </c>
      <c r="F417" s="193" t="s">
        <v>439</v>
      </c>
      <c r="G417" s="194" t="s">
        <v>354</v>
      </c>
      <c r="H417" s="195">
        <v>14.203</v>
      </c>
      <c r="I417" s="196"/>
      <c r="J417" s="197">
        <f>ROUND(I417*H417,2)</f>
        <v>0</v>
      </c>
      <c r="K417" s="193" t="s">
        <v>144</v>
      </c>
      <c r="L417" s="42"/>
      <c r="M417" s="198" t="s">
        <v>19</v>
      </c>
      <c r="N417" s="199" t="s">
        <v>43</v>
      </c>
      <c r="O417" s="67"/>
      <c r="P417" s="200">
        <f>O417*H417</f>
        <v>0</v>
      </c>
      <c r="Q417" s="200">
        <v>0</v>
      </c>
      <c r="R417" s="200">
        <f>Q417*H417</f>
        <v>0</v>
      </c>
      <c r="S417" s="200">
        <v>0</v>
      </c>
      <c r="T417" s="201">
        <f>S417*H417</f>
        <v>0</v>
      </c>
      <c r="U417" s="37"/>
      <c r="V417" s="37"/>
      <c r="W417" s="37"/>
      <c r="X417" s="37"/>
      <c r="Y417" s="37"/>
      <c r="Z417" s="37"/>
      <c r="AA417" s="37"/>
      <c r="AB417" s="37"/>
      <c r="AC417" s="37"/>
      <c r="AD417" s="37"/>
      <c r="AE417" s="37"/>
      <c r="AR417" s="202" t="s">
        <v>332</v>
      </c>
      <c r="AT417" s="202" t="s">
        <v>141</v>
      </c>
      <c r="AU417" s="202" t="s">
        <v>82</v>
      </c>
      <c r="AY417" s="20" t="s">
        <v>136</v>
      </c>
      <c r="BE417" s="203">
        <f>IF(N417="základní",J417,0)</f>
        <v>0</v>
      </c>
      <c r="BF417" s="203">
        <f>IF(N417="snížená",J417,0)</f>
        <v>0</v>
      </c>
      <c r="BG417" s="203">
        <f>IF(N417="zákl. přenesená",J417,0)</f>
        <v>0</v>
      </c>
      <c r="BH417" s="203">
        <f>IF(N417="sníž. přenesená",J417,0)</f>
        <v>0</v>
      </c>
      <c r="BI417" s="203">
        <f>IF(N417="nulová",J417,0)</f>
        <v>0</v>
      </c>
      <c r="BJ417" s="20" t="s">
        <v>80</v>
      </c>
      <c r="BK417" s="203">
        <f>ROUND(I417*H417,2)</f>
        <v>0</v>
      </c>
      <c r="BL417" s="20" t="s">
        <v>332</v>
      </c>
      <c r="BM417" s="202" t="s">
        <v>440</v>
      </c>
    </row>
    <row r="418" spans="1:47" s="2" customFormat="1" ht="19.5">
      <c r="A418" s="37"/>
      <c r="B418" s="38"/>
      <c r="C418" s="39"/>
      <c r="D418" s="204" t="s">
        <v>148</v>
      </c>
      <c r="E418" s="39"/>
      <c r="F418" s="205" t="s">
        <v>441</v>
      </c>
      <c r="G418" s="39"/>
      <c r="H418" s="39"/>
      <c r="I418" s="112"/>
      <c r="J418" s="39"/>
      <c r="K418" s="39"/>
      <c r="L418" s="42"/>
      <c r="M418" s="206"/>
      <c r="N418" s="207"/>
      <c r="O418" s="67"/>
      <c r="P418" s="67"/>
      <c r="Q418" s="67"/>
      <c r="R418" s="67"/>
      <c r="S418" s="67"/>
      <c r="T418" s="68"/>
      <c r="U418" s="37"/>
      <c r="V418" s="37"/>
      <c r="W418" s="37"/>
      <c r="X418" s="37"/>
      <c r="Y418" s="37"/>
      <c r="Z418" s="37"/>
      <c r="AA418" s="37"/>
      <c r="AB418" s="37"/>
      <c r="AC418" s="37"/>
      <c r="AD418" s="37"/>
      <c r="AE418" s="37"/>
      <c r="AT418" s="20" t="s">
        <v>148</v>
      </c>
      <c r="AU418" s="20" t="s">
        <v>82</v>
      </c>
    </row>
    <row r="419" spans="1:47" s="2" customFormat="1" ht="78">
      <c r="A419" s="37"/>
      <c r="B419" s="38"/>
      <c r="C419" s="39"/>
      <c r="D419" s="204" t="s">
        <v>150</v>
      </c>
      <c r="E419" s="39"/>
      <c r="F419" s="208" t="s">
        <v>442</v>
      </c>
      <c r="G419" s="39"/>
      <c r="H419" s="39"/>
      <c r="I419" s="112"/>
      <c r="J419" s="39"/>
      <c r="K419" s="39"/>
      <c r="L419" s="42"/>
      <c r="M419" s="206"/>
      <c r="N419" s="207"/>
      <c r="O419" s="67"/>
      <c r="P419" s="67"/>
      <c r="Q419" s="67"/>
      <c r="R419" s="67"/>
      <c r="S419" s="67"/>
      <c r="T419" s="68"/>
      <c r="U419" s="37"/>
      <c r="V419" s="37"/>
      <c r="W419" s="37"/>
      <c r="X419" s="37"/>
      <c r="Y419" s="37"/>
      <c r="Z419" s="37"/>
      <c r="AA419" s="37"/>
      <c r="AB419" s="37"/>
      <c r="AC419" s="37"/>
      <c r="AD419" s="37"/>
      <c r="AE419" s="37"/>
      <c r="AT419" s="20" t="s">
        <v>150</v>
      </c>
      <c r="AU419" s="20" t="s">
        <v>82</v>
      </c>
    </row>
    <row r="420" spans="1:65" s="2" customFormat="1" ht="16.5" customHeight="1">
      <c r="A420" s="37"/>
      <c r="B420" s="38"/>
      <c r="C420" s="191" t="s">
        <v>443</v>
      </c>
      <c r="D420" s="191" t="s">
        <v>141</v>
      </c>
      <c r="E420" s="192" t="s">
        <v>444</v>
      </c>
      <c r="F420" s="193" t="s">
        <v>445</v>
      </c>
      <c r="G420" s="194" t="s">
        <v>354</v>
      </c>
      <c r="H420" s="195">
        <v>14.203</v>
      </c>
      <c r="I420" s="196"/>
      <c r="J420" s="197">
        <f>ROUND(I420*H420,2)</f>
        <v>0</v>
      </c>
      <c r="K420" s="193" t="s">
        <v>144</v>
      </c>
      <c r="L420" s="42"/>
      <c r="M420" s="198" t="s">
        <v>19</v>
      </c>
      <c r="N420" s="199" t="s">
        <v>43</v>
      </c>
      <c r="O420" s="67"/>
      <c r="P420" s="200">
        <f>O420*H420</f>
        <v>0</v>
      </c>
      <c r="Q420" s="200">
        <v>0</v>
      </c>
      <c r="R420" s="200">
        <f>Q420*H420</f>
        <v>0</v>
      </c>
      <c r="S420" s="200">
        <v>0</v>
      </c>
      <c r="T420" s="201">
        <f>S420*H420</f>
        <v>0</v>
      </c>
      <c r="U420" s="37"/>
      <c r="V420" s="37"/>
      <c r="W420" s="37"/>
      <c r="X420" s="37"/>
      <c r="Y420" s="37"/>
      <c r="Z420" s="37"/>
      <c r="AA420" s="37"/>
      <c r="AB420" s="37"/>
      <c r="AC420" s="37"/>
      <c r="AD420" s="37"/>
      <c r="AE420" s="37"/>
      <c r="AR420" s="202" t="s">
        <v>332</v>
      </c>
      <c r="AT420" s="202" t="s">
        <v>141</v>
      </c>
      <c r="AU420" s="202" t="s">
        <v>82</v>
      </c>
      <c r="AY420" s="20" t="s">
        <v>136</v>
      </c>
      <c r="BE420" s="203">
        <f>IF(N420="základní",J420,0)</f>
        <v>0</v>
      </c>
      <c r="BF420" s="203">
        <f>IF(N420="snížená",J420,0)</f>
        <v>0</v>
      </c>
      <c r="BG420" s="203">
        <f>IF(N420="zákl. přenesená",J420,0)</f>
        <v>0</v>
      </c>
      <c r="BH420" s="203">
        <f>IF(N420="sníž. přenesená",J420,0)</f>
        <v>0</v>
      </c>
      <c r="BI420" s="203">
        <f>IF(N420="nulová",J420,0)</f>
        <v>0</v>
      </c>
      <c r="BJ420" s="20" t="s">
        <v>80</v>
      </c>
      <c r="BK420" s="203">
        <f>ROUND(I420*H420,2)</f>
        <v>0</v>
      </c>
      <c r="BL420" s="20" t="s">
        <v>332</v>
      </c>
      <c r="BM420" s="202" t="s">
        <v>446</v>
      </c>
    </row>
    <row r="421" spans="1:47" s="2" customFormat="1" ht="19.5">
      <c r="A421" s="37"/>
      <c r="B421" s="38"/>
      <c r="C421" s="39"/>
      <c r="D421" s="204" t="s">
        <v>148</v>
      </c>
      <c r="E421" s="39"/>
      <c r="F421" s="205" t="s">
        <v>447</v>
      </c>
      <c r="G421" s="39"/>
      <c r="H421" s="39"/>
      <c r="I421" s="112"/>
      <c r="J421" s="39"/>
      <c r="K421" s="39"/>
      <c r="L421" s="42"/>
      <c r="M421" s="206"/>
      <c r="N421" s="207"/>
      <c r="O421" s="67"/>
      <c r="P421" s="67"/>
      <c r="Q421" s="67"/>
      <c r="R421" s="67"/>
      <c r="S421" s="67"/>
      <c r="T421" s="68"/>
      <c r="U421" s="37"/>
      <c r="V421" s="37"/>
      <c r="W421" s="37"/>
      <c r="X421" s="37"/>
      <c r="Y421" s="37"/>
      <c r="Z421" s="37"/>
      <c r="AA421" s="37"/>
      <c r="AB421" s="37"/>
      <c r="AC421" s="37"/>
      <c r="AD421" s="37"/>
      <c r="AE421" s="37"/>
      <c r="AT421" s="20" t="s">
        <v>148</v>
      </c>
      <c r="AU421" s="20" t="s">
        <v>82</v>
      </c>
    </row>
    <row r="422" spans="1:47" s="2" customFormat="1" ht="78">
      <c r="A422" s="37"/>
      <c r="B422" s="38"/>
      <c r="C422" s="39"/>
      <c r="D422" s="204" t="s">
        <v>150</v>
      </c>
      <c r="E422" s="39"/>
      <c r="F422" s="208" t="s">
        <v>442</v>
      </c>
      <c r="G422" s="39"/>
      <c r="H422" s="39"/>
      <c r="I422" s="112"/>
      <c r="J422" s="39"/>
      <c r="K422" s="39"/>
      <c r="L422" s="42"/>
      <c r="M422" s="206"/>
      <c r="N422" s="207"/>
      <c r="O422" s="67"/>
      <c r="P422" s="67"/>
      <c r="Q422" s="67"/>
      <c r="R422" s="67"/>
      <c r="S422" s="67"/>
      <c r="T422" s="68"/>
      <c r="U422" s="37"/>
      <c r="V422" s="37"/>
      <c r="W422" s="37"/>
      <c r="X422" s="37"/>
      <c r="Y422" s="37"/>
      <c r="Z422" s="37"/>
      <c r="AA422" s="37"/>
      <c r="AB422" s="37"/>
      <c r="AC422" s="37"/>
      <c r="AD422" s="37"/>
      <c r="AE422" s="37"/>
      <c r="AT422" s="20" t="s">
        <v>150</v>
      </c>
      <c r="AU422" s="20" t="s">
        <v>82</v>
      </c>
    </row>
    <row r="423" spans="2:63" s="12" customFormat="1" ht="22.9" customHeight="1">
      <c r="B423" s="175"/>
      <c r="C423" s="176"/>
      <c r="D423" s="177" t="s">
        <v>71</v>
      </c>
      <c r="E423" s="189" t="s">
        <v>448</v>
      </c>
      <c r="F423" s="189" t="s">
        <v>449</v>
      </c>
      <c r="G423" s="176"/>
      <c r="H423" s="176"/>
      <c r="I423" s="179"/>
      <c r="J423" s="190">
        <f>BK423</f>
        <v>0</v>
      </c>
      <c r="K423" s="176"/>
      <c r="L423" s="181"/>
      <c r="M423" s="182"/>
      <c r="N423" s="183"/>
      <c r="O423" s="183"/>
      <c r="P423" s="184">
        <f>SUM(P424:P458)</f>
        <v>0</v>
      </c>
      <c r="Q423" s="183"/>
      <c r="R423" s="184">
        <f>SUM(R424:R458)</f>
        <v>0.19581883279999998</v>
      </c>
      <c r="S423" s="183"/>
      <c r="T423" s="185">
        <f>SUM(T424:T458)</f>
        <v>0.293419</v>
      </c>
      <c r="AR423" s="186" t="s">
        <v>82</v>
      </c>
      <c r="AT423" s="187" t="s">
        <v>71</v>
      </c>
      <c r="AU423" s="187" t="s">
        <v>80</v>
      </c>
      <c r="AY423" s="186" t="s">
        <v>136</v>
      </c>
      <c r="BK423" s="188">
        <f>SUM(BK424:BK458)</f>
        <v>0</v>
      </c>
    </row>
    <row r="424" spans="1:65" s="2" customFormat="1" ht="16.5" customHeight="1">
      <c r="A424" s="37"/>
      <c r="B424" s="38"/>
      <c r="C424" s="191" t="s">
        <v>407</v>
      </c>
      <c r="D424" s="191" t="s">
        <v>141</v>
      </c>
      <c r="E424" s="192" t="s">
        <v>450</v>
      </c>
      <c r="F424" s="193" t="s">
        <v>451</v>
      </c>
      <c r="G424" s="194" t="s">
        <v>398</v>
      </c>
      <c r="H424" s="195">
        <v>175.7</v>
      </c>
      <c r="I424" s="196"/>
      <c r="J424" s="197">
        <f>ROUND(I424*H424,2)</f>
        <v>0</v>
      </c>
      <c r="K424" s="193" t="s">
        <v>144</v>
      </c>
      <c r="L424" s="42"/>
      <c r="M424" s="198" t="s">
        <v>19</v>
      </c>
      <c r="N424" s="199" t="s">
        <v>43</v>
      </c>
      <c r="O424" s="67"/>
      <c r="P424" s="200">
        <f>O424*H424</f>
        <v>0</v>
      </c>
      <c r="Q424" s="200">
        <v>0</v>
      </c>
      <c r="R424" s="200">
        <f>Q424*H424</f>
        <v>0</v>
      </c>
      <c r="S424" s="200">
        <v>0.00167</v>
      </c>
      <c r="T424" s="201">
        <f>S424*H424</f>
        <v>0.293419</v>
      </c>
      <c r="U424" s="37"/>
      <c r="V424" s="37"/>
      <c r="W424" s="37"/>
      <c r="X424" s="37"/>
      <c r="Y424" s="37"/>
      <c r="Z424" s="37"/>
      <c r="AA424" s="37"/>
      <c r="AB424" s="37"/>
      <c r="AC424" s="37"/>
      <c r="AD424" s="37"/>
      <c r="AE424" s="37"/>
      <c r="AR424" s="202" t="s">
        <v>332</v>
      </c>
      <c r="AT424" s="202" t="s">
        <v>141</v>
      </c>
      <c r="AU424" s="202" t="s">
        <v>82</v>
      </c>
      <c r="AY424" s="20" t="s">
        <v>136</v>
      </c>
      <c r="BE424" s="203">
        <f>IF(N424="základní",J424,0)</f>
        <v>0</v>
      </c>
      <c r="BF424" s="203">
        <f>IF(N424="snížená",J424,0)</f>
        <v>0</v>
      </c>
      <c r="BG424" s="203">
        <f>IF(N424="zákl. přenesená",J424,0)</f>
        <v>0</v>
      </c>
      <c r="BH424" s="203">
        <f>IF(N424="sníž. přenesená",J424,0)</f>
        <v>0</v>
      </c>
      <c r="BI424" s="203">
        <f>IF(N424="nulová",J424,0)</f>
        <v>0</v>
      </c>
      <c r="BJ424" s="20" t="s">
        <v>80</v>
      </c>
      <c r="BK424" s="203">
        <f>ROUND(I424*H424,2)</f>
        <v>0</v>
      </c>
      <c r="BL424" s="20" t="s">
        <v>332</v>
      </c>
      <c r="BM424" s="202" t="s">
        <v>452</v>
      </c>
    </row>
    <row r="425" spans="1:47" s="2" customFormat="1" ht="11.25">
      <c r="A425" s="37"/>
      <c r="B425" s="38"/>
      <c r="C425" s="39"/>
      <c r="D425" s="204" t="s">
        <v>148</v>
      </c>
      <c r="E425" s="39"/>
      <c r="F425" s="205" t="s">
        <v>453</v>
      </c>
      <c r="G425" s="39"/>
      <c r="H425" s="39"/>
      <c r="I425" s="112"/>
      <c r="J425" s="39"/>
      <c r="K425" s="39"/>
      <c r="L425" s="42"/>
      <c r="M425" s="206"/>
      <c r="N425" s="207"/>
      <c r="O425" s="67"/>
      <c r="P425" s="67"/>
      <c r="Q425" s="67"/>
      <c r="R425" s="67"/>
      <c r="S425" s="67"/>
      <c r="T425" s="68"/>
      <c r="U425" s="37"/>
      <c r="V425" s="37"/>
      <c r="W425" s="37"/>
      <c r="X425" s="37"/>
      <c r="Y425" s="37"/>
      <c r="Z425" s="37"/>
      <c r="AA425" s="37"/>
      <c r="AB425" s="37"/>
      <c r="AC425" s="37"/>
      <c r="AD425" s="37"/>
      <c r="AE425" s="37"/>
      <c r="AT425" s="20" t="s">
        <v>148</v>
      </c>
      <c r="AU425" s="20" t="s">
        <v>82</v>
      </c>
    </row>
    <row r="426" spans="2:51" s="14" customFormat="1" ht="11.25">
      <c r="B426" s="219"/>
      <c r="C426" s="220"/>
      <c r="D426" s="204" t="s">
        <v>152</v>
      </c>
      <c r="E426" s="221" t="s">
        <v>19</v>
      </c>
      <c r="F426" s="222" t="s">
        <v>454</v>
      </c>
      <c r="G426" s="220"/>
      <c r="H426" s="223">
        <v>175.7</v>
      </c>
      <c r="I426" s="224"/>
      <c r="J426" s="220"/>
      <c r="K426" s="220"/>
      <c r="L426" s="225"/>
      <c r="M426" s="226"/>
      <c r="N426" s="227"/>
      <c r="O426" s="227"/>
      <c r="P426" s="227"/>
      <c r="Q426" s="227"/>
      <c r="R426" s="227"/>
      <c r="S426" s="227"/>
      <c r="T426" s="228"/>
      <c r="AT426" s="229" t="s">
        <v>152</v>
      </c>
      <c r="AU426" s="229" t="s">
        <v>82</v>
      </c>
      <c r="AV426" s="14" t="s">
        <v>82</v>
      </c>
      <c r="AW426" s="14" t="s">
        <v>33</v>
      </c>
      <c r="AX426" s="14" t="s">
        <v>80</v>
      </c>
      <c r="AY426" s="229" t="s">
        <v>136</v>
      </c>
    </row>
    <row r="427" spans="1:65" s="2" customFormat="1" ht="16.5" customHeight="1">
      <c r="A427" s="37"/>
      <c r="B427" s="38"/>
      <c r="C427" s="191" t="s">
        <v>455</v>
      </c>
      <c r="D427" s="191" t="s">
        <v>141</v>
      </c>
      <c r="E427" s="192" t="s">
        <v>456</v>
      </c>
      <c r="F427" s="193" t="s">
        <v>457</v>
      </c>
      <c r="G427" s="194" t="s">
        <v>398</v>
      </c>
      <c r="H427" s="195">
        <v>89.55</v>
      </c>
      <c r="I427" s="196"/>
      <c r="J427" s="197">
        <f>ROUND(I427*H427,2)</f>
        <v>0</v>
      </c>
      <c r="K427" s="193" t="s">
        <v>144</v>
      </c>
      <c r="L427" s="42"/>
      <c r="M427" s="198" t="s">
        <v>19</v>
      </c>
      <c r="N427" s="199" t="s">
        <v>43</v>
      </c>
      <c r="O427" s="67"/>
      <c r="P427" s="200">
        <f>O427*H427</f>
        <v>0</v>
      </c>
      <c r="Q427" s="200">
        <v>0.000908016</v>
      </c>
      <c r="R427" s="200">
        <f>Q427*H427</f>
        <v>0.0813128328</v>
      </c>
      <c r="S427" s="200">
        <v>0</v>
      </c>
      <c r="T427" s="201">
        <f>S427*H427</f>
        <v>0</v>
      </c>
      <c r="U427" s="37"/>
      <c r="V427" s="37"/>
      <c r="W427" s="37"/>
      <c r="X427" s="37"/>
      <c r="Y427" s="37"/>
      <c r="Z427" s="37"/>
      <c r="AA427" s="37"/>
      <c r="AB427" s="37"/>
      <c r="AC427" s="37"/>
      <c r="AD427" s="37"/>
      <c r="AE427" s="37"/>
      <c r="AR427" s="202" t="s">
        <v>332</v>
      </c>
      <c r="AT427" s="202" t="s">
        <v>141</v>
      </c>
      <c r="AU427" s="202" t="s">
        <v>82</v>
      </c>
      <c r="AY427" s="20" t="s">
        <v>136</v>
      </c>
      <c r="BE427" s="203">
        <f>IF(N427="základní",J427,0)</f>
        <v>0</v>
      </c>
      <c r="BF427" s="203">
        <f>IF(N427="snížená",J427,0)</f>
        <v>0</v>
      </c>
      <c r="BG427" s="203">
        <f>IF(N427="zákl. přenesená",J427,0)</f>
        <v>0</v>
      </c>
      <c r="BH427" s="203">
        <f>IF(N427="sníž. přenesená",J427,0)</f>
        <v>0</v>
      </c>
      <c r="BI427" s="203">
        <f>IF(N427="nulová",J427,0)</f>
        <v>0</v>
      </c>
      <c r="BJ427" s="20" t="s">
        <v>80</v>
      </c>
      <c r="BK427" s="203">
        <f>ROUND(I427*H427,2)</f>
        <v>0</v>
      </c>
      <c r="BL427" s="20" t="s">
        <v>332</v>
      </c>
      <c r="BM427" s="202" t="s">
        <v>458</v>
      </c>
    </row>
    <row r="428" spans="1:47" s="2" customFormat="1" ht="11.25">
      <c r="A428" s="37"/>
      <c r="B428" s="38"/>
      <c r="C428" s="39"/>
      <c r="D428" s="204" t="s">
        <v>148</v>
      </c>
      <c r="E428" s="39"/>
      <c r="F428" s="205" t="s">
        <v>459</v>
      </c>
      <c r="G428" s="39"/>
      <c r="H428" s="39"/>
      <c r="I428" s="112"/>
      <c r="J428" s="39"/>
      <c r="K428" s="39"/>
      <c r="L428" s="42"/>
      <c r="M428" s="206"/>
      <c r="N428" s="207"/>
      <c r="O428" s="67"/>
      <c r="P428" s="67"/>
      <c r="Q428" s="67"/>
      <c r="R428" s="67"/>
      <c r="S428" s="67"/>
      <c r="T428" s="68"/>
      <c r="U428" s="37"/>
      <c r="V428" s="37"/>
      <c r="W428" s="37"/>
      <c r="X428" s="37"/>
      <c r="Y428" s="37"/>
      <c r="Z428" s="37"/>
      <c r="AA428" s="37"/>
      <c r="AB428" s="37"/>
      <c r="AC428" s="37"/>
      <c r="AD428" s="37"/>
      <c r="AE428" s="37"/>
      <c r="AT428" s="20" t="s">
        <v>148</v>
      </c>
      <c r="AU428" s="20" t="s">
        <v>82</v>
      </c>
    </row>
    <row r="429" spans="2:51" s="14" customFormat="1" ht="11.25">
      <c r="B429" s="219"/>
      <c r="C429" s="220"/>
      <c r="D429" s="204" t="s">
        <v>152</v>
      </c>
      <c r="E429" s="221" t="s">
        <v>19</v>
      </c>
      <c r="F429" s="222" t="s">
        <v>460</v>
      </c>
      <c r="G429" s="220"/>
      <c r="H429" s="223">
        <v>30.4</v>
      </c>
      <c r="I429" s="224"/>
      <c r="J429" s="220"/>
      <c r="K429" s="220"/>
      <c r="L429" s="225"/>
      <c r="M429" s="226"/>
      <c r="N429" s="227"/>
      <c r="O429" s="227"/>
      <c r="P429" s="227"/>
      <c r="Q429" s="227"/>
      <c r="R429" s="227"/>
      <c r="S429" s="227"/>
      <c r="T429" s="228"/>
      <c r="AT429" s="229" t="s">
        <v>152</v>
      </c>
      <c r="AU429" s="229" t="s">
        <v>82</v>
      </c>
      <c r="AV429" s="14" t="s">
        <v>82</v>
      </c>
      <c r="AW429" s="14" t="s">
        <v>33</v>
      </c>
      <c r="AX429" s="14" t="s">
        <v>72</v>
      </c>
      <c r="AY429" s="229" t="s">
        <v>136</v>
      </c>
    </row>
    <row r="430" spans="2:51" s="14" customFormat="1" ht="11.25">
      <c r="B430" s="219"/>
      <c r="C430" s="220"/>
      <c r="D430" s="204" t="s">
        <v>152</v>
      </c>
      <c r="E430" s="221" t="s">
        <v>19</v>
      </c>
      <c r="F430" s="222" t="s">
        <v>461</v>
      </c>
      <c r="G430" s="220"/>
      <c r="H430" s="223">
        <v>6.8</v>
      </c>
      <c r="I430" s="224"/>
      <c r="J430" s="220"/>
      <c r="K430" s="220"/>
      <c r="L430" s="225"/>
      <c r="M430" s="226"/>
      <c r="N430" s="227"/>
      <c r="O430" s="227"/>
      <c r="P430" s="227"/>
      <c r="Q430" s="227"/>
      <c r="R430" s="227"/>
      <c r="S430" s="227"/>
      <c r="T430" s="228"/>
      <c r="AT430" s="229" t="s">
        <v>152</v>
      </c>
      <c r="AU430" s="229" t="s">
        <v>82</v>
      </c>
      <c r="AV430" s="14" t="s">
        <v>82</v>
      </c>
      <c r="AW430" s="14" t="s">
        <v>33</v>
      </c>
      <c r="AX430" s="14" t="s">
        <v>72</v>
      </c>
      <c r="AY430" s="229" t="s">
        <v>136</v>
      </c>
    </row>
    <row r="431" spans="2:51" s="14" customFormat="1" ht="11.25">
      <c r="B431" s="219"/>
      <c r="C431" s="220"/>
      <c r="D431" s="204" t="s">
        <v>152</v>
      </c>
      <c r="E431" s="221" t="s">
        <v>19</v>
      </c>
      <c r="F431" s="222" t="s">
        <v>462</v>
      </c>
      <c r="G431" s="220"/>
      <c r="H431" s="223">
        <v>2.8</v>
      </c>
      <c r="I431" s="224"/>
      <c r="J431" s="220"/>
      <c r="K431" s="220"/>
      <c r="L431" s="225"/>
      <c r="M431" s="226"/>
      <c r="N431" s="227"/>
      <c r="O431" s="227"/>
      <c r="P431" s="227"/>
      <c r="Q431" s="227"/>
      <c r="R431" s="227"/>
      <c r="S431" s="227"/>
      <c r="T431" s="228"/>
      <c r="AT431" s="229" t="s">
        <v>152</v>
      </c>
      <c r="AU431" s="229" t="s">
        <v>82</v>
      </c>
      <c r="AV431" s="14" t="s">
        <v>82</v>
      </c>
      <c r="AW431" s="14" t="s">
        <v>33</v>
      </c>
      <c r="AX431" s="14" t="s">
        <v>72</v>
      </c>
      <c r="AY431" s="229" t="s">
        <v>136</v>
      </c>
    </row>
    <row r="432" spans="2:51" s="14" customFormat="1" ht="11.25">
      <c r="B432" s="219"/>
      <c r="C432" s="220"/>
      <c r="D432" s="204" t="s">
        <v>152</v>
      </c>
      <c r="E432" s="221" t="s">
        <v>19</v>
      </c>
      <c r="F432" s="222" t="s">
        <v>463</v>
      </c>
      <c r="G432" s="220"/>
      <c r="H432" s="223">
        <v>20</v>
      </c>
      <c r="I432" s="224"/>
      <c r="J432" s="220"/>
      <c r="K432" s="220"/>
      <c r="L432" s="225"/>
      <c r="M432" s="226"/>
      <c r="N432" s="227"/>
      <c r="O432" s="227"/>
      <c r="P432" s="227"/>
      <c r="Q432" s="227"/>
      <c r="R432" s="227"/>
      <c r="S432" s="227"/>
      <c r="T432" s="228"/>
      <c r="AT432" s="229" t="s">
        <v>152</v>
      </c>
      <c r="AU432" s="229" t="s">
        <v>82</v>
      </c>
      <c r="AV432" s="14" t="s">
        <v>82</v>
      </c>
      <c r="AW432" s="14" t="s">
        <v>33</v>
      </c>
      <c r="AX432" s="14" t="s">
        <v>72</v>
      </c>
      <c r="AY432" s="229" t="s">
        <v>136</v>
      </c>
    </row>
    <row r="433" spans="2:51" s="14" customFormat="1" ht="11.25">
      <c r="B433" s="219"/>
      <c r="C433" s="220"/>
      <c r="D433" s="204" t="s">
        <v>152</v>
      </c>
      <c r="E433" s="221" t="s">
        <v>19</v>
      </c>
      <c r="F433" s="222" t="s">
        <v>464</v>
      </c>
      <c r="G433" s="220"/>
      <c r="H433" s="223">
        <v>4.5</v>
      </c>
      <c r="I433" s="224"/>
      <c r="J433" s="220"/>
      <c r="K433" s="220"/>
      <c r="L433" s="225"/>
      <c r="M433" s="226"/>
      <c r="N433" s="227"/>
      <c r="O433" s="227"/>
      <c r="P433" s="227"/>
      <c r="Q433" s="227"/>
      <c r="R433" s="227"/>
      <c r="S433" s="227"/>
      <c r="T433" s="228"/>
      <c r="AT433" s="229" t="s">
        <v>152</v>
      </c>
      <c r="AU433" s="229" t="s">
        <v>82</v>
      </c>
      <c r="AV433" s="14" t="s">
        <v>82</v>
      </c>
      <c r="AW433" s="14" t="s">
        <v>33</v>
      </c>
      <c r="AX433" s="14" t="s">
        <v>72</v>
      </c>
      <c r="AY433" s="229" t="s">
        <v>136</v>
      </c>
    </row>
    <row r="434" spans="2:51" s="14" customFormat="1" ht="11.25">
      <c r="B434" s="219"/>
      <c r="C434" s="220"/>
      <c r="D434" s="204" t="s">
        <v>152</v>
      </c>
      <c r="E434" s="221" t="s">
        <v>19</v>
      </c>
      <c r="F434" s="222" t="s">
        <v>465</v>
      </c>
      <c r="G434" s="220"/>
      <c r="H434" s="223">
        <v>3.6</v>
      </c>
      <c r="I434" s="224"/>
      <c r="J434" s="220"/>
      <c r="K434" s="220"/>
      <c r="L434" s="225"/>
      <c r="M434" s="226"/>
      <c r="N434" s="227"/>
      <c r="O434" s="227"/>
      <c r="P434" s="227"/>
      <c r="Q434" s="227"/>
      <c r="R434" s="227"/>
      <c r="S434" s="227"/>
      <c r="T434" s="228"/>
      <c r="AT434" s="229" t="s">
        <v>152</v>
      </c>
      <c r="AU434" s="229" t="s">
        <v>82</v>
      </c>
      <c r="AV434" s="14" t="s">
        <v>82</v>
      </c>
      <c r="AW434" s="14" t="s">
        <v>33</v>
      </c>
      <c r="AX434" s="14" t="s">
        <v>72</v>
      </c>
      <c r="AY434" s="229" t="s">
        <v>136</v>
      </c>
    </row>
    <row r="435" spans="2:51" s="14" customFormat="1" ht="11.25">
      <c r="B435" s="219"/>
      <c r="C435" s="220"/>
      <c r="D435" s="204" t="s">
        <v>152</v>
      </c>
      <c r="E435" s="221" t="s">
        <v>19</v>
      </c>
      <c r="F435" s="222" t="s">
        <v>466</v>
      </c>
      <c r="G435" s="220"/>
      <c r="H435" s="223">
        <v>15.6</v>
      </c>
      <c r="I435" s="224"/>
      <c r="J435" s="220"/>
      <c r="K435" s="220"/>
      <c r="L435" s="225"/>
      <c r="M435" s="226"/>
      <c r="N435" s="227"/>
      <c r="O435" s="227"/>
      <c r="P435" s="227"/>
      <c r="Q435" s="227"/>
      <c r="R435" s="227"/>
      <c r="S435" s="227"/>
      <c r="T435" s="228"/>
      <c r="AT435" s="229" t="s">
        <v>152</v>
      </c>
      <c r="AU435" s="229" t="s">
        <v>82</v>
      </c>
      <c r="AV435" s="14" t="s">
        <v>82</v>
      </c>
      <c r="AW435" s="14" t="s">
        <v>33</v>
      </c>
      <c r="AX435" s="14" t="s">
        <v>72</v>
      </c>
      <c r="AY435" s="229" t="s">
        <v>136</v>
      </c>
    </row>
    <row r="436" spans="2:51" s="14" customFormat="1" ht="11.25">
      <c r="B436" s="219"/>
      <c r="C436" s="220"/>
      <c r="D436" s="204" t="s">
        <v>152</v>
      </c>
      <c r="E436" s="221" t="s">
        <v>19</v>
      </c>
      <c r="F436" s="222" t="s">
        <v>467</v>
      </c>
      <c r="G436" s="220"/>
      <c r="H436" s="223">
        <v>5.85</v>
      </c>
      <c r="I436" s="224"/>
      <c r="J436" s="220"/>
      <c r="K436" s="220"/>
      <c r="L436" s="225"/>
      <c r="M436" s="226"/>
      <c r="N436" s="227"/>
      <c r="O436" s="227"/>
      <c r="P436" s="227"/>
      <c r="Q436" s="227"/>
      <c r="R436" s="227"/>
      <c r="S436" s="227"/>
      <c r="T436" s="228"/>
      <c r="AT436" s="229" t="s">
        <v>152</v>
      </c>
      <c r="AU436" s="229" t="s">
        <v>82</v>
      </c>
      <c r="AV436" s="14" t="s">
        <v>82</v>
      </c>
      <c r="AW436" s="14" t="s">
        <v>33</v>
      </c>
      <c r="AX436" s="14" t="s">
        <v>72</v>
      </c>
      <c r="AY436" s="229" t="s">
        <v>136</v>
      </c>
    </row>
    <row r="437" spans="2:51" s="15" customFormat="1" ht="11.25">
      <c r="B437" s="230"/>
      <c r="C437" s="231"/>
      <c r="D437" s="204" t="s">
        <v>152</v>
      </c>
      <c r="E437" s="232" t="s">
        <v>19</v>
      </c>
      <c r="F437" s="233" t="s">
        <v>177</v>
      </c>
      <c r="G437" s="231"/>
      <c r="H437" s="234">
        <v>89.55</v>
      </c>
      <c r="I437" s="235"/>
      <c r="J437" s="231"/>
      <c r="K437" s="231"/>
      <c r="L437" s="236"/>
      <c r="M437" s="237"/>
      <c r="N437" s="238"/>
      <c r="O437" s="238"/>
      <c r="P437" s="238"/>
      <c r="Q437" s="238"/>
      <c r="R437" s="238"/>
      <c r="S437" s="238"/>
      <c r="T437" s="239"/>
      <c r="AT437" s="240" t="s">
        <v>152</v>
      </c>
      <c r="AU437" s="240" t="s">
        <v>82</v>
      </c>
      <c r="AV437" s="15" t="s">
        <v>145</v>
      </c>
      <c r="AW437" s="15" t="s">
        <v>33</v>
      </c>
      <c r="AX437" s="15" t="s">
        <v>80</v>
      </c>
      <c r="AY437" s="240" t="s">
        <v>136</v>
      </c>
    </row>
    <row r="438" spans="1:65" s="2" customFormat="1" ht="16.5" customHeight="1">
      <c r="A438" s="37"/>
      <c r="B438" s="38"/>
      <c r="C438" s="191" t="s">
        <v>468</v>
      </c>
      <c r="D438" s="191" t="s">
        <v>141</v>
      </c>
      <c r="E438" s="192" t="s">
        <v>469</v>
      </c>
      <c r="F438" s="193" t="s">
        <v>470</v>
      </c>
      <c r="G438" s="194" t="s">
        <v>398</v>
      </c>
      <c r="H438" s="195">
        <v>63.35</v>
      </c>
      <c r="I438" s="196"/>
      <c r="J438" s="197">
        <f>ROUND(I438*H438,2)</f>
        <v>0</v>
      </c>
      <c r="K438" s="193" t="s">
        <v>471</v>
      </c>
      <c r="L438" s="42"/>
      <c r="M438" s="198" t="s">
        <v>19</v>
      </c>
      <c r="N438" s="199" t="s">
        <v>43</v>
      </c>
      <c r="O438" s="67"/>
      <c r="P438" s="200">
        <f>O438*H438</f>
        <v>0</v>
      </c>
      <c r="Q438" s="200">
        <v>0.00148</v>
      </c>
      <c r="R438" s="200">
        <f>Q438*H438</f>
        <v>0.093758</v>
      </c>
      <c r="S438" s="200">
        <v>0</v>
      </c>
      <c r="T438" s="201">
        <f>S438*H438</f>
        <v>0</v>
      </c>
      <c r="U438" s="37"/>
      <c r="V438" s="37"/>
      <c r="W438" s="37"/>
      <c r="X438" s="37"/>
      <c r="Y438" s="37"/>
      <c r="Z438" s="37"/>
      <c r="AA438" s="37"/>
      <c r="AB438" s="37"/>
      <c r="AC438" s="37"/>
      <c r="AD438" s="37"/>
      <c r="AE438" s="37"/>
      <c r="AR438" s="202" t="s">
        <v>332</v>
      </c>
      <c r="AT438" s="202" t="s">
        <v>141</v>
      </c>
      <c r="AU438" s="202" t="s">
        <v>82</v>
      </c>
      <c r="AY438" s="20" t="s">
        <v>136</v>
      </c>
      <c r="BE438" s="203">
        <f>IF(N438="základní",J438,0)</f>
        <v>0</v>
      </c>
      <c r="BF438" s="203">
        <f>IF(N438="snížená",J438,0)</f>
        <v>0</v>
      </c>
      <c r="BG438" s="203">
        <f>IF(N438="zákl. přenesená",J438,0)</f>
        <v>0</v>
      </c>
      <c r="BH438" s="203">
        <f>IF(N438="sníž. přenesená",J438,0)</f>
        <v>0</v>
      </c>
      <c r="BI438" s="203">
        <f>IF(N438="nulová",J438,0)</f>
        <v>0</v>
      </c>
      <c r="BJ438" s="20" t="s">
        <v>80</v>
      </c>
      <c r="BK438" s="203">
        <f>ROUND(I438*H438,2)</f>
        <v>0</v>
      </c>
      <c r="BL438" s="20" t="s">
        <v>332</v>
      </c>
      <c r="BM438" s="202" t="s">
        <v>472</v>
      </c>
    </row>
    <row r="439" spans="1:47" s="2" customFormat="1" ht="11.25">
      <c r="A439" s="37"/>
      <c r="B439" s="38"/>
      <c r="C439" s="39"/>
      <c r="D439" s="204" t="s">
        <v>148</v>
      </c>
      <c r="E439" s="39"/>
      <c r="F439" s="205" t="s">
        <v>473</v>
      </c>
      <c r="G439" s="39"/>
      <c r="H439" s="39"/>
      <c r="I439" s="112"/>
      <c r="J439" s="39"/>
      <c r="K439" s="39"/>
      <c r="L439" s="42"/>
      <c r="M439" s="206"/>
      <c r="N439" s="207"/>
      <c r="O439" s="67"/>
      <c r="P439" s="67"/>
      <c r="Q439" s="67"/>
      <c r="R439" s="67"/>
      <c r="S439" s="67"/>
      <c r="T439" s="68"/>
      <c r="U439" s="37"/>
      <c r="V439" s="37"/>
      <c r="W439" s="37"/>
      <c r="X439" s="37"/>
      <c r="Y439" s="37"/>
      <c r="Z439" s="37"/>
      <c r="AA439" s="37"/>
      <c r="AB439" s="37"/>
      <c r="AC439" s="37"/>
      <c r="AD439" s="37"/>
      <c r="AE439" s="37"/>
      <c r="AT439" s="20" t="s">
        <v>148</v>
      </c>
      <c r="AU439" s="20" t="s">
        <v>82</v>
      </c>
    </row>
    <row r="440" spans="2:51" s="14" customFormat="1" ht="11.25">
      <c r="B440" s="219"/>
      <c r="C440" s="220"/>
      <c r="D440" s="204" t="s">
        <v>152</v>
      </c>
      <c r="E440" s="221" t="s">
        <v>19</v>
      </c>
      <c r="F440" s="222" t="s">
        <v>474</v>
      </c>
      <c r="G440" s="220"/>
      <c r="H440" s="223">
        <v>30.4</v>
      </c>
      <c r="I440" s="224"/>
      <c r="J440" s="220"/>
      <c r="K440" s="220"/>
      <c r="L440" s="225"/>
      <c r="M440" s="226"/>
      <c r="N440" s="227"/>
      <c r="O440" s="227"/>
      <c r="P440" s="227"/>
      <c r="Q440" s="227"/>
      <c r="R440" s="227"/>
      <c r="S440" s="227"/>
      <c r="T440" s="228"/>
      <c r="AT440" s="229" t="s">
        <v>152</v>
      </c>
      <c r="AU440" s="229" t="s">
        <v>82</v>
      </c>
      <c r="AV440" s="14" t="s">
        <v>82</v>
      </c>
      <c r="AW440" s="14" t="s">
        <v>33</v>
      </c>
      <c r="AX440" s="14" t="s">
        <v>72</v>
      </c>
      <c r="AY440" s="229" t="s">
        <v>136</v>
      </c>
    </row>
    <row r="441" spans="2:51" s="14" customFormat="1" ht="11.25">
      <c r="B441" s="219"/>
      <c r="C441" s="220"/>
      <c r="D441" s="204" t="s">
        <v>152</v>
      </c>
      <c r="E441" s="221" t="s">
        <v>19</v>
      </c>
      <c r="F441" s="222" t="s">
        <v>475</v>
      </c>
      <c r="G441" s="220"/>
      <c r="H441" s="223">
        <v>6.8</v>
      </c>
      <c r="I441" s="224"/>
      <c r="J441" s="220"/>
      <c r="K441" s="220"/>
      <c r="L441" s="225"/>
      <c r="M441" s="226"/>
      <c r="N441" s="227"/>
      <c r="O441" s="227"/>
      <c r="P441" s="227"/>
      <c r="Q441" s="227"/>
      <c r="R441" s="227"/>
      <c r="S441" s="227"/>
      <c r="T441" s="228"/>
      <c r="AT441" s="229" t="s">
        <v>152</v>
      </c>
      <c r="AU441" s="229" t="s">
        <v>82</v>
      </c>
      <c r="AV441" s="14" t="s">
        <v>82</v>
      </c>
      <c r="AW441" s="14" t="s">
        <v>33</v>
      </c>
      <c r="AX441" s="14" t="s">
        <v>72</v>
      </c>
      <c r="AY441" s="229" t="s">
        <v>136</v>
      </c>
    </row>
    <row r="442" spans="2:51" s="14" customFormat="1" ht="11.25">
      <c r="B442" s="219"/>
      <c r="C442" s="220"/>
      <c r="D442" s="204" t="s">
        <v>152</v>
      </c>
      <c r="E442" s="221" t="s">
        <v>19</v>
      </c>
      <c r="F442" s="222" t="s">
        <v>476</v>
      </c>
      <c r="G442" s="220"/>
      <c r="H442" s="223">
        <v>2.8</v>
      </c>
      <c r="I442" s="224"/>
      <c r="J442" s="220"/>
      <c r="K442" s="220"/>
      <c r="L442" s="225"/>
      <c r="M442" s="226"/>
      <c r="N442" s="227"/>
      <c r="O442" s="227"/>
      <c r="P442" s="227"/>
      <c r="Q442" s="227"/>
      <c r="R442" s="227"/>
      <c r="S442" s="227"/>
      <c r="T442" s="228"/>
      <c r="AT442" s="229" t="s">
        <v>152</v>
      </c>
      <c r="AU442" s="229" t="s">
        <v>82</v>
      </c>
      <c r="AV442" s="14" t="s">
        <v>82</v>
      </c>
      <c r="AW442" s="14" t="s">
        <v>33</v>
      </c>
      <c r="AX442" s="14" t="s">
        <v>72</v>
      </c>
      <c r="AY442" s="229" t="s">
        <v>136</v>
      </c>
    </row>
    <row r="443" spans="2:51" s="14" customFormat="1" ht="11.25">
      <c r="B443" s="219"/>
      <c r="C443" s="220"/>
      <c r="D443" s="204" t="s">
        <v>152</v>
      </c>
      <c r="E443" s="221" t="s">
        <v>19</v>
      </c>
      <c r="F443" s="222" t="s">
        <v>477</v>
      </c>
      <c r="G443" s="220"/>
      <c r="H443" s="223">
        <v>8</v>
      </c>
      <c r="I443" s="224"/>
      <c r="J443" s="220"/>
      <c r="K443" s="220"/>
      <c r="L443" s="225"/>
      <c r="M443" s="226"/>
      <c r="N443" s="227"/>
      <c r="O443" s="227"/>
      <c r="P443" s="227"/>
      <c r="Q443" s="227"/>
      <c r="R443" s="227"/>
      <c r="S443" s="227"/>
      <c r="T443" s="228"/>
      <c r="AT443" s="229" t="s">
        <v>152</v>
      </c>
      <c r="AU443" s="229" t="s">
        <v>82</v>
      </c>
      <c r="AV443" s="14" t="s">
        <v>82</v>
      </c>
      <c r="AW443" s="14" t="s">
        <v>33</v>
      </c>
      <c r="AX443" s="14" t="s">
        <v>72</v>
      </c>
      <c r="AY443" s="229" t="s">
        <v>136</v>
      </c>
    </row>
    <row r="444" spans="2:51" s="14" customFormat="1" ht="11.25">
      <c r="B444" s="219"/>
      <c r="C444" s="220"/>
      <c r="D444" s="204" t="s">
        <v>152</v>
      </c>
      <c r="E444" s="221" t="s">
        <v>19</v>
      </c>
      <c r="F444" s="222" t="s">
        <v>478</v>
      </c>
      <c r="G444" s="220"/>
      <c r="H444" s="223">
        <v>4.95</v>
      </c>
      <c r="I444" s="224"/>
      <c r="J444" s="220"/>
      <c r="K444" s="220"/>
      <c r="L444" s="225"/>
      <c r="M444" s="226"/>
      <c r="N444" s="227"/>
      <c r="O444" s="227"/>
      <c r="P444" s="227"/>
      <c r="Q444" s="227"/>
      <c r="R444" s="227"/>
      <c r="S444" s="227"/>
      <c r="T444" s="228"/>
      <c r="AT444" s="229" t="s">
        <v>152</v>
      </c>
      <c r="AU444" s="229" t="s">
        <v>82</v>
      </c>
      <c r="AV444" s="14" t="s">
        <v>82</v>
      </c>
      <c r="AW444" s="14" t="s">
        <v>33</v>
      </c>
      <c r="AX444" s="14" t="s">
        <v>72</v>
      </c>
      <c r="AY444" s="229" t="s">
        <v>136</v>
      </c>
    </row>
    <row r="445" spans="2:51" s="14" customFormat="1" ht="11.25">
      <c r="B445" s="219"/>
      <c r="C445" s="220"/>
      <c r="D445" s="204" t="s">
        <v>152</v>
      </c>
      <c r="E445" s="221" t="s">
        <v>19</v>
      </c>
      <c r="F445" s="222" t="s">
        <v>479</v>
      </c>
      <c r="G445" s="220"/>
      <c r="H445" s="223">
        <v>10.4</v>
      </c>
      <c r="I445" s="224"/>
      <c r="J445" s="220"/>
      <c r="K445" s="220"/>
      <c r="L445" s="225"/>
      <c r="M445" s="226"/>
      <c r="N445" s="227"/>
      <c r="O445" s="227"/>
      <c r="P445" s="227"/>
      <c r="Q445" s="227"/>
      <c r="R445" s="227"/>
      <c r="S445" s="227"/>
      <c r="T445" s="228"/>
      <c r="AT445" s="229" t="s">
        <v>152</v>
      </c>
      <c r="AU445" s="229" t="s">
        <v>82</v>
      </c>
      <c r="AV445" s="14" t="s">
        <v>82</v>
      </c>
      <c r="AW445" s="14" t="s">
        <v>33</v>
      </c>
      <c r="AX445" s="14" t="s">
        <v>72</v>
      </c>
      <c r="AY445" s="229" t="s">
        <v>136</v>
      </c>
    </row>
    <row r="446" spans="2:51" s="15" customFormat="1" ht="11.25">
      <c r="B446" s="230"/>
      <c r="C446" s="231"/>
      <c r="D446" s="204" t="s">
        <v>152</v>
      </c>
      <c r="E446" s="232" t="s">
        <v>19</v>
      </c>
      <c r="F446" s="233" t="s">
        <v>177</v>
      </c>
      <c r="G446" s="231"/>
      <c r="H446" s="234">
        <v>63.35</v>
      </c>
      <c r="I446" s="235"/>
      <c r="J446" s="231"/>
      <c r="K446" s="231"/>
      <c r="L446" s="236"/>
      <c r="M446" s="237"/>
      <c r="N446" s="238"/>
      <c r="O446" s="238"/>
      <c r="P446" s="238"/>
      <c r="Q446" s="238"/>
      <c r="R446" s="238"/>
      <c r="S446" s="238"/>
      <c r="T446" s="239"/>
      <c r="AT446" s="240" t="s">
        <v>152</v>
      </c>
      <c r="AU446" s="240" t="s">
        <v>82</v>
      </c>
      <c r="AV446" s="15" t="s">
        <v>145</v>
      </c>
      <c r="AW446" s="15" t="s">
        <v>33</v>
      </c>
      <c r="AX446" s="15" t="s">
        <v>80</v>
      </c>
      <c r="AY446" s="240" t="s">
        <v>136</v>
      </c>
    </row>
    <row r="447" spans="1:65" s="2" customFormat="1" ht="16.5" customHeight="1">
      <c r="A447" s="37"/>
      <c r="B447" s="38"/>
      <c r="C447" s="191" t="s">
        <v>480</v>
      </c>
      <c r="D447" s="191" t="s">
        <v>141</v>
      </c>
      <c r="E447" s="192" t="s">
        <v>481</v>
      </c>
      <c r="F447" s="193" t="s">
        <v>482</v>
      </c>
      <c r="G447" s="194" t="s">
        <v>398</v>
      </c>
      <c r="H447" s="195">
        <v>22.8</v>
      </c>
      <c r="I447" s="196"/>
      <c r="J447" s="197">
        <f>ROUND(I447*H447,2)</f>
        <v>0</v>
      </c>
      <c r="K447" s="193" t="s">
        <v>471</v>
      </c>
      <c r="L447" s="42"/>
      <c r="M447" s="198" t="s">
        <v>19</v>
      </c>
      <c r="N447" s="199" t="s">
        <v>43</v>
      </c>
      <c r="O447" s="67"/>
      <c r="P447" s="200">
        <f>O447*H447</f>
        <v>0</v>
      </c>
      <c r="Q447" s="200">
        <v>0.00091</v>
      </c>
      <c r="R447" s="200">
        <f>Q447*H447</f>
        <v>0.020748</v>
      </c>
      <c r="S447" s="200">
        <v>0</v>
      </c>
      <c r="T447" s="201">
        <f>S447*H447</f>
        <v>0</v>
      </c>
      <c r="U447" s="37"/>
      <c r="V447" s="37"/>
      <c r="W447" s="37"/>
      <c r="X447" s="37"/>
      <c r="Y447" s="37"/>
      <c r="Z447" s="37"/>
      <c r="AA447" s="37"/>
      <c r="AB447" s="37"/>
      <c r="AC447" s="37"/>
      <c r="AD447" s="37"/>
      <c r="AE447" s="37"/>
      <c r="AR447" s="202" t="s">
        <v>332</v>
      </c>
      <c r="AT447" s="202" t="s">
        <v>141</v>
      </c>
      <c r="AU447" s="202" t="s">
        <v>82</v>
      </c>
      <c r="AY447" s="20" t="s">
        <v>136</v>
      </c>
      <c r="BE447" s="203">
        <f>IF(N447="základní",J447,0)</f>
        <v>0</v>
      </c>
      <c r="BF447" s="203">
        <f>IF(N447="snížená",J447,0)</f>
        <v>0</v>
      </c>
      <c r="BG447" s="203">
        <f>IF(N447="zákl. přenesená",J447,0)</f>
        <v>0</v>
      </c>
      <c r="BH447" s="203">
        <f>IF(N447="sníž. přenesená",J447,0)</f>
        <v>0</v>
      </c>
      <c r="BI447" s="203">
        <f>IF(N447="nulová",J447,0)</f>
        <v>0</v>
      </c>
      <c r="BJ447" s="20" t="s">
        <v>80</v>
      </c>
      <c r="BK447" s="203">
        <f>ROUND(I447*H447,2)</f>
        <v>0</v>
      </c>
      <c r="BL447" s="20" t="s">
        <v>332</v>
      </c>
      <c r="BM447" s="202" t="s">
        <v>483</v>
      </c>
    </row>
    <row r="448" spans="1:47" s="2" customFormat="1" ht="11.25">
      <c r="A448" s="37"/>
      <c r="B448" s="38"/>
      <c r="C448" s="39"/>
      <c r="D448" s="204" t="s">
        <v>148</v>
      </c>
      <c r="E448" s="39"/>
      <c r="F448" s="205" t="s">
        <v>484</v>
      </c>
      <c r="G448" s="39"/>
      <c r="H448" s="39"/>
      <c r="I448" s="112"/>
      <c r="J448" s="39"/>
      <c r="K448" s="39"/>
      <c r="L448" s="42"/>
      <c r="M448" s="206"/>
      <c r="N448" s="207"/>
      <c r="O448" s="67"/>
      <c r="P448" s="67"/>
      <c r="Q448" s="67"/>
      <c r="R448" s="67"/>
      <c r="S448" s="67"/>
      <c r="T448" s="68"/>
      <c r="U448" s="37"/>
      <c r="V448" s="37"/>
      <c r="W448" s="37"/>
      <c r="X448" s="37"/>
      <c r="Y448" s="37"/>
      <c r="Z448" s="37"/>
      <c r="AA448" s="37"/>
      <c r="AB448" s="37"/>
      <c r="AC448" s="37"/>
      <c r="AD448" s="37"/>
      <c r="AE448" s="37"/>
      <c r="AT448" s="20" t="s">
        <v>148</v>
      </c>
      <c r="AU448" s="20" t="s">
        <v>82</v>
      </c>
    </row>
    <row r="449" spans="2:51" s="14" customFormat="1" ht="11.25">
      <c r="B449" s="219"/>
      <c r="C449" s="220"/>
      <c r="D449" s="204" t="s">
        <v>152</v>
      </c>
      <c r="E449" s="221" t="s">
        <v>19</v>
      </c>
      <c r="F449" s="222" t="s">
        <v>485</v>
      </c>
      <c r="G449" s="220"/>
      <c r="H449" s="223">
        <v>14.4</v>
      </c>
      <c r="I449" s="224"/>
      <c r="J449" s="220"/>
      <c r="K449" s="220"/>
      <c r="L449" s="225"/>
      <c r="M449" s="226"/>
      <c r="N449" s="227"/>
      <c r="O449" s="227"/>
      <c r="P449" s="227"/>
      <c r="Q449" s="227"/>
      <c r="R449" s="227"/>
      <c r="S449" s="227"/>
      <c r="T449" s="228"/>
      <c r="AT449" s="229" t="s">
        <v>152</v>
      </c>
      <c r="AU449" s="229" t="s">
        <v>82</v>
      </c>
      <c r="AV449" s="14" t="s">
        <v>82</v>
      </c>
      <c r="AW449" s="14" t="s">
        <v>33</v>
      </c>
      <c r="AX449" s="14" t="s">
        <v>72</v>
      </c>
      <c r="AY449" s="229" t="s">
        <v>136</v>
      </c>
    </row>
    <row r="450" spans="2:51" s="14" customFormat="1" ht="11.25">
      <c r="B450" s="219"/>
      <c r="C450" s="220"/>
      <c r="D450" s="204" t="s">
        <v>152</v>
      </c>
      <c r="E450" s="221" t="s">
        <v>19</v>
      </c>
      <c r="F450" s="222" t="s">
        <v>486</v>
      </c>
      <c r="G450" s="220"/>
      <c r="H450" s="223">
        <v>5.2</v>
      </c>
      <c r="I450" s="224"/>
      <c r="J450" s="220"/>
      <c r="K450" s="220"/>
      <c r="L450" s="225"/>
      <c r="M450" s="226"/>
      <c r="N450" s="227"/>
      <c r="O450" s="227"/>
      <c r="P450" s="227"/>
      <c r="Q450" s="227"/>
      <c r="R450" s="227"/>
      <c r="S450" s="227"/>
      <c r="T450" s="228"/>
      <c r="AT450" s="229" t="s">
        <v>152</v>
      </c>
      <c r="AU450" s="229" t="s">
        <v>82</v>
      </c>
      <c r="AV450" s="14" t="s">
        <v>82</v>
      </c>
      <c r="AW450" s="14" t="s">
        <v>33</v>
      </c>
      <c r="AX450" s="14" t="s">
        <v>72</v>
      </c>
      <c r="AY450" s="229" t="s">
        <v>136</v>
      </c>
    </row>
    <row r="451" spans="2:51" s="14" customFormat="1" ht="11.25">
      <c r="B451" s="219"/>
      <c r="C451" s="220"/>
      <c r="D451" s="204" t="s">
        <v>152</v>
      </c>
      <c r="E451" s="221" t="s">
        <v>19</v>
      </c>
      <c r="F451" s="222" t="s">
        <v>487</v>
      </c>
      <c r="G451" s="220"/>
      <c r="H451" s="223">
        <v>3.2</v>
      </c>
      <c r="I451" s="224"/>
      <c r="J451" s="220"/>
      <c r="K451" s="220"/>
      <c r="L451" s="225"/>
      <c r="M451" s="226"/>
      <c r="N451" s="227"/>
      <c r="O451" s="227"/>
      <c r="P451" s="227"/>
      <c r="Q451" s="227"/>
      <c r="R451" s="227"/>
      <c r="S451" s="227"/>
      <c r="T451" s="228"/>
      <c r="AT451" s="229" t="s">
        <v>152</v>
      </c>
      <c r="AU451" s="229" t="s">
        <v>82</v>
      </c>
      <c r="AV451" s="14" t="s">
        <v>82</v>
      </c>
      <c r="AW451" s="14" t="s">
        <v>33</v>
      </c>
      <c r="AX451" s="14" t="s">
        <v>72</v>
      </c>
      <c r="AY451" s="229" t="s">
        <v>136</v>
      </c>
    </row>
    <row r="452" spans="2:51" s="15" customFormat="1" ht="11.25">
      <c r="B452" s="230"/>
      <c r="C452" s="231"/>
      <c r="D452" s="204" t="s">
        <v>152</v>
      </c>
      <c r="E452" s="232" t="s">
        <v>19</v>
      </c>
      <c r="F452" s="233" t="s">
        <v>177</v>
      </c>
      <c r="G452" s="231"/>
      <c r="H452" s="234">
        <v>22.8</v>
      </c>
      <c r="I452" s="235"/>
      <c r="J452" s="231"/>
      <c r="K452" s="231"/>
      <c r="L452" s="236"/>
      <c r="M452" s="237"/>
      <c r="N452" s="238"/>
      <c r="O452" s="238"/>
      <c r="P452" s="238"/>
      <c r="Q452" s="238"/>
      <c r="R452" s="238"/>
      <c r="S452" s="238"/>
      <c r="T452" s="239"/>
      <c r="AT452" s="240" t="s">
        <v>152</v>
      </c>
      <c r="AU452" s="240" t="s">
        <v>82</v>
      </c>
      <c r="AV452" s="15" t="s">
        <v>145</v>
      </c>
      <c r="AW452" s="15" t="s">
        <v>33</v>
      </c>
      <c r="AX452" s="15" t="s">
        <v>80</v>
      </c>
      <c r="AY452" s="240" t="s">
        <v>136</v>
      </c>
    </row>
    <row r="453" spans="1:65" s="2" customFormat="1" ht="16.5" customHeight="1">
      <c r="A453" s="37"/>
      <c r="B453" s="38"/>
      <c r="C453" s="191" t="s">
        <v>488</v>
      </c>
      <c r="D453" s="191" t="s">
        <v>141</v>
      </c>
      <c r="E453" s="192" t="s">
        <v>489</v>
      </c>
      <c r="F453" s="193" t="s">
        <v>490</v>
      </c>
      <c r="G453" s="194" t="s">
        <v>354</v>
      </c>
      <c r="H453" s="195">
        <v>0.196</v>
      </c>
      <c r="I453" s="196"/>
      <c r="J453" s="197">
        <f>ROUND(I453*H453,2)</f>
        <v>0</v>
      </c>
      <c r="K453" s="193" t="s">
        <v>144</v>
      </c>
      <c r="L453" s="42"/>
      <c r="M453" s="198" t="s">
        <v>19</v>
      </c>
      <c r="N453" s="199" t="s">
        <v>43</v>
      </c>
      <c r="O453" s="67"/>
      <c r="P453" s="200">
        <f>O453*H453</f>
        <v>0</v>
      </c>
      <c r="Q453" s="200">
        <v>0</v>
      </c>
      <c r="R453" s="200">
        <f>Q453*H453</f>
        <v>0</v>
      </c>
      <c r="S453" s="200">
        <v>0</v>
      </c>
      <c r="T453" s="201">
        <f>S453*H453</f>
        <v>0</v>
      </c>
      <c r="U453" s="37"/>
      <c r="V453" s="37"/>
      <c r="W453" s="37"/>
      <c r="X453" s="37"/>
      <c r="Y453" s="37"/>
      <c r="Z453" s="37"/>
      <c r="AA453" s="37"/>
      <c r="AB453" s="37"/>
      <c r="AC453" s="37"/>
      <c r="AD453" s="37"/>
      <c r="AE453" s="37"/>
      <c r="AR453" s="202" t="s">
        <v>332</v>
      </c>
      <c r="AT453" s="202" t="s">
        <v>141</v>
      </c>
      <c r="AU453" s="202" t="s">
        <v>82</v>
      </c>
      <c r="AY453" s="20" t="s">
        <v>136</v>
      </c>
      <c r="BE453" s="203">
        <f>IF(N453="základní",J453,0)</f>
        <v>0</v>
      </c>
      <c r="BF453" s="203">
        <f>IF(N453="snížená",J453,0)</f>
        <v>0</v>
      </c>
      <c r="BG453" s="203">
        <f>IF(N453="zákl. přenesená",J453,0)</f>
        <v>0</v>
      </c>
      <c r="BH453" s="203">
        <f>IF(N453="sníž. přenesená",J453,0)</f>
        <v>0</v>
      </c>
      <c r="BI453" s="203">
        <f>IF(N453="nulová",J453,0)</f>
        <v>0</v>
      </c>
      <c r="BJ453" s="20" t="s">
        <v>80</v>
      </c>
      <c r="BK453" s="203">
        <f>ROUND(I453*H453,2)</f>
        <v>0</v>
      </c>
      <c r="BL453" s="20" t="s">
        <v>332</v>
      </c>
      <c r="BM453" s="202" t="s">
        <v>491</v>
      </c>
    </row>
    <row r="454" spans="1:47" s="2" customFormat="1" ht="19.5">
      <c r="A454" s="37"/>
      <c r="B454" s="38"/>
      <c r="C454" s="39"/>
      <c r="D454" s="204" t="s">
        <v>148</v>
      </c>
      <c r="E454" s="39"/>
      <c r="F454" s="205" t="s">
        <v>492</v>
      </c>
      <c r="G454" s="39"/>
      <c r="H454" s="39"/>
      <c r="I454" s="112"/>
      <c r="J454" s="39"/>
      <c r="K454" s="39"/>
      <c r="L454" s="42"/>
      <c r="M454" s="206"/>
      <c r="N454" s="207"/>
      <c r="O454" s="67"/>
      <c r="P454" s="67"/>
      <c r="Q454" s="67"/>
      <c r="R454" s="67"/>
      <c r="S454" s="67"/>
      <c r="T454" s="68"/>
      <c r="U454" s="37"/>
      <c r="V454" s="37"/>
      <c r="W454" s="37"/>
      <c r="X454" s="37"/>
      <c r="Y454" s="37"/>
      <c r="Z454" s="37"/>
      <c r="AA454" s="37"/>
      <c r="AB454" s="37"/>
      <c r="AC454" s="37"/>
      <c r="AD454" s="37"/>
      <c r="AE454" s="37"/>
      <c r="AT454" s="20" t="s">
        <v>148</v>
      </c>
      <c r="AU454" s="20" t="s">
        <v>82</v>
      </c>
    </row>
    <row r="455" spans="1:47" s="2" customFormat="1" ht="78">
      <c r="A455" s="37"/>
      <c r="B455" s="38"/>
      <c r="C455" s="39"/>
      <c r="D455" s="204" t="s">
        <v>150</v>
      </c>
      <c r="E455" s="39"/>
      <c r="F455" s="208" t="s">
        <v>493</v>
      </c>
      <c r="G455" s="39"/>
      <c r="H455" s="39"/>
      <c r="I455" s="112"/>
      <c r="J455" s="39"/>
      <c r="K455" s="39"/>
      <c r="L455" s="42"/>
      <c r="M455" s="206"/>
      <c r="N455" s="207"/>
      <c r="O455" s="67"/>
      <c r="P455" s="67"/>
      <c r="Q455" s="67"/>
      <c r="R455" s="67"/>
      <c r="S455" s="67"/>
      <c r="T455" s="68"/>
      <c r="U455" s="37"/>
      <c r="V455" s="37"/>
      <c r="W455" s="37"/>
      <c r="X455" s="37"/>
      <c r="Y455" s="37"/>
      <c r="Z455" s="37"/>
      <c r="AA455" s="37"/>
      <c r="AB455" s="37"/>
      <c r="AC455" s="37"/>
      <c r="AD455" s="37"/>
      <c r="AE455" s="37"/>
      <c r="AT455" s="20" t="s">
        <v>150</v>
      </c>
      <c r="AU455" s="20" t="s">
        <v>82</v>
      </c>
    </row>
    <row r="456" spans="1:65" s="2" customFormat="1" ht="16.5" customHeight="1">
      <c r="A456" s="37"/>
      <c r="B456" s="38"/>
      <c r="C456" s="191" t="s">
        <v>494</v>
      </c>
      <c r="D456" s="191" t="s">
        <v>141</v>
      </c>
      <c r="E456" s="192" t="s">
        <v>495</v>
      </c>
      <c r="F456" s="193" t="s">
        <v>496</v>
      </c>
      <c r="G456" s="194" t="s">
        <v>354</v>
      </c>
      <c r="H456" s="195">
        <v>0.196</v>
      </c>
      <c r="I456" s="196"/>
      <c r="J456" s="197">
        <f>ROUND(I456*H456,2)</f>
        <v>0</v>
      </c>
      <c r="K456" s="193" t="s">
        <v>144</v>
      </c>
      <c r="L456" s="42"/>
      <c r="M456" s="198" t="s">
        <v>19</v>
      </c>
      <c r="N456" s="199" t="s">
        <v>43</v>
      </c>
      <c r="O456" s="67"/>
      <c r="P456" s="200">
        <f>O456*H456</f>
        <v>0</v>
      </c>
      <c r="Q456" s="200">
        <v>0</v>
      </c>
      <c r="R456" s="200">
        <f>Q456*H456</f>
        <v>0</v>
      </c>
      <c r="S456" s="200">
        <v>0</v>
      </c>
      <c r="T456" s="201">
        <f>S456*H456</f>
        <v>0</v>
      </c>
      <c r="U456" s="37"/>
      <c r="V456" s="37"/>
      <c r="W456" s="37"/>
      <c r="X456" s="37"/>
      <c r="Y456" s="37"/>
      <c r="Z456" s="37"/>
      <c r="AA456" s="37"/>
      <c r="AB456" s="37"/>
      <c r="AC456" s="37"/>
      <c r="AD456" s="37"/>
      <c r="AE456" s="37"/>
      <c r="AR456" s="202" t="s">
        <v>332</v>
      </c>
      <c r="AT456" s="202" t="s">
        <v>141</v>
      </c>
      <c r="AU456" s="202" t="s">
        <v>82</v>
      </c>
      <c r="AY456" s="20" t="s">
        <v>136</v>
      </c>
      <c r="BE456" s="203">
        <f>IF(N456="základní",J456,0)</f>
        <v>0</v>
      </c>
      <c r="BF456" s="203">
        <f>IF(N456="snížená",J456,0)</f>
        <v>0</v>
      </c>
      <c r="BG456" s="203">
        <f>IF(N456="zákl. přenesená",J456,0)</f>
        <v>0</v>
      </c>
      <c r="BH456" s="203">
        <f>IF(N456="sníž. přenesená",J456,0)</f>
        <v>0</v>
      </c>
      <c r="BI456" s="203">
        <f>IF(N456="nulová",J456,0)</f>
        <v>0</v>
      </c>
      <c r="BJ456" s="20" t="s">
        <v>80</v>
      </c>
      <c r="BK456" s="203">
        <f>ROUND(I456*H456,2)</f>
        <v>0</v>
      </c>
      <c r="BL456" s="20" t="s">
        <v>332</v>
      </c>
      <c r="BM456" s="202" t="s">
        <v>497</v>
      </c>
    </row>
    <row r="457" spans="1:47" s="2" customFormat="1" ht="19.5">
      <c r="A457" s="37"/>
      <c r="B457" s="38"/>
      <c r="C457" s="39"/>
      <c r="D457" s="204" t="s">
        <v>148</v>
      </c>
      <c r="E457" s="39"/>
      <c r="F457" s="205" t="s">
        <v>498</v>
      </c>
      <c r="G457" s="39"/>
      <c r="H457" s="39"/>
      <c r="I457" s="112"/>
      <c r="J457" s="39"/>
      <c r="K457" s="39"/>
      <c r="L457" s="42"/>
      <c r="M457" s="206"/>
      <c r="N457" s="207"/>
      <c r="O457" s="67"/>
      <c r="P457" s="67"/>
      <c r="Q457" s="67"/>
      <c r="R457" s="67"/>
      <c r="S457" s="67"/>
      <c r="T457" s="68"/>
      <c r="U457" s="37"/>
      <c r="V457" s="37"/>
      <c r="W457" s="37"/>
      <c r="X457" s="37"/>
      <c r="Y457" s="37"/>
      <c r="Z457" s="37"/>
      <c r="AA457" s="37"/>
      <c r="AB457" s="37"/>
      <c r="AC457" s="37"/>
      <c r="AD457" s="37"/>
      <c r="AE457" s="37"/>
      <c r="AT457" s="20" t="s">
        <v>148</v>
      </c>
      <c r="AU457" s="20" t="s">
        <v>82</v>
      </c>
    </row>
    <row r="458" spans="1:47" s="2" customFormat="1" ht="78">
      <c r="A458" s="37"/>
      <c r="B458" s="38"/>
      <c r="C458" s="39"/>
      <c r="D458" s="204" t="s">
        <v>150</v>
      </c>
      <c r="E458" s="39"/>
      <c r="F458" s="208" t="s">
        <v>493</v>
      </c>
      <c r="G458" s="39"/>
      <c r="H458" s="39"/>
      <c r="I458" s="112"/>
      <c r="J458" s="39"/>
      <c r="K458" s="39"/>
      <c r="L458" s="42"/>
      <c r="M458" s="206"/>
      <c r="N458" s="207"/>
      <c r="O458" s="67"/>
      <c r="P458" s="67"/>
      <c r="Q458" s="67"/>
      <c r="R458" s="67"/>
      <c r="S458" s="67"/>
      <c r="T458" s="68"/>
      <c r="U458" s="37"/>
      <c r="V458" s="37"/>
      <c r="W458" s="37"/>
      <c r="X458" s="37"/>
      <c r="Y458" s="37"/>
      <c r="Z458" s="37"/>
      <c r="AA458" s="37"/>
      <c r="AB458" s="37"/>
      <c r="AC458" s="37"/>
      <c r="AD458" s="37"/>
      <c r="AE458" s="37"/>
      <c r="AT458" s="20" t="s">
        <v>150</v>
      </c>
      <c r="AU458" s="20" t="s">
        <v>82</v>
      </c>
    </row>
    <row r="459" spans="2:63" s="12" customFormat="1" ht="22.9" customHeight="1">
      <c r="B459" s="175"/>
      <c r="C459" s="176"/>
      <c r="D459" s="177" t="s">
        <v>71</v>
      </c>
      <c r="E459" s="189" t="s">
        <v>499</v>
      </c>
      <c r="F459" s="189" t="s">
        <v>500</v>
      </c>
      <c r="G459" s="176"/>
      <c r="H459" s="176"/>
      <c r="I459" s="179"/>
      <c r="J459" s="190">
        <f>BK459</f>
        <v>0</v>
      </c>
      <c r="K459" s="176"/>
      <c r="L459" s="181"/>
      <c r="M459" s="182"/>
      <c r="N459" s="183"/>
      <c r="O459" s="183"/>
      <c r="P459" s="184">
        <f>SUM(P460:P711)</f>
        <v>0</v>
      </c>
      <c r="Q459" s="183"/>
      <c r="R459" s="184">
        <f>SUM(R460:R711)</f>
        <v>3.6665359600000005</v>
      </c>
      <c r="S459" s="183"/>
      <c r="T459" s="185">
        <f>SUM(T460:T711)</f>
        <v>0</v>
      </c>
      <c r="AR459" s="186" t="s">
        <v>82</v>
      </c>
      <c r="AT459" s="187" t="s">
        <v>71</v>
      </c>
      <c r="AU459" s="187" t="s">
        <v>80</v>
      </c>
      <c r="AY459" s="186" t="s">
        <v>136</v>
      </c>
      <c r="BK459" s="188">
        <f>SUM(BK460:BK711)</f>
        <v>0</v>
      </c>
    </row>
    <row r="460" spans="1:65" s="2" customFormat="1" ht="16.5" customHeight="1">
      <c r="A460" s="37"/>
      <c r="B460" s="38"/>
      <c r="C460" s="191" t="s">
        <v>501</v>
      </c>
      <c r="D460" s="191" t="s">
        <v>141</v>
      </c>
      <c r="E460" s="192" t="s">
        <v>502</v>
      </c>
      <c r="F460" s="193" t="s">
        <v>503</v>
      </c>
      <c r="G460" s="194" t="s">
        <v>504</v>
      </c>
      <c r="H460" s="195">
        <v>15</v>
      </c>
      <c r="I460" s="196"/>
      <c r="J460" s="197">
        <f>ROUND(I460*H460,2)</f>
        <v>0</v>
      </c>
      <c r="K460" s="193" t="s">
        <v>144</v>
      </c>
      <c r="L460" s="42"/>
      <c r="M460" s="198" t="s">
        <v>19</v>
      </c>
      <c r="N460" s="199" t="s">
        <v>43</v>
      </c>
      <c r="O460" s="67"/>
      <c r="P460" s="200">
        <f>O460*H460</f>
        <v>0</v>
      </c>
      <c r="Q460" s="200">
        <v>0.00027</v>
      </c>
      <c r="R460" s="200">
        <f>Q460*H460</f>
        <v>0.00405</v>
      </c>
      <c r="S460" s="200">
        <v>0</v>
      </c>
      <c r="T460" s="201">
        <f>S460*H460</f>
        <v>0</v>
      </c>
      <c r="U460" s="37"/>
      <c r="V460" s="37"/>
      <c r="W460" s="37"/>
      <c r="X460" s="37"/>
      <c r="Y460" s="37"/>
      <c r="Z460" s="37"/>
      <c r="AA460" s="37"/>
      <c r="AB460" s="37"/>
      <c r="AC460" s="37"/>
      <c r="AD460" s="37"/>
      <c r="AE460" s="37"/>
      <c r="AR460" s="202" t="s">
        <v>332</v>
      </c>
      <c r="AT460" s="202" t="s">
        <v>141</v>
      </c>
      <c r="AU460" s="202" t="s">
        <v>82</v>
      </c>
      <c r="AY460" s="20" t="s">
        <v>136</v>
      </c>
      <c r="BE460" s="203">
        <f>IF(N460="základní",J460,0)</f>
        <v>0</v>
      </c>
      <c r="BF460" s="203">
        <f>IF(N460="snížená",J460,0)</f>
        <v>0</v>
      </c>
      <c r="BG460" s="203">
        <f>IF(N460="zákl. přenesená",J460,0)</f>
        <v>0</v>
      </c>
      <c r="BH460" s="203">
        <f>IF(N460="sníž. přenesená",J460,0)</f>
        <v>0</v>
      </c>
      <c r="BI460" s="203">
        <f>IF(N460="nulová",J460,0)</f>
        <v>0</v>
      </c>
      <c r="BJ460" s="20" t="s">
        <v>80</v>
      </c>
      <c r="BK460" s="203">
        <f>ROUND(I460*H460,2)</f>
        <v>0</v>
      </c>
      <c r="BL460" s="20" t="s">
        <v>332</v>
      </c>
      <c r="BM460" s="202" t="s">
        <v>505</v>
      </c>
    </row>
    <row r="461" spans="1:47" s="2" customFormat="1" ht="11.25">
      <c r="A461" s="37"/>
      <c r="B461" s="38"/>
      <c r="C461" s="39"/>
      <c r="D461" s="204" t="s">
        <v>148</v>
      </c>
      <c r="E461" s="39"/>
      <c r="F461" s="205" t="s">
        <v>506</v>
      </c>
      <c r="G461" s="39"/>
      <c r="H461" s="39"/>
      <c r="I461" s="112"/>
      <c r="J461" s="39"/>
      <c r="K461" s="39"/>
      <c r="L461" s="42"/>
      <c r="M461" s="206"/>
      <c r="N461" s="207"/>
      <c r="O461" s="67"/>
      <c r="P461" s="67"/>
      <c r="Q461" s="67"/>
      <c r="R461" s="67"/>
      <c r="S461" s="67"/>
      <c r="T461" s="68"/>
      <c r="U461" s="37"/>
      <c r="V461" s="37"/>
      <c r="W461" s="37"/>
      <c r="X461" s="37"/>
      <c r="Y461" s="37"/>
      <c r="Z461" s="37"/>
      <c r="AA461" s="37"/>
      <c r="AB461" s="37"/>
      <c r="AC461" s="37"/>
      <c r="AD461" s="37"/>
      <c r="AE461" s="37"/>
      <c r="AT461" s="20" t="s">
        <v>148</v>
      </c>
      <c r="AU461" s="20" t="s">
        <v>82</v>
      </c>
    </row>
    <row r="462" spans="1:47" s="2" customFormat="1" ht="78">
      <c r="A462" s="37"/>
      <c r="B462" s="38"/>
      <c r="C462" s="39"/>
      <c r="D462" s="204" t="s">
        <v>150</v>
      </c>
      <c r="E462" s="39"/>
      <c r="F462" s="208" t="s">
        <v>507</v>
      </c>
      <c r="G462" s="39"/>
      <c r="H462" s="39"/>
      <c r="I462" s="112"/>
      <c r="J462" s="39"/>
      <c r="K462" s="39"/>
      <c r="L462" s="42"/>
      <c r="M462" s="206"/>
      <c r="N462" s="207"/>
      <c r="O462" s="67"/>
      <c r="P462" s="67"/>
      <c r="Q462" s="67"/>
      <c r="R462" s="67"/>
      <c r="S462" s="67"/>
      <c r="T462" s="68"/>
      <c r="U462" s="37"/>
      <c r="V462" s="37"/>
      <c r="W462" s="37"/>
      <c r="X462" s="37"/>
      <c r="Y462" s="37"/>
      <c r="Z462" s="37"/>
      <c r="AA462" s="37"/>
      <c r="AB462" s="37"/>
      <c r="AC462" s="37"/>
      <c r="AD462" s="37"/>
      <c r="AE462" s="37"/>
      <c r="AT462" s="20" t="s">
        <v>150</v>
      </c>
      <c r="AU462" s="20" t="s">
        <v>82</v>
      </c>
    </row>
    <row r="463" spans="2:51" s="13" customFormat="1" ht="11.25">
      <c r="B463" s="209"/>
      <c r="C463" s="210"/>
      <c r="D463" s="204" t="s">
        <v>152</v>
      </c>
      <c r="E463" s="211" t="s">
        <v>19</v>
      </c>
      <c r="F463" s="212" t="s">
        <v>508</v>
      </c>
      <c r="G463" s="210"/>
      <c r="H463" s="211" t="s">
        <v>19</v>
      </c>
      <c r="I463" s="213"/>
      <c r="J463" s="210"/>
      <c r="K463" s="210"/>
      <c r="L463" s="214"/>
      <c r="M463" s="215"/>
      <c r="N463" s="216"/>
      <c r="O463" s="216"/>
      <c r="P463" s="216"/>
      <c r="Q463" s="216"/>
      <c r="R463" s="216"/>
      <c r="S463" s="216"/>
      <c r="T463" s="217"/>
      <c r="AT463" s="218" t="s">
        <v>152</v>
      </c>
      <c r="AU463" s="218" t="s">
        <v>82</v>
      </c>
      <c r="AV463" s="13" t="s">
        <v>80</v>
      </c>
      <c r="AW463" s="13" t="s">
        <v>33</v>
      </c>
      <c r="AX463" s="13" t="s">
        <v>72</v>
      </c>
      <c r="AY463" s="218" t="s">
        <v>136</v>
      </c>
    </row>
    <row r="464" spans="2:51" s="14" customFormat="1" ht="11.25">
      <c r="B464" s="219"/>
      <c r="C464" s="220"/>
      <c r="D464" s="204" t="s">
        <v>152</v>
      </c>
      <c r="E464" s="221" t="s">
        <v>19</v>
      </c>
      <c r="F464" s="222" t="s">
        <v>509</v>
      </c>
      <c r="G464" s="220"/>
      <c r="H464" s="223">
        <v>15</v>
      </c>
      <c r="I464" s="224"/>
      <c r="J464" s="220"/>
      <c r="K464" s="220"/>
      <c r="L464" s="225"/>
      <c r="M464" s="226"/>
      <c r="N464" s="227"/>
      <c r="O464" s="227"/>
      <c r="P464" s="227"/>
      <c r="Q464" s="227"/>
      <c r="R464" s="227"/>
      <c r="S464" s="227"/>
      <c r="T464" s="228"/>
      <c r="AT464" s="229" t="s">
        <v>152</v>
      </c>
      <c r="AU464" s="229" t="s">
        <v>82</v>
      </c>
      <c r="AV464" s="14" t="s">
        <v>82</v>
      </c>
      <c r="AW464" s="14" t="s">
        <v>33</v>
      </c>
      <c r="AX464" s="14" t="s">
        <v>72</v>
      </c>
      <c r="AY464" s="229" t="s">
        <v>136</v>
      </c>
    </row>
    <row r="465" spans="2:51" s="15" customFormat="1" ht="11.25">
      <c r="B465" s="230"/>
      <c r="C465" s="231"/>
      <c r="D465" s="204" t="s">
        <v>152</v>
      </c>
      <c r="E465" s="232" t="s">
        <v>19</v>
      </c>
      <c r="F465" s="233" t="s">
        <v>177</v>
      </c>
      <c r="G465" s="231"/>
      <c r="H465" s="234">
        <v>15</v>
      </c>
      <c r="I465" s="235"/>
      <c r="J465" s="231"/>
      <c r="K465" s="231"/>
      <c r="L465" s="236"/>
      <c r="M465" s="237"/>
      <c r="N465" s="238"/>
      <c r="O465" s="238"/>
      <c r="P465" s="238"/>
      <c r="Q465" s="238"/>
      <c r="R465" s="238"/>
      <c r="S465" s="238"/>
      <c r="T465" s="239"/>
      <c r="AT465" s="240" t="s">
        <v>152</v>
      </c>
      <c r="AU465" s="240" t="s">
        <v>82</v>
      </c>
      <c r="AV465" s="15" t="s">
        <v>145</v>
      </c>
      <c r="AW465" s="15" t="s">
        <v>33</v>
      </c>
      <c r="AX465" s="15" t="s">
        <v>80</v>
      </c>
      <c r="AY465" s="240" t="s">
        <v>136</v>
      </c>
    </row>
    <row r="466" spans="1:65" s="2" customFormat="1" ht="16.5" customHeight="1">
      <c r="A466" s="37"/>
      <c r="B466" s="38"/>
      <c r="C466" s="241" t="s">
        <v>510</v>
      </c>
      <c r="D466" s="241" t="s">
        <v>403</v>
      </c>
      <c r="E466" s="242" t="s">
        <v>511</v>
      </c>
      <c r="F466" s="243" t="s">
        <v>512</v>
      </c>
      <c r="G466" s="244" t="s">
        <v>504</v>
      </c>
      <c r="H466" s="245">
        <v>2</v>
      </c>
      <c r="I466" s="246"/>
      <c r="J466" s="247">
        <f>ROUND(I466*H466,2)</f>
        <v>0</v>
      </c>
      <c r="K466" s="243" t="s">
        <v>471</v>
      </c>
      <c r="L466" s="248"/>
      <c r="M466" s="249" t="s">
        <v>19</v>
      </c>
      <c r="N466" s="250" t="s">
        <v>43</v>
      </c>
      <c r="O466" s="67"/>
      <c r="P466" s="200">
        <f>O466*H466</f>
        <v>0</v>
      </c>
      <c r="Q466" s="200">
        <v>0</v>
      </c>
      <c r="R466" s="200">
        <f>Q466*H466</f>
        <v>0</v>
      </c>
      <c r="S466" s="200">
        <v>0</v>
      </c>
      <c r="T466" s="201">
        <f>S466*H466</f>
        <v>0</v>
      </c>
      <c r="U466" s="37"/>
      <c r="V466" s="37"/>
      <c r="W466" s="37"/>
      <c r="X466" s="37"/>
      <c r="Y466" s="37"/>
      <c r="Z466" s="37"/>
      <c r="AA466" s="37"/>
      <c r="AB466" s="37"/>
      <c r="AC466" s="37"/>
      <c r="AD466" s="37"/>
      <c r="AE466" s="37"/>
      <c r="AR466" s="202" t="s">
        <v>407</v>
      </c>
      <c r="AT466" s="202" t="s">
        <v>403</v>
      </c>
      <c r="AU466" s="202" t="s">
        <v>82</v>
      </c>
      <c r="AY466" s="20" t="s">
        <v>136</v>
      </c>
      <c r="BE466" s="203">
        <f>IF(N466="základní",J466,0)</f>
        <v>0</v>
      </c>
      <c r="BF466" s="203">
        <f>IF(N466="snížená",J466,0)</f>
        <v>0</v>
      </c>
      <c r="BG466" s="203">
        <f>IF(N466="zákl. přenesená",J466,0)</f>
        <v>0</v>
      </c>
      <c r="BH466" s="203">
        <f>IF(N466="sníž. přenesená",J466,0)</f>
        <v>0</v>
      </c>
      <c r="BI466" s="203">
        <f>IF(N466="nulová",J466,0)</f>
        <v>0</v>
      </c>
      <c r="BJ466" s="20" t="s">
        <v>80</v>
      </c>
      <c r="BK466" s="203">
        <f>ROUND(I466*H466,2)</f>
        <v>0</v>
      </c>
      <c r="BL466" s="20" t="s">
        <v>332</v>
      </c>
      <c r="BM466" s="202" t="s">
        <v>513</v>
      </c>
    </row>
    <row r="467" spans="1:47" s="2" customFormat="1" ht="29.25">
      <c r="A467" s="37"/>
      <c r="B467" s="38"/>
      <c r="C467" s="39"/>
      <c r="D467" s="204" t="s">
        <v>148</v>
      </c>
      <c r="E467" s="39"/>
      <c r="F467" s="205" t="s">
        <v>514</v>
      </c>
      <c r="G467" s="39"/>
      <c r="H467" s="39"/>
      <c r="I467" s="112"/>
      <c r="J467" s="39"/>
      <c r="K467" s="39"/>
      <c r="L467" s="42"/>
      <c r="M467" s="206"/>
      <c r="N467" s="207"/>
      <c r="O467" s="67"/>
      <c r="P467" s="67"/>
      <c r="Q467" s="67"/>
      <c r="R467" s="67"/>
      <c r="S467" s="67"/>
      <c r="T467" s="68"/>
      <c r="U467" s="37"/>
      <c r="V467" s="37"/>
      <c r="W467" s="37"/>
      <c r="X467" s="37"/>
      <c r="Y467" s="37"/>
      <c r="Z467" s="37"/>
      <c r="AA467" s="37"/>
      <c r="AB467" s="37"/>
      <c r="AC467" s="37"/>
      <c r="AD467" s="37"/>
      <c r="AE467" s="37"/>
      <c r="AT467" s="20" t="s">
        <v>148</v>
      </c>
      <c r="AU467" s="20" t="s">
        <v>82</v>
      </c>
    </row>
    <row r="468" spans="1:65" s="2" customFormat="1" ht="16.5" customHeight="1">
      <c r="A468" s="37"/>
      <c r="B468" s="38"/>
      <c r="C468" s="241" t="s">
        <v>515</v>
      </c>
      <c r="D468" s="241" t="s">
        <v>403</v>
      </c>
      <c r="E468" s="242" t="s">
        <v>516</v>
      </c>
      <c r="F468" s="243" t="s">
        <v>517</v>
      </c>
      <c r="G468" s="244" t="s">
        <v>504</v>
      </c>
      <c r="H468" s="245">
        <v>4</v>
      </c>
      <c r="I468" s="246"/>
      <c r="J468" s="247">
        <f>ROUND(I468*H468,2)</f>
        <v>0</v>
      </c>
      <c r="K468" s="243" t="s">
        <v>471</v>
      </c>
      <c r="L468" s="248"/>
      <c r="M468" s="249" t="s">
        <v>19</v>
      </c>
      <c r="N468" s="250" t="s">
        <v>43</v>
      </c>
      <c r="O468" s="67"/>
      <c r="P468" s="200">
        <f>O468*H468</f>
        <v>0</v>
      </c>
      <c r="Q468" s="200">
        <v>0</v>
      </c>
      <c r="R468" s="200">
        <f>Q468*H468</f>
        <v>0</v>
      </c>
      <c r="S468" s="200">
        <v>0</v>
      </c>
      <c r="T468" s="201">
        <f>S468*H468</f>
        <v>0</v>
      </c>
      <c r="U468" s="37"/>
      <c r="V468" s="37"/>
      <c r="W468" s="37"/>
      <c r="X468" s="37"/>
      <c r="Y468" s="37"/>
      <c r="Z468" s="37"/>
      <c r="AA468" s="37"/>
      <c r="AB468" s="37"/>
      <c r="AC468" s="37"/>
      <c r="AD468" s="37"/>
      <c r="AE468" s="37"/>
      <c r="AR468" s="202" t="s">
        <v>407</v>
      </c>
      <c r="AT468" s="202" t="s">
        <v>403</v>
      </c>
      <c r="AU468" s="202" t="s">
        <v>82</v>
      </c>
      <c r="AY468" s="20" t="s">
        <v>136</v>
      </c>
      <c r="BE468" s="203">
        <f>IF(N468="základní",J468,0)</f>
        <v>0</v>
      </c>
      <c r="BF468" s="203">
        <f>IF(N468="snížená",J468,0)</f>
        <v>0</v>
      </c>
      <c r="BG468" s="203">
        <f>IF(N468="zákl. přenesená",J468,0)</f>
        <v>0</v>
      </c>
      <c r="BH468" s="203">
        <f>IF(N468="sníž. přenesená",J468,0)</f>
        <v>0</v>
      </c>
      <c r="BI468" s="203">
        <f>IF(N468="nulová",J468,0)</f>
        <v>0</v>
      </c>
      <c r="BJ468" s="20" t="s">
        <v>80</v>
      </c>
      <c r="BK468" s="203">
        <f>ROUND(I468*H468,2)</f>
        <v>0</v>
      </c>
      <c r="BL468" s="20" t="s">
        <v>332</v>
      </c>
      <c r="BM468" s="202" t="s">
        <v>518</v>
      </c>
    </row>
    <row r="469" spans="1:47" s="2" customFormat="1" ht="29.25">
      <c r="A469" s="37"/>
      <c r="B469" s="38"/>
      <c r="C469" s="39"/>
      <c r="D469" s="204" t="s">
        <v>148</v>
      </c>
      <c r="E469" s="39"/>
      <c r="F469" s="205" t="s">
        <v>519</v>
      </c>
      <c r="G469" s="39"/>
      <c r="H469" s="39"/>
      <c r="I469" s="112"/>
      <c r="J469" s="39"/>
      <c r="K469" s="39"/>
      <c r="L469" s="42"/>
      <c r="M469" s="206"/>
      <c r="N469" s="207"/>
      <c r="O469" s="67"/>
      <c r="P469" s="67"/>
      <c r="Q469" s="67"/>
      <c r="R469" s="67"/>
      <c r="S469" s="67"/>
      <c r="T469" s="68"/>
      <c r="U469" s="37"/>
      <c r="V469" s="37"/>
      <c r="W469" s="37"/>
      <c r="X469" s="37"/>
      <c r="Y469" s="37"/>
      <c r="Z469" s="37"/>
      <c r="AA469" s="37"/>
      <c r="AB469" s="37"/>
      <c r="AC469" s="37"/>
      <c r="AD469" s="37"/>
      <c r="AE469" s="37"/>
      <c r="AT469" s="20" t="s">
        <v>148</v>
      </c>
      <c r="AU469" s="20" t="s">
        <v>82</v>
      </c>
    </row>
    <row r="470" spans="1:65" s="2" customFormat="1" ht="16.5" customHeight="1">
      <c r="A470" s="37"/>
      <c r="B470" s="38"/>
      <c r="C470" s="241" t="s">
        <v>520</v>
      </c>
      <c r="D470" s="241" t="s">
        <v>403</v>
      </c>
      <c r="E470" s="242" t="s">
        <v>521</v>
      </c>
      <c r="F470" s="243" t="s">
        <v>522</v>
      </c>
      <c r="G470" s="244" t="s">
        <v>504</v>
      </c>
      <c r="H470" s="245">
        <v>6</v>
      </c>
      <c r="I470" s="246"/>
      <c r="J470" s="247">
        <f>ROUND(I470*H470,2)</f>
        <v>0</v>
      </c>
      <c r="K470" s="243" t="s">
        <v>471</v>
      </c>
      <c r="L470" s="248"/>
      <c r="M470" s="249" t="s">
        <v>19</v>
      </c>
      <c r="N470" s="250" t="s">
        <v>43</v>
      </c>
      <c r="O470" s="67"/>
      <c r="P470" s="200">
        <f>O470*H470</f>
        <v>0</v>
      </c>
      <c r="Q470" s="200">
        <v>0</v>
      </c>
      <c r="R470" s="200">
        <f>Q470*H470</f>
        <v>0</v>
      </c>
      <c r="S470" s="200">
        <v>0</v>
      </c>
      <c r="T470" s="201">
        <f>S470*H470</f>
        <v>0</v>
      </c>
      <c r="U470" s="37"/>
      <c r="V470" s="37"/>
      <c r="W470" s="37"/>
      <c r="X470" s="37"/>
      <c r="Y470" s="37"/>
      <c r="Z470" s="37"/>
      <c r="AA470" s="37"/>
      <c r="AB470" s="37"/>
      <c r="AC470" s="37"/>
      <c r="AD470" s="37"/>
      <c r="AE470" s="37"/>
      <c r="AR470" s="202" t="s">
        <v>407</v>
      </c>
      <c r="AT470" s="202" t="s">
        <v>403</v>
      </c>
      <c r="AU470" s="202" t="s">
        <v>82</v>
      </c>
      <c r="AY470" s="20" t="s">
        <v>136</v>
      </c>
      <c r="BE470" s="203">
        <f>IF(N470="základní",J470,0)</f>
        <v>0</v>
      </c>
      <c r="BF470" s="203">
        <f>IF(N470="snížená",J470,0)</f>
        <v>0</v>
      </c>
      <c r="BG470" s="203">
        <f>IF(N470="zákl. přenesená",J470,0)</f>
        <v>0</v>
      </c>
      <c r="BH470" s="203">
        <f>IF(N470="sníž. přenesená",J470,0)</f>
        <v>0</v>
      </c>
      <c r="BI470" s="203">
        <f>IF(N470="nulová",J470,0)</f>
        <v>0</v>
      </c>
      <c r="BJ470" s="20" t="s">
        <v>80</v>
      </c>
      <c r="BK470" s="203">
        <f>ROUND(I470*H470,2)</f>
        <v>0</v>
      </c>
      <c r="BL470" s="20" t="s">
        <v>332</v>
      </c>
      <c r="BM470" s="202" t="s">
        <v>523</v>
      </c>
    </row>
    <row r="471" spans="1:47" s="2" customFormat="1" ht="29.25">
      <c r="A471" s="37"/>
      <c r="B471" s="38"/>
      <c r="C471" s="39"/>
      <c r="D471" s="204" t="s">
        <v>148</v>
      </c>
      <c r="E471" s="39"/>
      <c r="F471" s="205" t="s">
        <v>524</v>
      </c>
      <c r="G471" s="39"/>
      <c r="H471" s="39"/>
      <c r="I471" s="112"/>
      <c r="J471" s="39"/>
      <c r="K471" s="39"/>
      <c r="L471" s="42"/>
      <c r="M471" s="206"/>
      <c r="N471" s="207"/>
      <c r="O471" s="67"/>
      <c r="P471" s="67"/>
      <c r="Q471" s="67"/>
      <c r="R471" s="67"/>
      <c r="S471" s="67"/>
      <c r="T471" s="68"/>
      <c r="U471" s="37"/>
      <c r="V471" s="37"/>
      <c r="W471" s="37"/>
      <c r="X471" s="37"/>
      <c r="Y471" s="37"/>
      <c r="Z471" s="37"/>
      <c r="AA471" s="37"/>
      <c r="AB471" s="37"/>
      <c r="AC471" s="37"/>
      <c r="AD471" s="37"/>
      <c r="AE471" s="37"/>
      <c r="AT471" s="20" t="s">
        <v>148</v>
      </c>
      <c r="AU471" s="20" t="s">
        <v>82</v>
      </c>
    </row>
    <row r="472" spans="1:65" s="2" customFormat="1" ht="16.5" customHeight="1">
      <c r="A472" s="37"/>
      <c r="B472" s="38"/>
      <c r="C472" s="241" t="s">
        <v>525</v>
      </c>
      <c r="D472" s="241" t="s">
        <v>403</v>
      </c>
      <c r="E472" s="242" t="s">
        <v>526</v>
      </c>
      <c r="F472" s="243" t="s">
        <v>522</v>
      </c>
      <c r="G472" s="244" t="s">
        <v>504</v>
      </c>
      <c r="H472" s="245">
        <v>3</v>
      </c>
      <c r="I472" s="246"/>
      <c r="J472" s="247">
        <f>ROUND(I472*H472,2)</f>
        <v>0</v>
      </c>
      <c r="K472" s="243" t="s">
        <v>471</v>
      </c>
      <c r="L472" s="248"/>
      <c r="M472" s="249" t="s">
        <v>19</v>
      </c>
      <c r="N472" s="250" t="s">
        <v>43</v>
      </c>
      <c r="O472" s="67"/>
      <c r="P472" s="200">
        <f>O472*H472</f>
        <v>0</v>
      </c>
      <c r="Q472" s="200">
        <v>0</v>
      </c>
      <c r="R472" s="200">
        <f>Q472*H472</f>
        <v>0</v>
      </c>
      <c r="S472" s="200">
        <v>0</v>
      </c>
      <c r="T472" s="201">
        <f>S472*H472</f>
        <v>0</v>
      </c>
      <c r="U472" s="37"/>
      <c r="V472" s="37"/>
      <c r="W472" s="37"/>
      <c r="X472" s="37"/>
      <c r="Y472" s="37"/>
      <c r="Z472" s="37"/>
      <c r="AA472" s="37"/>
      <c r="AB472" s="37"/>
      <c r="AC472" s="37"/>
      <c r="AD472" s="37"/>
      <c r="AE472" s="37"/>
      <c r="AR472" s="202" t="s">
        <v>407</v>
      </c>
      <c r="AT472" s="202" t="s">
        <v>403</v>
      </c>
      <c r="AU472" s="202" t="s">
        <v>82</v>
      </c>
      <c r="AY472" s="20" t="s">
        <v>136</v>
      </c>
      <c r="BE472" s="203">
        <f>IF(N472="základní",J472,0)</f>
        <v>0</v>
      </c>
      <c r="BF472" s="203">
        <f>IF(N472="snížená",J472,0)</f>
        <v>0</v>
      </c>
      <c r="BG472" s="203">
        <f>IF(N472="zákl. přenesená",J472,0)</f>
        <v>0</v>
      </c>
      <c r="BH472" s="203">
        <f>IF(N472="sníž. přenesená",J472,0)</f>
        <v>0</v>
      </c>
      <c r="BI472" s="203">
        <f>IF(N472="nulová",J472,0)</f>
        <v>0</v>
      </c>
      <c r="BJ472" s="20" t="s">
        <v>80</v>
      </c>
      <c r="BK472" s="203">
        <f>ROUND(I472*H472,2)</f>
        <v>0</v>
      </c>
      <c r="BL472" s="20" t="s">
        <v>332</v>
      </c>
      <c r="BM472" s="202" t="s">
        <v>527</v>
      </c>
    </row>
    <row r="473" spans="1:47" s="2" customFormat="1" ht="29.25">
      <c r="A473" s="37"/>
      <c r="B473" s="38"/>
      <c r="C473" s="39"/>
      <c r="D473" s="204" t="s">
        <v>148</v>
      </c>
      <c r="E473" s="39"/>
      <c r="F473" s="205" t="s">
        <v>528</v>
      </c>
      <c r="G473" s="39"/>
      <c r="H473" s="39"/>
      <c r="I473" s="112"/>
      <c r="J473" s="39"/>
      <c r="K473" s="39"/>
      <c r="L473" s="42"/>
      <c r="M473" s="206"/>
      <c r="N473" s="207"/>
      <c r="O473" s="67"/>
      <c r="P473" s="67"/>
      <c r="Q473" s="67"/>
      <c r="R473" s="67"/>
      <c r="S473" s="67"/>
      <c r="T473" s="68"/>
      <c r="U473" s="37"/>
      <c r="V473" s="37"/>
      <c r="W473" s="37"/>
      <c r="X473" s="37"/>
      <c r="Y473" s="37"/>
      <c r="Z473" s="37"/>
      <c r="AA473" s="37"/>
      <c r="AB473" s="37"/>
      <c r="AC473" s="37"/>
      <c r="AD473" s="37"/>
      <c r="AE473" s="37"/>
      <c r="AT473" s="20" t="s">
        <v>148</v>
      </c>
      <c r="AU473" s="20" t="s">
        <v>82</v>
      </c>
    </row>
    <row r="474" spans="1:65" s="2" customFormat="1" ht="16.5" customHeight="1">
      <c r="A474" s="37"/>
      <c r="B474" s="38"/>
      <c r="C474" s="191" t="s">
        <v>529</v>
      </c>
      <c r="D474" s="191" t="s">
        <v>141</v>
      </c>
      <c r="E474" s="192" t="s">
        <v>530</v>
      </c>
      <c r="F474" s="193" t="s">
        <v>531</v>
      </c>
      <c r="G474" s="194" t="s">
        <v>90</v>
      </c>
      <c r="H474" s="195">
        <v>114.489</v>
      </c>
      <c r="I474" s="196"/>
      <c r="J474" s="197">
        <f>ROUND(I474*H474,2)</f>
        <v>0</v>
      </c>
      <c r="K474" s="193" t="s">
        <v>144</v>
      </c>
      <c r="L474" s="42"/>
      <c r="M474" s="198" t="s">
        <v>19</v>
      </c>
      <c r="N474" s="199" t="s">
        <v>43</v>
      </c>
      <c r="O474" s="67"/>
      <c r="P474" s="200">
        <f>O474*H474</f>
        <v>0</v>
      </c>
      <c r="Q474" s="200">
        <v>0.00026</v>
      </c>
      <c r="R474" s="200">
        <f>Q474*H474</f>
        <v>0.029767139999999997</v>
      </c>
      <c r="S474" s="200">
        <v>0</v>
      </c>
      <c r="T474" s="201">
        <f>S474*H474</f>
        <v>0</v>
      </c>
      <c r="U474" s="37"/>
      <c r="V474" s="37"/>
      <c r="W474" s="37"/>
      <c r="X474" s="37"/>
      <c r="Y474" s="37"/>
      <c r="Z474" s="37"/>
      <c r="AA474" s="37"/>
      <c r="AB474" s="37"/>
      <c r="AC474" s="37"/>
      <c r="AD474" s="37"/>
      <c r="AE474" s="37"/>
      <c r="AR474" s="202" t="s">
        <v>332</v>
      </c>
      <c r="AT474" s="202" t="s">
        <v>141</v>
      </c>
      <c r="AU474" s="202" t="s">
        <v>82</v>
      </c>
      <c r="AY474" s="20" t="s">
        <v>136</v>
      </c>
      <c r="BE474" s="203">
        <f>IF(N474="základní",J474,0)</f>
        <v>0</v>
      </c>
      <c r="BF474" s="203">
        <f>IF(N474="snížená",J474,0)</f>
        <v>0</v>
      </c>
      <c r="BG474" s="203">
        <f>IF(N474="zákl. přenesená",J474,0)</f>
        <v>0</v>
      </c>
      <c r="BH474" s="203">
        <f>IF(N474="sníž. přenesená",J474,0)</f>
        <v>0</v>
      </c>
      <c r="BI474" s="203">
        <f>IF(N474="nulová",J474,0)</f>
        <v>0</v>
      </c>
      <c r="BJ474" s="20" t="s">
        <v>80</v>
      </c>
      <c r="BK474" s="203">
        <f>ROUND(I474*H474,2)</f>
        <v>0</v>
      </c>
      <c r="BL474" s="20" t="s">
        <v>332</v>
      </c>
      <c r="BM474" s="202" t="s">
        <v>532</v>
      </c>
    </row>
    <row r="475" spans="1:47" s="2" customFormat="1" ht="11.25">
      <c r="A475" s="37"/>
      <c r="B475" s="38"/>
      <c r="C475" s="39"/>
      <c r="D475" s="204" t="s">
        <v>148</v>
      </c>
      <c r="E475" s="39"/>
      <c r="F475" s="205" t="s">
        <v>533</v>
      </c>
      <c r="G475" s="39"/>
      <c r="H475" s="39"/>
      <c r="I475" s="112"/>
      <c r="J475" s="39"/>
      <c r="K475" s="39"/>
      <c r="L475" s="42"/>
      <c r="M475" s="206"/>
      <c r="N475" s="207"/>
      <c r="O475" s="67"/>
      <c r="P475" s="67"/>
      <c r="Q475" s="67"/>
      <c r="R475" s="67"/>
      <c r="S475" s="67"/>
      <c r="T475" s="68"/>
      <c r="U475" s="37"/>
      <c r="V475" s="37"/>
      <c r="W475" s="37"/>
      <c r="X475" s="37"/>
      <c r="Y475" s="37"/>
      <c r="Z475" s="37"/>
      <c r="AA475" s="37"/>
      <c r="AB475" s="37"/>
      <c r="AC475" s="37"/>
      <c r="AD475" s="37"/>
      <c r="AE475" s="37"/>
      <c r="AT475" s="20" t="s">
        <v>148</v>
      </c>
      <c r="AU475" s="20" t="s">
        <v>82</v>
      </c>
    </row>
    <row r="476" spans="1:47" s="2" customFormat="1" ht="78">
      <c r="A476" s="37"/>
      <c r="B476" s="38"/>
      <c r="C476" s="39"/>
      <c r="D476" s="204" t="s">
        <v>150</v>
      </c>
      <c r="E476" s="39"/>
      <c r="F476" s="208" t="s">
        <v>507</v>
      </c>
      <c r="G476" s="39"/>
      <c r="H476" s="39"/>
      <c r="I476" s="112"/>
      <c r="J476" s="39"/>
      <c r="K476" s="39"/>
      <c r="L476" s="42"/>
      <c r="M476" s="206"/>
      <c r="N476" s="207"/>
      <c r="O476" s="67"/>
      <c r="P476" s="67"/>
      <c r="Q476" s="67"/>
      <c r="R476" s="67"/>
      <c r="S476" s="67"/>
      <c r="T476" s="68"/>
      <c r="U476" s="37"/>
      <c r="V476" s="37"/>
      <c r="W476" s="37"/>
      <c r="X476" s="37"/>
      <c r="Y476" s="37"/>
      <c r="Z476" s="37"/>
      <c r="AA476" s="37"/>
      <c r="AB476" s="37"/>
      <c r="AC476" s="37"/>
      <c r="AD476" s="37"/>
      <c r="AE476" s="37"/>
      <c r="AT476" s="20" t="s">
        <v>150</v>
      </c>
      <c r="AU476" s="20" t="s">
        <v>82</v>
      </c>
    </row>
    <row r="477" spans="2:51" s="13" customFormat="1" ht="11.25">
      <c r="B477" s="209"/>
      <c r="C477" s="210"/>
      <c r="D477" s="204" t="s">
        <v>152</v>
      </c>
      <c r="E477" s="211" t="s">
        <v>19</v>
      </c>
      <c r="F477" s="212" t="s">
        <v>534</v>
      </c>
      <c r="G477" s="210"/>
      <c r="H477" s="211" t="s">
        <v>19</v>
      </c>
      <c r="I477" s="213"/>
      <c r="J477" s="210"/>
      <c r="K477" s="210"/>
      <c r="L477" s="214"/>
      <c r="M477" s="215"/>
      <c r="N477" s="216"/>
      <c r="O477" s="216"/>
      <c r="P477" s="216"/>
      <c r="Q477" s="216"/>
      <c r="R477" s="216"/>
      <c r="S477" s="216"/>
      <c r="T477" s="217"/>
      <c r="AT477" s="218" t="s">
        <v>152</v>
      </c>
      <c r="AU477" s="218" t="s">
        <v>82</v>
      </c>
      <c r="AV477" s="13" t="s">
        <v>80</v>
      </c>
      <c r="AW477" s="13" t="s">
        <v>33</v>
      </c>
      <c r="AX477" s="13" t="s">
        <v>72</v>
      </c>
      <c r="AY477" s="218" t="s">
        <v>136</v>
      </c>
    </row>
    <row r="478" spans="2:51" s="14" customFormat="1" ht="11.25">
      <c r="B478" s="219"/>
      <c r="C478" s="220"/>
      <c r="D478" s="204" t="s">
        <v>152</v>
      </c>
      <c r="E478" s="221" t="s">
        <v>19</v>
      </c>
      <c r="F478" s="222" t="s">
        <v>535</v>
      </c>
      <c r="G478" s="220"/>
      <c r="H478" s="223">
        <v>32.544</v>
      </c>
      <c r="I478" s="224"/>
      <c r="J478" s="220"/>
      <c r="K478" s="220"/>
      <c r="L478" s="225"/>
      <c r="M478" s="226"/>
      <c r="N478" s="227"/>
      <c r="O478" s="227"/>
      <c r="P478" s="227"/>
      <c r="Q478" s="227"/>
      <c r="R478" s="227"/>
      <c r="S478" s="227"/>
      <c r="T478" s="228"/>
      <c r="AT478" s="229" t="s">
        <v>152</v>
      </c>
      <c r="AU478" s="229" t="s">
        <v>82</v>
      </c>
      <c r="AV478" s="14" t="s">
        <v>82</v>
      </c>
      <c r="AW478" s="14" t="s">
        <v>33</v>
      </c>
      <c r="AX478" s="14" t="s">
        <v>72</v>
      </c>
      <c r="AY478" s="229" t="s">
        <v>136</v>
      </c>
    </row>
    <row r="479" spans="2:51" s="14" customFormat="1" ht="11.25">
      <c r="B479" s="219"/>
      <c r="C479" s="220"/>
      <c r="D479" s="204" t="s">
        <v>152</v>
      </c>
      <c r="E479" s="221" t="s">
        <v>19</v>
      </c>
      <c r="F479" s="222" t="s">
        <v>536</v>
      </c>
      <c r="G479" s="220"/>
      <c r="H479" s="223">
        <v>16.272</v>
      </c>
      <c r="I479" s="224"/>
      <c r="J479" s="220"/>
      <c r="K479" s="220"/>
      <c r="L479" s="225"/>
      <c r="M479" s="226"/>
      <c r="N479" s="227"/>
      <c r="O479" s="227"/>
      <c r="P479" s="227"/>
      <c r="Q479" s="227"/>
      <c r="R479" s="227"/>
      <c r="S479" s="227"/>
      <c r="T479" s="228"/>
      <c r="AT479" s="229" t="s">
        <v>152</v>
      </c>
      <c r="AU479" s="229" t="s">
        <v>82</v>
      </c>
      <c r="AV479" s="14" t="s">
        <v>82</v>
      </c>
      <c r="AW479" s="14" t="s">
        <v>33</v>
      </c>
      <c r="AX479" s="14" t="s">
        <v>72</v>
      </c>
      <c r="AY479" s="229" t="s">
        <v>136</v>
      </c>
    </row>
    <row r="480" spans="2:51" s="14" customFormat="1" ht="11.25">
      <c r="B480" s="219"/>
      <c r="C480" s="220"/>
      <c r="D480" s="204" t="s">
        <v>152</v>
      </c>
      <c r="E480" s="221" t="s">
        <v>19</v>
      </c>
      <c r="F480" s="222" t="s">
        <v>537</v>
      </c>
      <c r="G480" s="220"/>
      <c r="H480" s="223">
        <v>10.627</v>
      </c>
      <c r="I480" s="224"/>
      <c r="J480" s="220"/>
      <c r="K480" s="220"/>
      <c r="L480" s="225"/>
      <c r="M480" s="226"/>
      <c r="N480" s="227"/>
      <c r="O480" s="227"/>
      <c r="P480" s="227"/>
      <c r="Q480" s="227"/>
      <c r="R480" s="227"/>
      <c r="S480" s="227"/>
      <c r="T480" s="228"/>
      <c r="AT480" s="229" t="s">
        <v>152</v>
      </c>
      <c r="AU480" s="229" t="s">
        <v>82</v>
      </c>
      <c r="AV480" s="14" t="s">
        <v>82</v>
      </c>
      <c r="AW480" s="14" t="s">
        <v>33</v>
      </c>
      <c r="AX480" s="14" t="s">
        <v>72</v>
      </c>
      <c r="AY480" s="229" t="s">
        <v>136</v>
      </c>
    </row>
    <row r="481" spans="2:51" s="14" customFormat="1" ht="11.25">
      <c r="B481" s="219"/>
      <c r="C481" s="220"/>
      <c r="D481" s="204" t="s">
        <v>152</v>
      </c>
      <c r="E481" s="221" t="s">
        <v>19</v>
      </c>
      <c r="F481" s="222" t="s">
        <v>538</v>
      </c>
      <c r="G481" s="220"/>
      <c r="H481" s="223">
        <v>4.33</v>
      </c>
      <c r="I481" s="224"/>
      <c r="J481" s="220"/>
      <c r="K481" s="220"/>
      <c r="L481" s="225"/>
      <c r="M481" s="226"/>
      <c r="N481" s="227"/>
      <c r="O481" s="227"/>
      <c r="P481" s="227"/>
      <c r="Q481" s="227"/>
      <c r="R481" s="227"/>
      <c r="S481" s="227"/>
      <c r="T481" s="228"/>
      <c r="AT481" s="229" t="s">
        <v>152</v>
      </c>
      <c r="AU481" s="229" t="s">
        <v>82</v>
      </c>
      <c r="AV481" s="14" t="s">
        <v>82</v>
      </c>
      <c r="AW481" s="14" t="s">
        <v>33</v>
      </c>
      <c r="AX481" s="14" t="s">
        <v>72</v>
      </c>
      <c r="AY481" s="229" t="s">
        <v>136</v>
      </c>
    </row>
    <row r="482" spans="2:51" s="14" customFormat="1" ht="11.25">
      <c r="B482" s="219"/>
      <c r="C482" s="220"/>
      <c r="D482" s="204" t="s">
        <v>152</v>
      </c>
      <c r="E482" s="221" t="s">
        <v>19</v>
      </c>
      <c r="F482" s="222" t="s">
        <v>539</v>
      </c>
      <c r="G482" s="220"/>
      <c r="H482" s="223">
        <v>12.614</v>
      </c>
      <c r="I482" s="224"/>
      <c r="J482" s="220"/>
      <c r="K482" s="220"/>
      <c r="L482" s="225"/>
      <c r="M482" s="226"/>
      <c r="N482" s="227"/>
      <c r="O482" s="227"/>
      <c r="P482" s="227"/>
      <c r="Q482" s="227"/>
      <c r="R482" s="227"/>
      <c r="S482" s="227"/>
      <c r="T482" s="228"/>
      <c r="AT482" s="229" t="s">
        <v>152</v>
      </c>
      <c r="AU482" s="229" t="s">
        <v>82</v>
      </c>
      <c r="AV482" s="14" t="s">
        <v>82</v>
      </c>
      <c r="AW482" s="14" t="s">
        <v>33</v>
      </c>
      <c r="AX482" s="14" t="s">
        <v>72</v>
      </c>
      <c r="AY482" s="229" t="s">
        <v>136</v>
      </c>
    </row>
    <row r="483" spans="2:51" s="14" customFormat="1" ht="11.25">
      <c r="B483" s="219"/>
      <c r="C483" s="220"/>
      <c r="D483" s="204" t="s">
        <v>152</v>
      </c>
      <c r="E483" s="221" t="s">
        <v>19</v>
      </c>
      <c r="F483" s="222" t="s">
        <v>540</v>
      </c>
      <c r="G483" s="220"/>
      <c r="H483" s="223">
        <v>38.102</v>
      </c>
      <c r="I483" s="224"/>
      <c r="J483" s="220"/>
      <c r="K483" s="220"/>
      <c r="L483" s="225"/>
      <c r="M483" s="226"/>
      <c r="N483" s="227"/>
      <c r="O483" s="227"/>
      <c r="P483" s="227"/>
      <c r="Q483" s="227"/>
      <c r="R483" s="227"/>
      <c r="S483" s="227"/>
      <c r="T483" s="228"/>
      <c r="AT483" s="229" t="s">
        <v>152</v>
      </c>
      <c r="AU483" s="229" t="s">
        <v>82</v>
      </c>
      <c r="AV483" s="14" t="s">
        <v>82</v>
      </c>
      <c r="AW483" s="14" t="s">
        <v>33</v>
      </c>
      <c r="AX483" s="14" t="s">
        <v>72</v>
      </c>
      <c r="AY483" s="229" t="s">
        <v>136</v>
      </c>
    </row>
    <row r="484" spans="2:51" s="15" customFormat="1" ht="11.25">
      <c r="B484" s="230"/>
      <c r="C484" s="231"/>
      <c r="D484" s="204" t="s">
        <v>152</v>
      </c>
      <c r="E484" s="232" t="s">
        <v>19</v>
      </c>
      <c r="F484" s="233" t="s">
        <v>177</v>
      </c>
      <c r="G484" s="231"/>
      <c r="H484" s="234">
        <v>114.489</v>
      </c>
      <c r="I484" s="235"/>
      <c r="J484" s="231"/>
      <c r="K484" s="231"/>
      <c r="L484" s="236"/>
      <c r="M484" s="237"/>
      <c r="N484" s="238"/>
      <c r="O484" s="238"/>
      <c r="P484" s="238"/>
      <c r="Q484" s="238"/>
      <c r="R484" s="238"/>
      <c r="S484" s="238"/>
      <c r="T484" s="239"/>
      <c r="AT484" s="240" t="s">
        <v>152</v>
      </c>
      <c r="AU484" s="240" t="s">
        <v>82</v>
      </c>
      <c r="AV484" s="15" t="s">
        <v>145</v>
      </c>
      <c r="AW484" s="15" t="s">
        <v>33</v>
      </c>
      <c r="AX484" s="15" t="s">
        <v>80</v>
      </c>
      <c r="AY484" s="240" t="s">
        <v>136</v>
      </c>
    </row>
    <row r="485" spans="1:65" s="2" customFormat="1" ht="16.5" customHeight="1">
      <c r="A485" s="37"/>
      <c r="B485" s="38"/>
      <c r="C485" s="241" t="s">
        <v>541</v>
      </c>
      <c r="D485" s="241" t="s">
        <v>403</v>
      </c>
      <c r="E485" s="242" t="s">
        <v>542</v>
      </c>
      <c r="F485" s="243" t="s">
        <v>543</v>
      </c>
      <c r="G485" s="244" t="s">
        <v>504</v>
      </c>
      <c r="H485" s="245">
        <v>8</v>
      </c>
      <c r="I485" s="246"/>
      <c r="J485" s="247">
        <f>ROUND(I485*H485,2)</f>
        <v>0</v>
      </c>
      <c r="K485" s="243" t="s">
        <v>471</v>
      </c>
      <c r="L485" s="248"/>
      <c r="M485" s="249" t="s">
        <v>19</v>
      </c>
      <c r="N485" s="250" t="s">
        <v>43</v>
      </c>
      <c r="O485" s="67"/>
      <c r="P485" s="200">
        <f>O485*H485</f>
        <v>0</v>
      </c>
      <c r="Q485" s="200">
        <v>0</v>
      </c>
      <c r="R485" s="200">
        <f>Q485*H485</f>
        <v>0</v>
      </c>
      <c r="S485" s="200">
        <v>0</v>
      </c>
      <c r="T485" s="201">
        <f>S485*H485</f>
        <v>0</v>
      </c>
      <c r="U485" s="37"/>
      <c r="V485" s="37"/>
      <c r="W485" s="37"/>
      <c r="X485" s="37"/>
      <c r="Y485" s="37"/>
      <c r="Z485" s="37"/>
      <c r="AA485" s="37"/>
      <c r="AB485" s="37"/>
      <c r="AC485" s="37"/>
      <c r="AD485" s="37"/>
      <c r="AE485" s="37"/>
      <c r="AR485" s="202" t="s">
        <v>407</v>
      </c>
      <c r="AT485" s="202" t="s">
        <v>403</v>
      </c>
      <c r="AU485" s="202" t="s">
        <v>82</v>
      </c>
      <c r="AY485" s="20" t="s">
        <v>136</v>
      </c>
      <c r="BE485" s="203">
        <f>IF(N485="základní",J485,0)</f>
        <v>0</v>
      </c>
      <c r="BF485" s="203">
        <f>IF(N485="snížená",J485,0)</f>
        <v>0</v>
      </c>
      <c r="BG485" s="203">
        <f>IF(N485="zákl. přenesená",J485,0)</f>
        <v>0</v>
      </c>
      <c r="BH485" s="203">
        <f>IF(N485="sníž. přenesená",J485,0)</f>
        <v>0</v>
      </c>
      <c r="BI485" s="203">
        <f>IF(N485="nulová",J485,0)</f>
        <v>0</v>
      </c>
      <c r="BJ485" s="20" t="s">
        <v>80</v>
      </c>
      <c r="BK485" s="203">
        <f>ROUND(I485*H485,2)</f>
        <v>0</v>
      </c>
      <c r="BL485" s="20" t="s">
        <v>332</v>
      </c>
      <c r="BM485" s="202" t="s">
        <v>544</v>
      </c>
    </row>
    <row r="486" spans="1:47" s="2" customFormat="1" ht="19.5">
      <c r="A486" s="37"/>
      <c r="B486" s="38"/>
      <c r="C486" s="39"/>
      <c r="D486" s="204" t="s">
        <v>148</v>
      </c>
      <c r="E486" s="39"/>
      <c r="F486" s="205" t="s">
        <v>545</v>
      </c>
      <c r="G486" s="39"/>
      <c r="H486" s="39"/>
      <c r="I486" s="112"/>
      <c r="J486" s="39"/>
      <c r="K486" s="39"/>
      <c r="L486" s="42"/>
      <c r="M486" s="206"/>
      <c r="N486" s="207"/>
      <c r="O486" s="67"/>
      <c r="P486" s="67"/>
      <c r="Q486" s="67"/>
      <c r="R486" s="67"/>
      <c r="S486" s="67"/>
      <c r="T486" s="68"/>
      <c r="U486" s="37"/>
      <c r="V486" s="37"/>
      <c r="W486" s="37"/>
      <c r="X486" s="37"/>
      <c r="Y486" s="37"/>
      <c r="Z486" s="37"/>
      <c r="AA486" s="37"/>
      <c r="AB486" s="37"/>
      <c r="AC486" s="37"/>
      <c r="AD486" s="37"/>
      <c r="AE486" s="37"/>
      <c r="AT486" s="20" t="s">
        <v>148</v>
      </c>
      <c r="AU486" s="20" t="s">
        <v>82</v>
      </c>
    </row>
    <row r="487" spans="1:65" s="2" customFormat="1" ht="16.5" customHeight="1">
      <c r="A487" s="37"/>
      <c r="B487" s="38"/>
      <c r="C487" s="241" t="s">
        <v>546</v>
      </c>
      <c r="D487" s="241" t="s">
        <v>403</v>
      </c>
      <c r="E487" s="242" t="s">
        <v>547</v>
      </c>
      <c r="F487" s="243" t="s">
        <v>548</v>
      </c>
      <c r="G487" s="244" t="s">
        <v>504</v>
      </c>
      <c r="H487" s="245">
        <v>4</v>
      </c>
      <c r="I487" s="246"/>
      <c r="J487" s="247">
        <f>ROUND(I487*H487,2)</f>
        <v>0</v>
      </c>
      <c r="K487" s="243" t="s">
        <v>471</v>
      </c>
      <c r="L487" s="248"/>
      <c r="M487" s="249" t="s">
        <v>19</v>
      </c>
      <c r="N487" s="250" t="s">
        <v>43</v>
      </c>
      <c r="O487" s="67"/>
      <c r="P487" s="200">
        <f>O487*H487</f>
        <v>0</v>
      </c>
      <c r="Q487" s="200">
        <v>0</v>
      </c>
      <c r="R487" s="200">
        <f>Q487*H487</f>
        <v>0</v>
      </c>
      <c r="S487" s="200">
        <v>0</v>
      </c>
      <c r="T487" s="201">
        <f>S487*H487</f>
        <v>0</v>
      </c>
      <c r="U487" s="37"/>
      <c r="V487" s="37"/>
      <c r="W487" s="37"/>
      <c r="X487" s="37"/>
      <c r="Y487" s="37"/>
      <c r="Z487" s="37"/>
      <c r="AA487" s="37"/>
      <c r="AB487" s="37"/>
      <c r="AC487" s="37"/>
      <c r="AD487" s="37"/>
      <c r="AE487" s="37"/>
      <c r="AR487" s="202" t="s">
        <v>407</v>
      </c>
      <c r="AT487" s="202" t="s">
        <v>403</v>
      </c>
      <c r="AU487" s="202" t="s">
        <v>82</v>
      </c>
      <c r="AY487" s="20" t="s">
        <v>136</v>
      </c>
      <c r="BE487" s="203">
        <f>IF(N487="základní",J487,0)</f>
        <v>0</v>
      </c>
      <c r="BF487" s="203">
        <f>IF(N487="snížená",J487,0)</f>
        <v>0</v>
      </c>
      <c r="BG487" s="203">
        <f>IF(N487="zákl. přenesená",J487,0)</f>
        <v>0</v>
      </c>
      <c r="BH487" s="203">
        <f>IF(N487="sníž. přenesená",J487,0)</f>
        <v>0</v>
      </c>
      <c r="BI487" s="203">
        <f>IF(N487="nulová",J487,0)</f>
        <v>0</v>
      </c>
      <c r="BJ487" s="20" t="s">
        <v>80</v>
      </c>
      <c r="BK487" s="203">
        <f>ROUND(I487*H487,2)</f>
        <v>0</v>
      </c>
      <c r="BL487" s="20" t="s">
        <v>332</v>
      </c>
      <c r="BM487" s="202" t="s">
        <v>549</v>
      </c>
    </row>
    <row r="488" spans="1:47" s="2" customFormat="1" ht="39">
      <c r="A488" s="37"/>
      <c r="B488" s="38"/>
      <c r="C488" s="39"/>
      <c r="D488" s="204" t="s">
        <v>148</v>
      </c>
      <c r="E488" s="39"/>
      <c r="F488" s="205" t="s">
        <v>550</v>
      </c>
      <c r="G488" s="39"/>
      <c r="H488" s="39"/>
      <c r="I488" s="112"/>
      <c r="J488" s="39"/>
      <c r="K488" s="39"/>
      <c r="L488" s="42"/>
      <c r="M488" s="206"/>
      <c r="N488" s="207"/>
      <c r="O488" s="67"/>
      <c r="P488" s="67"/>
      <c r="Q488" s="67"/>
      <c r="R488" s="67"/>
      <c r="S488" s="67"/>
      <c r="T488" s="68"/>
      <c r="U488" s="37"/>
      <c r="V488" s="37"/>
      <c r="W488" s="37"/>
      <c r="X488" s="37"/>
      <c r="Y488" s="37"/>
      <c r="Z488" s="37"/>
      <c r="AA488" s="37"/>
      <c r="AB488" s="37"/>
      <c r="AC488" s="37"/>
      <c r="AD488" s="37"/>
      <c r="AE488" s="37"/>
      <c r="AT488" s="20" t="s">
        <v>148</v>
      </c>
      <c r="AU488" s="20" t="s">
        <v>82</v>
      </c>
    </row>
    <row r="489" spans="1:65" s="2" customFormat="1" ht="16.5" customHeight="1">
      <c r="A489" s="37"/>
      <c r="B489" s="38"/>
      <c r="C489" s="241" t="s">
        <v>551</v>
      </c>
      <c r="D489" s="241" t="s">
        <v>403</v>
      </c>
      <c r="E489" s="242" t="s">
        <v>552</v>
      </c>
      <c r="F489" s="243" t="s">
        <v>553</v>
      </c>
      <c r="G489" s="244" t="s">
        <v>504</v>
      </c>
      <c r="H489" s="245">
        <v>2</v>
      </c>
      <c r="I489" s="246"/>
      <c r="J489" s="247">
        <f>ROUND(I489*H489,2)</f>
        <v>0</v>
      </c>
      <c r="K489" s="243" t="s">
        <v>471</v>
      </c>
      <c r="L489" s="248"/>
      <c r="M489" s="249" t="s">
        <v>19</v>
      </c>
      <c r="N489" s="250" t="s">
        <v>43</v>
      </c>
      <c r="O489" s="67"/>
      <c r="P489" s="200">
        <f>O489*H489</f>
        <v>0</v>
      </c>
      <c r="Q489" s="200">
        <v>0</v>
      </c>
      <c r="R489" s="200">
        <f>Q489*H489</f>
        <v>0</v>
      </c>
      <c r="S489" s="200">
        <v>0</v>
      </c>
      <c r="T489" s="201">
        <f>S489*H489</f>
        <v>0</v>
      </c>
      <c r="U489" s="37"/>
      <c r="V489" s="37"/>
      <c r="W489" s="37"/>
      <c r="X489" s="37"/>
      <c r="Y489" s="37"/>
      <c r="Z489" s="37"/>
      <c r="AA489" s="37"/>
      <c r="AB489" s="37"/>
      <c r="AC489" s="37"/>
      <c r="AD489" s="37"/>
      <c r="AE489" s="37"/>
      <c r="AR489" s="202" t="s">
        <v>407</v>
      </c>
      <c r="AT489" s="202" t="s">
        <v>403</v>
      </c>
      <c r="AU489" s="202" t="s">
        <v>82</v>
      </c>
      <c r="AY489" s="20" t="s">
        <v>136</v>
      </c>
      <c r="BE489" s="203">
        <f>IF(N489="základní",J489,0)</f>
        <v>0</v>
      </c>
      <c r="BF489" s="203">
        <f>IF(N489="snížená",J489,0)</f>
        <v>0</v>
      </c>
      <c r="BG489" s="203">
        <f>IF(N489="zákl. přenesená",J489,0)</f>
        <v>0</v>
      </c>
      <c r="BH489" s="203">
        <f>IF(N489="sníž. přenesená",J489,0)</f>
        <v>0</v>
      </c>
      <c r="BI489" s="203">
        <f>IF(N489="nulová",J489,0)</f>
        <v>0</v>
      </c>
      <c r="BJ489" s="20" t="s">
        <v>80</v>
      </c>
      <c r="BK489" s="203">
        <f>ROUND(I489*H489,2)</f>
        <v>0</v>
      </c>
      <c r="BL489" s="20" t="s">
        <v>332</v>
      </c>
      <c r="BM489" s="202" t="s">
        <v>554</v>
      </c>
    </row>
    <row r="490" spans="1:47" s="2" customFormat="1" ht="39">
      <c r="A490" s="37"/>
      <c r="B490" s="38"/>
      <c r="C490" s="39"/>
      <c r="D490" s="204" t="s">
        <v>148</v>
      </c>
      <c r="E490" s="39"/>
      <c r="F490" s="205" t="s">
        <v>555</v>
      </c>
      <c r="G490" s="39"/>
      <c r="H490" s="39"/>
      <c r="I490" s="112"/>
      <c r="J490" s="39"/>
      <c r="K490" s="39"/>
      <c r="L490" s="42"/>
      <c r="M490" s="206"/>
      <c r="N490" s="207"/>
      <c r="O490" s="67"/>
      <c r="P490" s="67"/>
      <c r="Q490" s="67"/>
      <c r="R490" s="67"/>
      <c r="S490" s="67"/>
      <c r="T490" s="68"/>
      <c r="U490" s="37"/>
      <c r="V490" s="37"/>
      <c r="W490" s="37"/>
      <c r="X490" s="37"/>
      <c r="Y490" s="37"/>
      <c r="Z490" s="37"/>
      <c r="AA490" s="37"/>
      <c r="AB490" s="37"/>
      <c r="AC490" s="37"/>
      <c r="AD490" s="37"/>
      <c r="AE490" s="37"/>
      <c r="AT490" s="20" t="s">
        <v>148</v>
      </c>
      <c r="AU490" s="20" t="s">
        <v>82</v>
      </c>
    </row>
    <row r="491" spans="1:65" s="2" customFormat="1" ht="21.75" customHeight="1">
      <c r="A491" s="37"/>
      <c r="B491" s="38"/>
      <c r="C491" s="241" t="s">
        <v>556</v>
      </c>
      <c r="D491" s="241" t="s">
        <v>403</v>
      </c>
      <c r="E491" s="242" t="s">
        <v>557</v>
      </c>
      <c r="F491" s="243" t="s">
        <v>558</v>
      </c>
      <c r="G491" s="244" t="s">
        <v>504</v>
      </c>
      <c r="H491" s="245">
        <v>4</v>
      </c>
      <c r="I491" s="246"/>
      <c r="J491" s="247">
        <f>ROUND(I491*H491,2)</f>
        <v>0</v>
      </c>
      <c r="K491" s="243" t="s">
        <v>471</v>
      </c>
      <c r="L491" s="248"/>
      <c r="M491" s="249" t="s">
        <v>19</v>
      </c>
      <c r="N491" s="250" t="s">
        <v>43</v>
      </c>
      <c r="O491" s="67"/>
      <c r="P491" s="200">
        <f>O491*H491</f>
        <v>0</v>
      </c>
      <c r="Q491" s="200">
        <v>0</v>
      </c>
      <c r="R491" s="200">
        <f>Q491*H491</f>
        <v>0</v>
      </c>
      <c r="S491" s="200">
        <v>0</v>
      </c>
      <c r="T491" s="201">
        <f>S491*H491</f>
        <v>0</v>
      </c>
      <c r="U491" s="37"/>
      <c r="V491" s="37"/>
      <c r="W491" s="37"/>
      <c r="X491" s="37"/>
      <c r="Y491" s="37"/>
      <c r="Z491" s="37"/>
      <c r="AA491" s="37"/>
      <c r="AB491" s="37"/>
      <c r="AC491" s="37"/>
      <c r="AD491" s="37"/>
      <c r="AE491" s="37"/>
      <c r="AR491" s="202" t="s">
        <v>407</v>
      </c>
      <c r="AT491" s="202" t="s">
        <v>403</v>
      </c>
      <c r="AU491" s="202" t="s">
        <v>82</v>
      </c>
      <c r="AY491" s="20" t="s">
        <v>136</v>
      </c>
      <c r="BE491" s="203">
        <f>IF(N491="základní",J491,0)</f>
        <v>0</v>
      </c>
      <c r="BF491" s="203">
        <f>IF(N491="snížená",J491,0)</f>
        <v>0</v>
      </c>
      <c r="BG491" s="203">
        <f>IF(N491="zákl. přenesená",J491,0)</f>
        <v>0</v>
      </c>
      <c r="BH491" s="203">
        <f>IF(N491="sníž. přenesená",J491,0)</f>
        <v>0</v>
      </c>
      <c r="BI491" s="203">
        <f>IF(N491="nulová",J491,0)</f>
        <v>0</v>
      </c>
      <c r="BJ491" s="20" t="s">
        <v>80</v>
      </c>
      <c r="BK491" s="203">
        <f>ROUND(I491*H491,2)</f>
        <v>0</v>
      </c>
      <c r="BL491" s="20" t="s">
        <v>332</v>
      </c>
      <c r="BM491" s="202" t="s">
        <v>559</v>
      </c>
    </row>
    <row r="492" spans="1:47" s="2" customFormat="1" ht="39">
      <c r="A492" s="37"/>
      <c r="B492" s="38"/>
      <c r="C492" s="39"/>
      <c r="D492" s="204" t="s">
        <v>148</v>
      </c>
      <c r="E492" s="39"/>
      <c r="F492" s="205" t="s">
        <v>560</v>
      </c>
      <c r="G492" s="39"/>
      <c r="H492" s="39"/>
      <c r="I492" s="112"/>
      <c r="J492" s="39"/>
      <c r="K492" s="39"/>
      <c r="L492" s="42"/>
      <c r="M492" s="206"/>
      <c r="N492" s="207"/>
      <c r="O492" s="67"/>
      <c r="P492" s="67"/>
      <c r="Q492" s="67"/>
      <c r="R492" s="67"/>
      <c r="S492" s="67"/>
      <c r="T492" s="68"/>
      <c r="U492" s="37"/>
      <c r="V492" s="37"/>
      <c r="W492" s="37"/>
      <c r="X492" s="37"/>
      <c r="Y492" s="37"/>
      <c r="Z492" s="37"/>
      <c r="AA492" s="37"/>
      <c r="AB492" s="37"/>
      <c r="AC492" s="37"/>
      <c r="AD492" s="37"/>
      <c r="AE492" s="37"/>
      <c r="AT492" s="20" t="s">
        <v>148</v>
      </c>
      <c r="AU492" s="20" t="s">
        <v>82</v>
      </c>
    </row>
    <row r="493" spans="1:65" s="2" customFormat="1" ht="16.5" customHeight="1">
      <c r="A493" s="37"/>
      <c r="B493" s="38"/>
      <c r="C493" s="241" t="s">
        <v>561</v>
      </c>
      <c r="D493" s="241" t="s">
        <v>403</v>
      </c>
      <c r="E493" s="242" t="s">
        <v>562</v>
      </c>
      <c r="F493" s="243" t="s">
        <v>563</v>
      </c>
      <c r="G493" s="244" t="s">
        <v>504</v>
      </c>
      <c r="H493" s="245">
        <v>4</v>
      </c>
      <c r="I493" s="246"/>
      <c r="J493" s="247">
        <f>ROUND(I493*H493,2)</f>
        <v>0</v>
      </c>
      <c r="K493" s="243" t="s">
        <v>471</v>
      </c>
      <c r="L493" s="248"/>
      <c r="M493" s="249" t="s">
        <v>19</v>
      </c>
      <c r="N493" s="250" t="s">
        <v>43</v>
      </c>
      <c r="O493" s="67"/>
      <c r="P493" s="200">
        <f>O493*H493</f>
        <v>0</v>
      </c>
      <c r="Q493" s="200">
        <v>0</v>
      </c>
      <c r="R493" s="200">
        <f>Q493*H493</f>
        <v>0</v>
      </c>
      <c r="S493" s="200">
        <v>0</v>
      </c>
      <c r="T493" s="201">
        <f>S493*H493</f>
        <v>0</v>
      </c>
      <c r="U493" s="37"/>
      <c r="V493" s="37"/>
      <c r="W493" s="37"/>
      <c r="X493" s="37"/>
      <c r="Y493" s="37"/>
      <c r="Z493" s="37"/>
      <c r="AA493" s="37"/>
      <c r="AB493" s="37"/>
      <c r="AC493" s="37"/>
      <c r="AD493" s="37"/>
      <c r="AE493" s="37"/>
      <c r="AR493" s="202" t="s">
        <v>407</v>
      </c>
      <c r="AT493" s="202" t="s">
        <v>403</v>
      </c>
      <c r="AU493" s="202" t="s">
        <v>82</v>
      </c>
      <c r="AY493" s="20" t="s">
        <v>136</v>
      </c>
      <c r="BE493" s="203">
        <f>IF(N493="základní",J493,0)</f>
        <v>0</v>
      </c>
      <c r="BF493" s="203">
        <f>IF(N493="snížená",J493,0)</f>
        <v>0</v>
      </c>
      <c r="BG493" s="203">
        <f>IF(N493="zákl. přenesená",J493,0)</f>
        <v>0</v>
      </c>
      <c r="BH493" s="203">
        <f>IF(N493="sníž. přenesená",J493,0)</f>
        <v>0</v>
      </c>
      <c r="BI493" s="203">
        <f>IF(N493="nulová",J493,0)</f>
        <v>0</v>
      </c>
      <c r="BJ493" s="20" t="s">
        <v>80</v>
      </c>
      <c r="BK493" s="203">
        <f>ROUND(I493*H493,2)</f>
        <v>0</v>
      </c>
      <c r="BL493" s="20" t="s">
        <v>332</v>
      </c>
      <c r="BM493" s="202" t="s">
        <v>564</v>
      </c>
    </row>
    <row r="494" spans="1:47" s="2" customFormat="1" ht="29.25">
      <c r="A494" s="37"/>
      <c r="B494" s="38"/>
      <c r="C494" s="39"/>
      <c r="D494" s="204" t="s">
        <v>148</v>
      </c>
      <c r="E494" s="39"/>
      <c r="F494" s="205" t="s">
        <v>565</v>
      </c>
      <c r="G494" s="39"/>
      <c r="H494" s="39"/>
      <c r="I494" s="112"/>
      <c r="J494" s="39"/>
      <c r="K494" s="39"/>
      <c r="L494" s="42"/>
      <c r="M494" s="206"/>
      <c r="N494" s="207"/>
      <c r="O494" s="67"/>
      <c r="P494" s="67"/>
      <c r="Q494" s="67"/>
      <c r="R494" s="67"/>
      <c r="S494" s="67"/>
      <c r="T494" s="68"/>
      <c r="U494" s="37"/>
      <c r="V494" s="37"/>
      <c r="W494" s="37"/>
      <c r="X494" s="37"/>
      <c r="Y494" s="37"/>
      <c r="Z494" s="37"/>
      <c r="AA494" s="37"/>
      <c r="AB494" s="37"/>
      <c r="AC494" s="37"/>
      <c r="AD494" s="37"/>
      <c r="AE494" s="37"/>
      <c r="AT494" s="20" t="s">
        <v>148</v>
      </c>
      <c r="AU494" s="20" t="s">
        <v>82</v>
      </c>
    </row>
    <row r="495" spans="1:65" s="2" customFormat="1" ht="16.5" customHeight="1">
      <c r="A495" s="37"/>
      <c r="B495" s="38"/>
      <c r="C495" s="241" t="s">
        <v>566</v>
      </c>
      <c r="D495" s="241" t="s">
        <v>403</v>
      </c>
      <c r="E495" s="242" t="s">
        <v>567</v>
      </c>
      <c r="F495" s="243" t="s">
        <v>568</v>
      </c>
      <c r="G495" s="244" t="s">
        <v>504</v>
      </c>
      <c r="H495" s="245">
        <v>9</v>
      </c>
      <c r="I495" s="246"/>
      <c r="J495" s="247">
        <f>ROUND(I495*H495,2)</f>
        <v>0</v>
      </c>
      <c r="K495" s="243" t="s">
        <v>471</v>
      </c>
      <c r="L495" s="248"/>
      <c r="M495" s="249" t="s">
        <v>19</v>
      </c>
      <c r="N495" s="250" t="s">
        <v>43</v>
      </c>
      <c r="O495" s="67"/>
      <c r="P495" s="200">
        <f>O495*H495</f>
        <v>0</v>
      </c>
      <c r="Q495" s="200">
        <v>0</v>
      </c>
      <c r="R495" s="200">
        <f>Q495*H495</f>
        <v>0</v>
      </c>
      <c r="S495" s="200">
        <v>0</v>
      </c>
      <c r="T495" s="201">
        <f>S495*H495</f>
        <v>0</v>
      </c>
      <c r="U495" s="37"/>
      <c r="V495" s="37"/>
      <c r="W495" s="37"/>
      <c r="X495" s="37"/>
      <c r="Y495" s="37"/>
      <c r="Z495" s="37"/>
      <c r="AA495" s="37"/>
      <c r="AB495" s="37"/>
      <c r="AC495" s="37"/>
      <c r="AD495" s="37"/>
      <c r="AE495" s="37"/>
      <c r="AR495" s="202" t="s">
        <v>407</v>
      </c>
      <c r="AT495" s="202" t="s">
        <v>403</v>
      </c>
      <c r="AU495" s="202" t="s">
        <v>82</v>
      </c>
      <c r="AY495" s="20" t="s">
        <v>136</v>
      </c>
      <c r="BE495" s="203">
        <f>IF(N495="základní",J495,0)</f>
        <v>0</v>
      </c>
      <c r="BF495" s="203">
        <f>IF(N495="snížená",J495,0)</f>
        <v>0</v>
      </c>
      <c r="BG495" s="203">
        <f>IF(N495="zákl. přenesená",J495,0)</f>
        <v>0</v>
      </c>
      <c r="BH495" s="203">
        <f>IF(N495="sníž. přenesená",J495,0)</f>
        <v>0</v>
      </c>
      <c r="BI495" s="203">
        <f>IF(N495="nulová",J495,0)</f>
        <v>0</v>
      </c>
      <c r="BJ495" s="20" t="s">
        <v>80</v>
      </c>
      <c r="BK495" s="203">
        <f>ROUND(I495*H495,2)</f>
        <v>0</v>
      </c>
      <c r="BL495" s="20" t="s">
        <v>332</v>
      </c>
      <c r="BM495" s="202" t="s">
        <v>569</v>
      </c>
    </row>
    <row r="496" spans="1:47" s="2" customFormat="1" ht="29.25">
      <c r="A496" s="37"/>
      <c r="B496" s="38"/>
      <c r="C496" s="39"/>
      <c r="D496" s="204" t="s">
        <v>148</v>
      </c>
      <c r="E496" s="39"/>
      <c r="F496" s="205" t="s">
        <v>570</v>
      </c>
      <c r="G496" s="39"/>
      <c r="H496" s="39"/>
      <c r="I496" s="112"/>
      <c r="J496" s="39"/>
      <c r="K496" s="39"/>
      <c r="L496" s="42"/>
      <c r="M496" s="206"/>
      <c r="N496" s="207"/>
      <c r="O496" s="67"/>
      <c r="P496" s="67"/>
      <c r="Q496" s="67"/>
      <c r="R496" s="67"/>
      <c r="S496" s="67"/>
      <c r="T496" s="68"/>
      <c r="U496" s="37"/>
      <c r="V496" s="37"/>
      <c r="W496" s="37"/>
      <c r="X496" s="37"/>
      <c r="Y496" s="37"/>
      <c r="Z496" s="37"/>
      <c r="AA496" s="37"/>
      <c r="AB496" s="37"/>
      <c r="AC496" s="37"/>
      <c r="AD496" s="37"/>
      <c r="AE496" s="37"/>
      <c r="AT496" s="20" t="s">
        <v>148</v>
      </c>
      <c r="AU496" s="20" t="s">
        <v>82</v>
      </c>
    </row>
    <row r="497" spans="1:65" s="2" customFormat="1" ht="16.5" customHeight="1">
      <c r="A497" s="37"/>
      <c r="B497" s="38"/>
      <c r="C497" s="191" t="s">
        <v>571</v>
      </c>
      <c r="D497" s="191" t="s">
        <v>141</v>
      </c>
      <c r="E497" s="192" t="s">
        <v>572</v>
      </c>
      <c r="F497" s="193" t="s">
        <v>573</v>
      </c>
      <c r="G497" s="194" t="s">
        <v>90</v>
      </c>
      <c r="H497" s="195">
        <v>231.896</v>
      </c>
      <c r="I497" s="196"/>
      <c r="J497" s="197">
        <f>ROUND(I497*H497,2)</f>
        <v>0</v>
      </c>
      <c r="K497" s="193" t="s">
        <v>144</v>
      </c>
      <c r="L497" s="42"/>
      <c r="M497" s="198" t="s">
        <v>19</v>
      </c>
      <c r="N497" s="199" t="s">
        <v>43</v>
      </c>
      <c r="O497" s="67"/>
      <c r="P497" s="200">
        <f>O497*H497</f>
        <v>0</v>
      </c>
      <c r="Q497" s="200">
        <v>0.00027</v>
      </c>
      <c r="R497" s="200">
        <f>Q497*H497</f>
        <v>0.06261192</v>
      </c>
      <c r="S497" s="200">
        <v>0</v>
      </c>
      <c r="T497" s="201">
        <f>S497*H497</f>
        <v>0</v>
      </c>
      <c r="U497" s="37"/>
      <c r="V497" s="37"/>
      <c r="W497" s="37"/>
      <c r="X497" s="37"/>
      <c r="Y497" s="37"/>
      <c r="Z497" s="37"/>
      <c r="AA497" s="37"/>
      <c r="AB497" s="37"/>
      <c r="AC497" s="37"/>
      <c r="AD497" s="37"/>
      <c r="AE497" s="37"/>
      <c r="AR497" s="202" t="s">
        <v>332</v>
      </c>
      <c r="AT497" s="202" t="s">
        <v>141</v>
      </c>
      <c r="AU497" s="202" t="s">
        <v>82</v>
      </c>
      <c r="AY497" s="20" t="s">
        <v>136</v>
      </c>
      <c r="BE497" s="203">
        <f>IF(N497="základní",J497,0)</f>
        <v>0</v>
      </c>
      <c r="BF497" s="203">
        <f>IF(N497="snížená",J497,0)</f>
        <v>0</v>
      </c>
      <c r="BG497" s="203">
        <f>IF(N497="zákl. přenesená",J497,0)</f>
        <v>0</v>
      </c>
      <c r="BH497" s="203">
        <f>IF(N497="sníž. přenesená",J497,0)</f>
        <v>0</v>
      </c>
      <c r="BI497" s="203">
        <f>IF(N497="nulová",J497,0)</f>
        <v>0</v>
      </c>
      <c r="BJ497" s="20" t="s">
        <v>80</v>
      </c>
      <c r="BK497" s="203">
        <f>ROUND(I497*H497,2)</f>
        <v>0</v>
      </c>
      <c r="BL497" s="20" t="s">
        <v>332</v>
      </c>
      <c r="BM497" s="202" t="s">
        <v>574</v>
      </c>
    </row>
    <row r="498" spans="1:47" s="2" customFormat="1" ht="11.25">
      <c r="A498" s="37"/>
      <c r="B498" s="38"/>
      <c r="C498" s="39"/>
      <c r="D498" s="204" t="s">
        <v>148</v>
      </c>
      <c r="E498" s="39"/>
      <c r="F498" s="205" t="s">
        <v>575</v>
      </c>
      <c r="G498" s="39"/>
      <c r="H498" s="39"/>
      <c r="I498" s="112"/>
      <c r="J498" s="39"/>
      <c r="K498" s="39"/>
      <c r="L498" s="42"/>
      <c r="M498" s="206"/>
      <c r="N498" s="207"/>
      <c r="O498" s="67"/>
      <c r="P498" s="67"/>
      <c r="Q498" s="67"/>
      <c r="R498" s="67"/>
      <c r="S498" s="67"/>
      <c r="T498" s="68"/>
      <c r="U498" s="37"/>
      <c r="V498" s="37"/>
      <c r="W498" s="37"/>
      <c r="X498" s="37"/>
      <c r="Y498" s="37"/>
      <c r="Z498" s="37"/>
      <c r="AA498" s="37"/>
      <c r="AB498" s="37"/>
      <c r="AC498" s="37"/>
      <c r="AD498" s="37"/>
      <c r="AE498" s="37"/>
      <c r="AT498" s="20" t="s">
        <v>148</v>
      </c>
      <c r="AU498" s="20" t="s">
        <v>82</v>
      </c>
    </row>
    <row r="499" spans="1:47" s="2" customFormat="1" ht="78">
      <c r="A499" s="37"/>
      <c r="B499" s="38"/>
      <c r="C499" s="39"/>
      <c r="D499" s="204" t="s">
        <v>150</v>
      </c>
      <c r="E499" s="39"/>
      <c r="F499" s="208" t="s">
        <v>507</v>
      </c>
      <c r="G499" s="39"/>
      <c r="H499" s="39"/>
      <c r="I499" s="112"/>
      <c r="J499" s="39"/>
      <c r="K499" s="39"/>
      <c r="L499" s="42"/>
      <c r="M499" s="206"/>
      <c r="N499" s="207"/>
      <c r="O499" s="67"/>
      <c r="P499" s="67"/>
      <c r="Q499" s="67"/>
      <c r="R499" s="67"/>
      <c r="S499" s="67"/>
      <c r="T499" s="68"/>
      <c r="U499" s="37"/>
      <c r="V499" s="37"/>
      <c r="W499" s="37"/>
      <c r="X499" s="37"/>
      <c r="Y499" s="37"/>
      <c r="Z499" s="37"/>
      <c r="AA499" s="37"/>
      <c r="AB499" s="37"/>
      <c r="AC499" s="37"/>
      <c r="AD499" s="37"/>
      <c r="AE499" s="37"/>
      <c r="AT499" s="20" t="s">
        <v>150</v>
      </c>
      <c r="AU499" s="20" t="s">
        <v>82</v>
      </c>
    </row>
    <row r="500" spans="2:51" s="13" customFormat="1" ht="11.25">
      <c r="B500" s="209"/>
      <c r="C500" s="210"/>
      <c r="D500" s="204" t="s">
        <v>152</v>
      </c>
      <c r="E500" s="211" t="s">
        <v>19</v>
      </c>
      <c r="F500" s="212" t="s">
        <v>576</v>
      </c>
      <c r="G500" s="210"/>
      <c r="H500" s="211" t="s">
        <v>19</v>
      </c>
      <c r="I500" s="213"/>
      <c r="J500" s="210"/>
      <c r="K500" s="210"/>
      <c r="L500" s="214"/>
      <c r="M500" s="215"/>
      <c r="N500" s="216"/>
      <c r="O500" s="216"/>
      <c r="P500" s="216"/>
      <c r="Q500" s="216"/>
      <c r="R500" s="216"/>
      <c r="S500" s="216"/>
      <c r="T500" s="217"/>
      <c r="AT500" s="218" t="s">
        <v>152</v>
      </c>
      <c r="AU500" s="218" t="s">
        <v>82</v>
      </c>
      <c r="AV500" s="13" t="s">
        <v>80</v>
      </c>
      <c r="AW500" s="13" t="s">
        <v>33</v>
      </c>
      <c r="AX500" s="13" t="s">
        <v>72</v>
      </c>
      <c r="AY500" s="218" t="s">
        <v>136</v>
      </c>
    </row>
    <row r="501" spans="2:51" s="14" customFormat="1" ht="11.25">
      <c r="B501" s="219"/>
      <c r="C501" s="220"/>
      <c r="D501" s="204" t="s">
        <v>152</v>
      </c>
      <c r="E501" s="221" t="s">
        <v>19</v>
      </c>
      <c r="F501" s="222" t="s">
        <v>577</v>
      </c>
      <c r="G501" s="220"/>
      <c r="H501" s="223">
        <v>66.033</v>
      </c>
      <c r="I501" s="224"/>
      <c r="J501" s="220"/>
      <c r="K501" s="220"/>
      <c r="L501" s="225"/>
      <c r="M501" s="226"/>
      <c r="N501" s="227"/>
      <c r="O501" s="227"/>
      <c r="P501" s="227"/>
      <c r="Q501" s="227"/>
      <c r="R501" s="227"/>
      <c r="S501" s="227"/>
      <c r="T501" s="228"/>
      <c r="AT501" s="229" t="s">
        <v>152</v>
      </c>
      <c r="AU501" s="229" t="s">
        <v>82</v>
      </c>
      <c r="AV501" s="14" t="s">
        <v>82</v>
      </c>
      <c r="AW501" s="14" t="s">
        <v>33</v>
      </c>
      <c r="AX501" s="14" t="s">
        <v>72</v>
      </c>
      <c r="AY501" s="229" t="s">
        <v>136</v>
      </c>
    </row>
    <row r="502" spans="2:51" s="14" customFormat="1" ht="11.25">
      <c r="B502" s="219"/>
      <c r="C502" s="220"/>
      <c r="D502" s="204" t="s">
        <v>152</v>
      </c>
      <c r="E502" s="221" t="s">
        <v>19</v>
      </c>
      <c r="F502" s="222" t="s">
        <v>578</v>
      </c>
      <c r="G502" s="220"/>
      <c r="H502" s="223">
        <v>12.696</v>
      </c>
      <c r="I502" s="224"/>
      <c r="J502" s="220"/>
      <c r="K502" s="220"/>
      <c r="L502" s="225"/>
      <c r="M502" s="226"/>
      <c r="N502" s="227"/>
      <c r="O502" s="227"/>
      <c r="P502" s="227"/>
      <c r="Q502" s="227"/>
      <c r="R502" s="227"/>
      <c r="S502" s="227"/>
      <c r="T502" s="228"/>
      <c r="AT502" s="229" t="s">
        <v>152</v>
      </c>
      <c r="AU502" s="229" t="s">
        <v>82</v>
      </c>
      <c r="AV502" s="14" t="s">
        <v>82</v>
      </c>
      <c r="AW502" s="14" t="s">
        <v>33</v>
      </c>
      <c r="AX502" s="14" t="s">
        <v>72</v>
      </c>
      <c r="AY502" s="229" t="s">
        <v>136</v>
      </c>
    </row>
    <row r="503" spans="2:51" s="14" customFormat="1" ht="11.25">
      <c r="B503" s="219"/>
      <c r="C503" s="220"/>
      <c r="D503" s="204" t="s">
        <v>152</v>
      </c>
      <c r="E503" s="221" t="s">
        <v>19</v>
      </c>
      <c r="F503" s="222" t="s">
        <v>579</v>
      </c>
      <c r="G503" s="220"/>
      <c r="H503" s="223">
        <v>20.767</v>
      </c>
      <c r="I503" s="224"/>
      <c r="J503" s="220"/>
      <c r="K503" s="220"/>
      <c r="L503" s="225"/>
      <c r="M503" s="226"/>
      <c r="N503" s="227"/>
      <c r="O503" s="227"/>
      <c r="P503" s="227"/>
      <c r="Q503" s="227"/>
      <c r="R503" s="227"/>
      <c r="S503" s="227"/>
      <c r="T503" s="228"/>
      <c r="AT503" s="229" t="s">
        <v>152</v>
      </c>
      <c r="AU503" s="229" t="s">
        <v>82</v>
      </c>
      <c r="AV503" s="14" t="s">
        <v>82</v>
      </c>
      <c r="AW503" s="14" t="s">
        <v>33</v>
      </c>
      <c r="AX503" s="14" t="s">
        <v>72</v>
      </c>
      <c r="AY503" s="229" t="s">
        <v>136</v>
      </c>
    </row>
    <row r="504" spans="2:51" s="14" customFormat="1" ht="11.25">
      <c r="B504" s="219"/>
      <c r="C504" s="220"/>
      <c r="D504" s="204" t="s">
        <v>152</v>
      </c>
      <c r="E504" s="221" t="s">
        <v>19</v>
      </c>
      <c r="F504" s="222" t="s">
        <v>580</v>
      </c>
      <c r="G504" s="220"/>
      <c r="H504" s="223">
        <v>50.688</v>
      </c>
      <c r="I504" s="224"/>
      <c r="J504" s="220"/>
      <c r="K504" s="220"/>
      <c r="L504" s="225"/>
      <c r="M504" s="226"/>
      <c r="N504" s="227"/>
      <c r="O504" s="227"/>
      <c r="P504" s="227"/>
      <c r="Q504" s="227"/>
      <c r="R504" s="227"/>
      <c r="S504" s="227"/>
      <c r="T504" s="228"/>
      <c r="AT504" s="229" t="s">
        <v>152</v>
      </c>
      <c r="AU504" s="229" t="s">
        <v>82</v>
      </c>
      <c r="AV504" s="14" t="s">
        <v>82</v>
      </c>
      <c r="AW504" s="14" t="s">
        <v>33</v>
      </c>
      <c r="AX504" s="14" t="s">
        <v>72</v>
      </c>
      <c r="AY504" s="229" t="s">
        <v>136</v>
      </c>
    </row>
    <row r="505" spans="2:51" s="14" customFormat="1" ht="11.25">
      <c r="B505" s="219"/>
      <c r="C505" s="220"/>
      <c r="D505" s="204" t="s">
        <v>152</v>
      </c>
      <c r="E505" s="221" t="s">
        <v>19</v>
      </c>
      <c r="F505" s="222" t="s">
        <v>581</v>
      </c>
      <c r="G505" s="220"/>
      <c r="H505" s="223">
        <v>11.008</v>
      </c>
      <c r="I505" s="224"/>
      <c r="J505" s="220"/>
      <c r="K505" s="220"/>
      <c r="L505" s="225"/>
      <c r="M505" s="226"/>
      <c r="N505" s="227"/>
      <c r="O505" s="227"/>
      <c r="P505" s="227"/>
      <c r="Q505" s="227"/>
      <c r="R505" s="227"/>
      <c r="S505" s="227"/>
      <c r="T505" s="228"/>
      <c r="AT505" s="229" t="s">
        <v>152</v>
      </c>
      <c r="AU505" s="229" t="s">
        <v>82</v>
      </c>
      <c r="AV505" s="14" t="s">
        <v>82</v>
      </c>
      <c r="AW505" s="14" t="s">
        <v>33</v>
      </c>
      <c r="AX505" s="14" t="s">
        <v>72</v>
      </c>
      <c r="AY505" s="229" t="s">
        <v>136</v>
      </c>
    </row>
    <row r="506" spans="2:51" s="14" customFormat="1" ht="11.25">
      <c r="B506" s="219"/>
      <c r="C506" s="220"/>
      <c r="D506" s="204" t="s">
        <v>152</v>
      </c>
      <c r="E506" s="221" t="s">
        <v>19</v>
      </c>
      <c r="F506" s="222" t="s">
        <v>582</v>
      </c>
      <c r="G506" s="220"/>
      <c r="H506" s="223">
        <v>4.506</v>
      </c>
      <c r="I506" s="224"/>
      <c r="J506" s="220"/>
      <c r="K506" s="220"/>
      <c r="L506" s="225"/>
      <c r="M506" s="226"/>
      <c r="N506" s="227"/>
      <c r="O506" s="227"/>
      <c r="P506" s="227"/>
      <c r="Q506" s="227"/>
      <c r="R506" s="227"/>
      <c r="S506" s="227"/>
      <c r="T506" s="228"/>
      <c r="AT506" s="229" t="s">
        <v>152</v>
      </c>
      <c r="AU506" s="229" t="s">
        <v>82</v>
      </c>
      <c r="AV506" s="14" t="s">
        <v>82</v>
      </c>
      <c r="AW506" s="14" t="s">
        <v>33</v>
      </c>
      <c r="AX506" s="14" t="s">
        <v>72</v>
      </c>
      <c r="AY506" s="229" t="s">
        <v>136</v>
      </c>
    </row>
    <row r="507" spans="2:51" s="14" customFormat="1" ht="11.25">
      <c r="B507" s="219"/>
      <c r="C507" s="220"/>
      <c r="D507" s="204" t="s">
        <v>152</v>
      </c>
      <c r="E507" s="221" t="s">
        <v>19</v>
      </c>
      <c r="F507" s="222" t="s">
        <v>583</v>
      </c>
      <c r="G507" s="220"/>
      <c r="H507" s="223">
        <v>18.204</v>
      </c>
      <c r="I507" s="224"/>
      <c r="J507" s="220"/>
      <c r="K507" s="220"/>
      <c r="L507" s="225"/>
      <c r="M507" s="226"/>
      <c r="N507" s="227"/>
      <c r="O507" s="227"/>
      <c r="P507" s="227"/>
      <c r="Q507" s="227"/>
      <c r="R507" s="227"/>
      <c r="S507" s="227"/>
      <c r="T507" s="228"/>
      <c r="AT507" s="229" t="s">
        <v>152</v>
      </c>
      <c r="AU507" s="229" t="s">
        <v>82</v>
      </c>
      <c r="AV507" s="14" t="s">
        <v>82</v>
      </c>
      <c r="AW507" s="14" t="s">
        <v>33</v>
      </c>
      <c r="AX507" s="14" t="s">
        <v>72</v>
      </c>
      <c r="AY507" s="229" t="s">
        <v>136</v>
      </c>
    </row>
    <row r="508" spans="2:51" s="14" customFormat="1" ht="11.25">
      <c r="B508" s="219"/>
      <c r="C508" s="220"/>
      <c r="D508" s="204" t="s">
        <v>152</v>
      </c>
      <c r="E508" s="221" t="s">
        <v>19</v>
      </c>
      <c r="F508" s="222" t="s">
        <v>584</v>
      </c>
      <c r="G508" s="220"/>
      <c r="H508" s="223">
        <v>11.926</v>
      </c>
      <c r="I508" s="224"/>
      <c r="J508" s="220"/>
      <c r="K508" s="220"/>
      <c r="L508" s="225"/>
      <c r="M508" s="226"/>
      <c r="N508" s="227"/>
      <c r="O508" s="227"/>
      <c r="P508" s="227"/>
      <c r="Q508" s="227"/>
      <c r="R508" s="227"/>
      <c r="S508" s="227"/>
      <c r="T508" s="228"/>
      <c r="AT508" s="229" t="s">
        <v>152</v>
      </c>
      <c r="AU508" s="229" t="s">
        <v>82</v>
      </c>
      <c r="AV508" s="14" t="s">
        <v>82</v>
      </c>
      <c r="AW508" s="14" t="s">
        <v>33</v>
      </c>
      <c r="AX508" s="14" t="s">
        <v>72</v>
      </c>
      <c r="AY508" s="229" t="s">
        <v>136</v>
      </c>
    </row>
    <row r="509" spans="2:51" s="14" customFormat="1" ht="11.25">
      <c r="B509" s="219"/>
      <c r="C509" s="220"/>
      <c r="D509" s="204" t="s">
        <v>152</v>
      </c>
      <c r="E509" s="221" t="s">
        <v>19</v>
      </c>
      <c r="F509" s="222" t="s">
        <v>585</v>
      </c>
      <c r="G509" s="220"/>
      <c r="H509" s="223">
        <v>14.848</v>
      </c>
      <c r="I509" s="224"/>
      <c r="J509" s="220"/>
      <c r="K509" s="220"/>
      <c r="L509" s="225"/>
      <c r="M509" s="226"/>
      <c r="N509" s="227"/>
      <c r="O509" s="227"/>
      <c r="P509" s="227"/>
      <c r="Q509" s="227"/>
      <c r="R509" s="227"/>
      <c r="S509" s="227"/>
      <c r="T509" s="228"/>
      <c r="AT509" s="229" t="s">
        <v>152</v>
      </c>
      <c r="AU509" s="229" t="s">
        <v>82</v>
      </c>
      <c r="AV509" s="14" t="s">
        <v>82</v>
      </c>
      <c r="AW509" s="14" t="s">
        <v>33</v>
      </c>
      <c r="AX509" s="14" t="s">
        <v>72</v>
      </c>
      <c r="AY509" s="229" t="s">
        <v>136</v>
      </c>
    </row>
    <row r="510" spans="2:51" s="14" customFormat="1" ht="11.25">
      <c r="B510" s="219"/>
      <c r="C510" s="220"/>
      <c r="D510" s="204" t="s">
        <v>152</v>
      </c>
      <c r="E510" s="221" t="s">
        <v>19</v>
      </c>
      <c r="F510" s="222" t="s">
        <v>586</v>
      </c>
      <c r="G510" s="220"/>
      <c r="H510" s="223">
        <v>6.14</v>
      </c>
      <c r="I510" s="224"/>
      <c r="J510" s="220"/>
      <c r="K510" s="220"/>
      <c r="L510" s="225"/>
      <c r="M510" s="226"/>
      <c r="N510" s="227"/>
      <c r="O510" s="227"/>
      <c r="P510" s="227"/>
      <c r="Q510" s="227"/>
      <c r="R510" s="227"/>
      <c r="S510" s="227"/>
      <c r="T510" s="228"/>
      <c r="AT510" s="229" t="s">
        <v>152</v>
      </c>
      <c r="AU510" s="229" t="s">
        <v>82</v>
      </c>
      <c r="AV510" s="14" t="s">
        <v>82</v>
      </c>
      <c r="AW510" s="14" t="s">
        <v>33</v>
      </c>
      <c r="AX510" s="14" t="s">
        <v>72</v>
      </c>
      <c r="AY510" s="229" t="s">
        <v>136</v>
      </c>
    </row>
    <row r="511" spans="2:51" s="14" customFormat="1" ht="11.25">
      <c r="B511" s="219"/>
      <c r="C511" s="220"/>
      <c r="D511" s="204" t="s">
        <v>152</v>
      </c>
      <c r="E511" s="221" t="s">
        <v>19</v>
      </c>
      <c r="F511" s="222" t="s">
        <v>587</v>
      </c>
      <c r="G511" s="220"/>
      <c r="H511" s="223">
        <v>15.08</v>
      </c>
      <c r="I511" s="224"/>
      <c r="J511" s="220"/>
      <c r="K511" s="220"/>
      <c r="L511" s="225"/>
      <c r="M511" s="226"/>
      <c r="N511" s="227"/>
      <c r="O511" s="227"/>
      <c r="P511" s="227"/>
      <c r="Q511" s="227"/>
      <c r="R511" s="227"/>
      <c r="S511" s="227"/>
      <c r="T511" s="228"/>
      <c r="AT511" s="229" t="s">
        <v>152</v>
      </c>
      <c r="AU511" s="229" t="s">
        <v>82</v>
      </c>
      <c r="AV511" s="14" t="s">
        <v>82</v>
      </c>
      <c r="AW511" s="14" t="s">
        <v>33</v>
      </c>
      <c r="AX511" s="14" t="s">
        <v>72</v>
      </c>
      <c r="AY511" s="229" t="s">
        <v>136</v>
      </c>
    </row>
    <row r="512" spans="2:51" s="15" customFormat="1" ht="11.25">
      <c r="B512" s="230"/>
      <c r="C512" s="231"/>
      <c r="D512" s="204" t="s">
        <v>152</v>
      </c>
      <c r="E512" s="232" t="s">
        <v>19</v>
      </c>
      <c r="F512" s="233" t="s">
        <v>177</v>
      </c>
      <c r="G512" s="231"/>
      <c r="H512" s="234">
        <v>231.896</v>
      </c>
      <c r="I512" s="235"/>
      <c r="J512" s="231"/>
      <c r="K512" s="231"/>
      <c r="L512" s="236"/>
      <c r="M512" s="237"/>
      <c r="N512" s="238"/>
      <c r="O512" s="238"/>
      <c r="P512" s="238"/>
      <c r="Q512" s="238"/>
      <c r="R512" s="238"/>
      <c r="S512" s="238"/>
      <c r="T512" s="239"/>
      <c r="AT512" s="240" t="s">
        <v>152</v>
      </c>
      <c r="AU512" s="240" t="s">
        <v>82</v>
      </c>
      <c r="AV512" s="15" t="s">
        <v>145</v>
      </c>
      <c r="AW512" s="15" t="s">
        <v>33</v>
      </c>
      <c r="AX512" s="15" t="s">
        <v>80</v>
      </c>
      <c r="AY512" s="240" t="s">
        <v>136</v>
      </c>
    </row>
    <row r="513" spans="1:65" s="2" customFormat="1" ht="16.5" customHeight="1">
      <c r="A513" s="37"/>
      <c r="B513" s="38"/>
      <c r="C513" s="241" t="s">
        <v>588</v>
      </c>
      <c r="D513" s="241" t="s">
        <v>403</v>
      </c>
      <c r="E513" s="242" t="s">
        <v>589</v>
      </c>
      <c r="F513" s="243" t="s">
        <v>590</v>
      </c>
      <c r="G513" s="244" t="s">
        <v>504</v>
      </c>
      <c r="H513" s="245">
        <v>14</v>
      </c>
      <c r="I513" s="246"/>
      <c r="J513" s="247">
        <f>ROUND(I513*H513,2)</f>
        <v>0</v>
      </c>
      <c r="K513" s="243" t="s">
        <v>471</v>
      </c>
      <c r="L513" s="248"/>
      <c r="M513" s="249" t="s">
        <v>19</v>
      </c>
      <c r="N513" s="250" t="s">
        <v>43</v>
      </c>
      <c r="O513" s="67"/>
      <c r="P513" s="200">
        <f>O513*H513</f>
        <v>0</v>
      </c>
      <c r="Q513" s="200">
        <v>0</v>
      </c>
      <c r="R513" s="200">
        <f>Q513*H513</f>
        <v>0</v>
      </c>
      <c r="S513" s="200">
        <v>0</v>
      </c>
      <c r="T513" s="201">
        <f>S513*H513</f>
        <v>0</v>
      </c>
      <c r="U513" s="37"/>
      <c r="V513" s="37"/>
      <c r="W513" s="37"/>
      <c r="X513" s="37"/>
      <c r="Y513" s="37"/>
      <c r="Z513" s="37"/>
      <c r="AA513" s="37"/>
      <c r="AB513" s="37"/>
      <c r="AC513" s="37"/>
      <c r="AD513" s="37"/>
      <c r="AE513" s="37"/>
      <c r="AR513" s="202" t="s">
        <v>407</v>
      </c>
      <c r="AT513" s="202" t="s">
        <v>403</v>
      </c>
      <c r="AU513" s="202" t="s">
        <v>82</v>
      </c>
      <c r="AY513" s="20" t="s">
        <v>136</v>
      </c>
      <c r="BE513" s="203">
        <f>IF(N513="základní",J513,0)</f>
        <v>0</v>
      </c>
      <c r="BF513" s="203">
        <f>IF(N513="snížená",J513,0)</f>
        <v>0</v>
      </c>
      <c r="BG513" s="203">
        <f>IF(N513="zákl. přenesená",J513,0)</f>
        <v>0</v>
      </c>
      <c r="BH513" s="203">
        <f>IF(N513="sníž. přenesená",J513,0)</f>
        <v>0</v>
      </c>
      <c r="BI513" s="203">
        <f>IF(N513="nulová",J513,0)</f>
        <v>0</v>
      </c>
      <c r="BJ513" s="20" t="s">
        <v>80</v>
      </c>
      <c r="BK513" s="203">
        <f>ROUND(I513*H513,2)</f>
        <v>0</v>
      </c>
      <c r="BL513" s="20" t="s">
        <v>332</v>
      </c>
      <c r="BM513" s="202" t="s">
        <v>591</v>
      </c>
    </row>
    <row r="514" spans="1:47" s="2" customFormat="1" ht="58.5">
      <c r="A514" s="37"/>
      <c r="B514" s="38"/>
      <c r="C514" s="39"/>
      <c r="D514" s="204" t="s">
        <v>148</v>
      </c>
      <c r="E514" s="39"/>
      <c r="F514" s="205" t="s">
        <v>592</v>
      </c>
      <c r="G514" s="39"/>
      <c r="H514" s="39"/>
      <c r="I514" s="112"/>
      <c r="J514" s="39"/>
      <c r="K514" s="39"/>
      <c r="L514" s="42"/>
      <c r="M514" s="206"/>
      <c r="N514" s="207"/>
      <c r="O514" s="67"/>
      <c r="P514" s="67"/>
      <c r="Q514" s="67"/>
      <c r="R514" s="67"/>
      <c r="S514" s="67"/>
      <c r="T514" s="68"/>
      <c r="U514" s="37"/>
      <c r="V514" s="37"/>
      <c r="W514" s="37"/>
      <c r="X514" s="37"/>
      <c r="Y514" s="37"/>
      <c r="Z514" s="37"/>
      <c r="AA514" s="37"/>
      <c r="AB514" s="37"/>
      <c r="AC514" s="37"/>
      <c r="AD514" s="37"/>
      <c r="AE514" s="37"/>
      <c r="AT514" s="20" t="s">
        <v>148</v>
      </c>
      <c r="AU514" s="20" t="s">
        <v>82</v>
      </c>
    </row>
    <row r="515" spans="1:65" s="2" customFormat="1" ht="16.5" customHeight="1">
      <c r="A515" s="37"/>
      <c r="B515" s="38"/>
      <c r="C515" s="241" t="s">
        <v>593</v>
      </c>
      <c r="D515" s="241" t="s">
        <v>403</v>
      </c>
      <c r="E515" s="242" t="s">
        <v>594</v>
      </c>
      <c r="F515" s="243" t="s">
        <v>595</v>
      </c>
      <c r="G515" s="244" t="s">
        <v>504</v>
      </c>
      <c r="H515" s="245">
        <v>11</v>
      </c>
      <c r="I515" s="246"/>
      <c r="J515" s="247">
        <f>ROUND(I515*H515,2)</f>
        <v>0</v>
      </c>
      <c r="K515" s="243" t="s">
        <v>471</v>
      </c>
      <c r="L515" s="248"/>
      <c r="M515" s="249" t="s">
        <v>19</v>
      </c>
      <c r="N515" s="250" t="s">
        <v>43</v>
      </c>
      <c r="O515" s="67"/>
      <c r="P515" s="200">
        <f>O515*H515</f>
        <v>0</v>
      </c>
      <c r="Q515" s="200">
        <v>0</v>
      </c>
      <c r="R515" s="200">
        <f>Q515*H515</f>
        <v>0</v>
      </c>
      <c r="S515" s="200">
        <v>0</v>
      </c>
      <c r="T515" s="201">
        <f>S515*H515</f>
        <v>0</v>
      </c>
      <c r="U515" s="37"/>
      <c r="V515" s="37"/>
      <c r="W515" s="37"/>
      <c r="X515" s="37"/>
      <c r="Y515" s="37"/>
      <c r="Z515" s="37"/>
      <c r="AA515" s="37"/>
      <c r="AB515" s="37"/>
      <c r="AC515" s="37"/>
      <c r="AD515" s="37"/>
      <c r="AE515" s="37"/>
      <c r="AR515" s="202" t="s">
        <v>407</v>
      </c>
      <c r="AT515" s="202" t="s">
        <v>403</v>
      </c>
      <c r="AU515" s="202" t="s">
        <v>82</v>
      </c>
      <c r="AY515" s="20" t="s">
        <v>136</v>
      </c>
      <c r="BE515" s="203">
        <f>IF(N515="základní",J515,0)</f>
        <v>0</v>
      </c>
      <c r="BF515" s="203">
        <f>IF(N515="snížená",J515,0)</f>
        <v>0</v>
      </c>
      <c r="BG515" s="203">
        <f>IF(N515="zákl. přenesená",J515,0)</f>
        <v>0</v>
      </c>
      <c r="BH515" s="203">
        <f>IF(N515="sníž. přenesená",J515,0)</f>
        <v>0</v>
      </c>
      <c r="BI515" s="203">
        <f>IF(N515="nulová",J515,0)</f>
        <v>0</v>
      </c>
      <c r="BJ515" s="20" t="s">
        <v>80</v>
      </c>
      <c r="BK515" s="203">
        <f>ROUND(I515*H515,2)</f>
        <v>0</v>
      </c>
      <c r="BL515" s="20" t="s">
        <v>332</v>
      </c>
      <c r="BM515" s="202" t="s">
        <v>596</v>
      </c>
    </row>
    <row r="516" spans="1:47" s="2" customFormat="1" ht="29.25">
      <c r="A516" s="37"/>
      <c r="B516" s="38"/>
      <c r="C516" s="39"/>
      <c r="D516" s="204" t="s">
        <v>148</v>
      </c>
      <c r="E516" s="39"/>
      <c r="F516" s="205" t="s">
        <v>597</v>
      </c>
      <c r="G516" s="39"/>
      <c r="H516" s="39"/>
      <c r="I516" s="112"/>
      <c r="J516" s="39"/>
      <c r="K516" s="39"/>
      <c r="L516" s="42"/>
      <c r="M516" s="206"/>
      <c r="N516" s="207"/>
      <c r="O516" s="67"/>
      <c r="P516" s="67"/>
      <c r="Q516" s="67"/>
      <c r="R516" s="67"/>
      <c r="S516" s="67"/>
      <c r="T516" s="68"/>
      <c r="U516" s="37"/>
      <c r="V516" s="37"/>
      <c r="W516" s="37"/>
      <c r="X516" s="37"/>
      <c r="Y516" s="37"/>
      <c r="Z516" s="37"/>
      <c r="AA516" s="37"/>
      <c r="AB516" s="37"/>
      <c r="AC516" s="37"/>
      <c r="AD516" s="37"/>
      <c r="AE516" s="37"/>
      <c r="AT516" s="20" t="s">
        <v>148</v>
      </c>
      <c r="AU516" s="20" t="s">
        <v>82</v>
      </c>
    </row>
    <row r="517" spans="1:65" s="2" customFormat="1" ht="16.5" customHeight="1">
      <c r="A517" s="37"/>
      <c r="B517" s="38"/>
      <c r="C517" s="241" t="s">
        <v>598</v>
      </c>
      <c r="D517" s="241" t="s">
        <v>403</v>
      </c>
      <c r="E517" s="242" t="s">
        <v>599</v>
      </c>
      <c r="F517" s="243" t="s">
        <v>600</v>
      </c>
      <c r="G517" s="244" t="s">
        <v>504</v>
      </c>
      <c r="H517" s="245">
        <v>2</v>
      </c>
      <c r="I517" s="246"/>
      <c r="J517" s="247">
        <f>ROUND(I517*H517,2)</f>
        <v>0</v>
      </c>
      <c r="K517" s="243" t="s">
        <v>471</v>
      </c>
      <c r="L517" s="248"/>
      <c r="M517" s="249" t="s">
        <v>19</v>
      </c>
      <c r="N517" s="250" t="s">
        <v>43</v>
      </c>
      <c r="O517" s="67"/>
      <c r="P517" s="200">
        <f>O517*H517</f>
        <v>0</v>
      </c>
      <c r="Q517" s="200">
        <v>0</v>
      </c>
      <c r="R517" s="200">
        <f>Q517*H517</f>
        <v>0</v>
      </c>
      <c r="S517" s="200">
        <v>0</v>
      </c>
      <c r="T517" s="201">
        <f>S517*H517</f>
        <v>0</v>
      </c>
      <c r="U517" s="37"/>
      <c r="V517" s="37"/>
      <c r="W517" s="37"/>
      <c r="X517" s="37"/>
      <c r="Y517" s="37"/>
      <c r="Z517" s="37"/>
      <c r="AA517" s="37"/>
      <c r="AB517" s="37"/>
      <c r="AC517" s="37"/>
      <c r="AD517" s="37"/>
      <c r="AE517" s="37"/>
      <c r="AR517" s="202" t="s">
        <v>407</v>
      </c>
      <c r="AT517" s="202" t="s">
        <v>403</v>
      </c>
      <c r="AU517" s="202" t="s">
        <v>82</v>
      </c>
      <c r="AY517" s="20" t="s">
        <v>136</v>
      </c>
      <c r="BE517" s="203">
        <f>IF(N517="základní",J517,0)</f>
        <v>0</v>
      </c>
      <c r="BF517" s="203">
        <f>IF(N517="snížená",J517,0)</f>
        <v>0</v>
      </c>
      <c r="BG517" s="203">
        <f>IF(N517="zákl. přenesená",J517,0)</f>
        <v>0</v>
      </c>
      <c r="BH517" s="203">
        <f>IF(N517="sníž. přenesená",J517,0)</f>
        <v>0</v>
      </c>
      <c r="BI517" s="203">
        <f>IF(N517="nulová",J517,0)</f>
        <v>0</v>
      </c>
      <c r="BJ517" s="20" t="s">
        <v>80</v>
      </c>
      <c r="BK517" s="203">
        <f>ROUND(I517*H517,2)</f>
        <v>0</v>
      </c>
      <c r="BL517" s="20" t="s">
        <v>332</v>
      </c>
      <c r="BM517" s="202" t="s">
        <v>601</v>
      </c>
    </row>
    <row r="518" spans="1:47" s="2" customFormat="1" ht="39">
      <c r="A518" s="37"/>
      <c r="B518" s="38"/>
      <c r="C518" s="39"/>
      <c r="D518" s="204" t="s">
        <v>148</v>
      </c>
      <c r="E518" s="39"/>
      <c r="F518" s="205" t="s">
        <v>602</v>
      </c>
      <c r="G518" s="39"/>
      <c r="H518" s="39"/>
      <c r="I518" s="112"/>
      <c r="J518" s="39"/>
      <c r="K518" s="39"/>
      <c r="L518" s="42"/>
      <c r="M518" s="206"/>
      <c r="N518" s="207"/>
      <c r="O518" s="67"/>
      <c r="P518" s="67"/>
      <c r="Q518" s="67"/>
      <c r="R518" s="67"/>
      <c r="S518" s="67"/>
      <c r="T518" s="68"/>
      <c r="U518" s="37"/>
      <c r="V518" s="37"/>
      <c r="W518" s="37"/>
      <c r="X518" s="37"/>
      <c r="Y518" s="37"/>
      <c r="Z518" s="37"/>
      <c r="AA518" s="37"/>
      <c r="AB518" s="37"/>
      <c r="AC518" s="37"/>
      <c r="AD518" s="37"/>
      <c r="AE518" s="37"/>
      <c r="AT518" s="20" t="s">
        <v>148</v>
      </c>
      <c r="AU518" s="20" t="s">
        <v>82</v>
      </c>
    </row>
    <row r="519" spans="1:65" s="2" customFormat="1" ht="16.5" customHeight="1">
      <c r="A519" s="37"/>
      <c r="B519" s="38"/>
      <c r="C519" s="241" t="s">
        <v>603</v>
      </c>
      <c r="D519" s="241" t="s">
        <v>403</v>
      </c>
      <c r="E519" s="242" t="s">
        <v>604</v>
      </c>
      <c r="F519" s="243" t="s">
        <v>605</v>
      </c>
      <c r="G519" s="244" t="s">
        <v>504</v>
      </c>
      <c r="H519" s="245">
        <v>4</v>
      </c>
      <c r="I519" s="246"/>
      <c r="J519" s="247">
        <f>ROUND(I519*H519,2)</f>
        <v>0</v>
      </c>
      <c r="K519" s="243" t="s">
        <v>471</v>
      </c>
      <c r="L519" s="248"/>
      <c r="M519" s="249" t="s">
        <v>19</v>
      </c>
      <c r="N519" s="250" t="s">
        <v>43</v>
      </c>
      <c r="O519" s="67"/>
      <c r="P519" s="200">
        <f>O519*H519</f>
        <v>0</v>
      </c>
      <c r="Q519" s="200">
        <v>0</v>
      </c>
      <c r="R519" s="200">
        <f>Q519*H519</f>
        <v>0</v>
      </c>
      <c r="S519" s="200">
        <v>0</v>
      </c>
      <c r="T519" s="201">
        <f>S519*H519</f>
        <v>0</v>
      </c>
      <c r="U519" s="37"/>
      <c r="V519" s="37"/>
      <c r="W519" s="37"/>
      <c r="X519" s="37"/>
      <c r="Y519" s="37"/>
      <c r="Z519" s="37"/>
      <c r="AA519" s="37"/>
      <c r="AB519" s="37"/>
      <c r="AC519" s="37"/>
      <c r="AD519" s="37"/>
      <c r="AE519" s="37"/>
      <c r="AR519" s="202" t="s">
        <v>407</v>
      </c>
      <c r="AT519" s="202" t="s">
        <v>403</v>
      </c>
      <c r="AU519" s="202" t="s">
        <v>82</v>
      </c>
      <c r="AY519" s="20" t="s">
        <v>136</v>
      </c>
      <c r="BE519" s="203">
        <f>IF(N519="základní",J519,0)</f>
        <v>0</v>
      </c>
      <c r="BF519" s="203">
        <f>IF(N519="snížená",J519,0)</f>
        <v>0</v>
      </c>
      <c r="BG519" s="203">
        <f>IF(N519="zákl. přenesená",J519,0)</f>
        <v>0</v>
      </c>
      <c r="BH519" s="203">
        <f>IF(N519="sníž. přenesená",J519,0)</f>
        <v>0</v>
      </c>
      <c r="BI519" s="203">
        <f>IF(N519="nulová",J519,0)</f>
        <v>0</v>
      </c>
      <c r="BJ519" s="20" t="s">
        <v>80</v>
      </c>
      <c r="BK519" s="203">
        <f>ROUND(I519*H519,2)</f>
        <v>0</v>
      </c>
      <c r="BL519" s="20" t="s">
        <v>332</v>
      </c>
      <c r="BM519" s="202" t="s">
        <v>606</v>
      </c>
    </row>
    <row r="520" spans="1:47" s="2" customFormat="1" ht="39">
      <c r="A520" s="37"/>
      <c r="B520" s="38"/>
      <c r="C520" s="39"/>
      <c r="D520" s="204" t="s">
        <v>148</v>
      </c>
      <c r="E520" s="39"/>
      <c r="F520" s="205" t="s">
        <v>607</v>
      </c>
      <c r="G520" s="39"/>
      <c r="H520" s="39"/>
      <c r="I520" s="112"/>
      <c r="J520" s="39"/>
      <c r="K520" s="39"/>
      <c r="L520" s="42"/>
      <c r="M520" s="206"/>
      <c r="N520" s="207"/>
      <c r="O520" s="67"/>
      <c r="P520" s="67"/>
      <c r="Q520" s="67"/>
      <c r="R520" s="67"/>
      <c r="S520" s="67"/>
      <c r="T520" s="68"/>
      <c r="U520" s="37"/>
      <c r="V520" s="37"/>
      <c r="W520" s="37"/>
      <c r="X520" s="37"/>
      <c r="Y520" s="37"/>
      <c r="Z520" s="37"/>
      <c r="AA520" s="37"/>
      <c r="AB520" s="37"/>
      <c r="AC520" s="37"/>
      <c r="AD520" s="37"/>
      <c r="AE520" s="37"/>
      <c r="AT520" s="20" t="s">
        <v>148</v>
      </c>
      <c r="AU520" s="20" t="s">
        <v>82</v>
      </c>
    </row>
    <row r="521" spans="1:65" s="2" customFormat="1" ht="16.5" customHeight="1">
      <c r="A521" s="37"/>
      <c r="B521" s="38"/>
      <c r="C521" s="241" t="s">
        <v>608</v>
      </c>
      <c r="D521" s="241" t="s">
        <v>403</v>
      </c>
      <c r="E521" s="242" t="s">
        <v>609</v>
      </c>
      <c r="F521" s="243" t="s">
        <v>610</v>
      </c>
      <c r="G521" s="244" t="s">
        <v>504</v>
      </c>
      <c r="H521" s="245">
        <v>3</v>
      </c>
      <c r="I521" s="246"/>
      <c r="J521" s="247">
        <f>ROUND(I521*H521,2)</f>
        <v>0</v>
      </c>
      <c r="K521" s="243" t="s">
        <v>471</v>
      </c>
      <c r="L521" s="248"/>
      <c r="M521" s="249" t="s">
        <v>19</v>
      </c>
      <c r="N521" s="250" t="s">
        <v>43</v>
      </c>
      <c r="O521" s="67"/>
      <c r="P521" s="200">
        <f>O521*H521</f>
        <v>0</v>
      </c>
      <c r="Q521" s="200">
        <v>0</v>
      </c>
      <c r="R521" s="200">
        <f>Q521*H521</f>
        <v>0</v>
      </c>
      <c r="S521" s="200">
        <v>0</v>
      </c>
      <c r="T521" s="201">
        <f>S521*H521</f>
        <v>0</v>
      </c>
      <c r="U521" s="37"/>
      <c r="V521" s="37"/>
      <c r="W521" s="37"/>
      <c r="X521" s="37"/>
      <c r="Y521" s="37"/>
      <c r="Z521" s="37"/>
      <c r="AA521" s="37"/>
      <c r="AB521" s="37"/>
      <c r="AC521" s="37"/>
      <c r="AD521" s="37"/>
      <c r="AE521" s="37"/>
      <c r="AR521" s="202" t="s">
        <v>407</v>
      </c>
      <c r="AT521" s="202" t="s">
        <v>403</v>
      </c>
      <c r="AU521" s="202" t="s">
        <v>82</v>
      </c>
      <c r="AY521" s="20" t="s">
        <v>136</v>
      </c>
      <c r="BE521" s="203">
        <f>IF(N521="základní",J521,0)</f>
        <v>0</v>
      </c>
      <c r="BF521" s="203">
        <f>IF(N521="snížená",J521,0)</f>
        <v>0</v>
      </c>
      <c r="BG521" s="203">
        <f>IF(N521="zákl. přenesená",J521,0)</f>
        <v>0</v>
      </c>
      <c r="BH521" s="203">
        <f>IF(N521="sníž. přenesená",J521,0)</f>
        <v>0</v>
      </c>
      <c r="BI521" s="203">
        <f>IF(N521="nulová",J521,0)</f>
        <v>0</v>
      </c>
      <c r="BJ521" s="20" t="s">
        <v>80</v>
      </c>
      <c r="BK521" s="203">
        <f>ROUND(I521*H521,2)</f>
        <v>0</v>
      </c>
      <c r="BL521" s="20" t="s">
        <v>332</v>
      </c>
      <c r="BM521" s="202" t="s">
        <v>611</v>
      </c>
    </row>
    <row r="522" spans="1:47" s="2" customFormat="1" ht="29.25">
      <c r="A522" s="37"/>
      <c r="B522" s="38"/>
      <c r="C522" s="39"/>
      <c r="D522" s="204" t="s">
        <v>148</v>
      </c>
      <c r="E522" s="39"/>
      <c r="F522" s="205" t="s">
        <v>612</v>
      </c>
      <c r="G522" s="39"/>
      <c r="H522" s="39"/>
      <c r="I522" s="112"/>
      <c r="J522" s="39"/>
      <c r="K522" s="39"/>
      <c r="L522" s="42"/>
      <c r="M522" s="206"/>
      <c r="N522" s="207"/>
      <c r="O522" s="67"/>
      <c r="P522" s="67"/>
      <c r="Q522" s="67"/>
      <c r="R522" s="67"/>
      <c r="S522" s="67"/>
      <c r="T522" s="68"/>
      <c r="U522" s="37"/>
      <c r="V522" s="37"/>
      <c r="W522" s="37"/>
      <c r="X522" s="37"/>
      <c r="Y522" s="37"/>
      <c r="Z522" s="37"/>
      <c r="AA522" s="37"/>
      <c r="AB522" s="37"/>
      <c r="AC522" s="37"/>
      <c r="AD522" s="37"/>
      <c r="AE522" s="37"/>
      <c r="AT522" s="20" t="s">
        <v>148</v>
      </c>
      <c r="AU522" s="20" t="s">
        <v>82</v>
      </c>
    </row>
    <row r="523" spans="1:65" s="2" customFormat="1" ht="16.5" customHeight="1">
      <c r="A523" s="37"/>
      <c r="B523" s="38"/>
      <c r="C523" s="241" t="s">
        <v>613</v>
      </c>
      <c r="D523" s="241" t="s">
        <v>403</v>
      </c>
      <c r="E523" s="242" t="s">
        <v>614</v>
      </c>
      <c r="F523" s="243" t="s">
        <v>615</v>
      </c>
      <c r="G523" s="244" t="s">
        <v>504</v>
      </c>
      <c r="H523" s="245">
        <v>2</v>
      </c>
      <c r="I523" s="246"/>
      <c r="J523" s="247">
        <f>ROUND(I523*H523,2)</f>
        <v>0</v>
      </c>
      <c r="K523" s="243" t="s">
        <v>471</v>
      </c>
      <c r="L523" s="248"/>
      <c r="M523" s="249" t="s">
        <v>19</v>
      </c>
      <c r="N523" s="250" t="s">
        <v>43</v>
      </c>
      <c r="O523" s="67"/>
      <c r="P523" s="200">
        <f>O523*H523</f>
        <v>0</v>
      </c>
      <c r="Q523" s="200">
        <v>0</v>
      </c>
      <c r="R523" s="200">
        <f>Q523*H523</f>
        <v>0</v>
      </c>
      <c r="S523" s="200">
        <v>0</v>
      </c>
      <c r="T523" s="201">
        <f>S523*H523</f>
        <v>0</v>
      </c>
      <c r="U523" s="37"/>
      <c r="V523" s="37"/>
      <c r="W523" s="37"/>
      <c r="X523" s="37"/>
      <c r="Y523" s="37"/>
      <c r="Z523" s="37"/>
      <c r="AA523" s="37"/>
      <c r="AB523" s="37"/>
      <c r="AC523" s="37"/>
      <c r="AD523" s="37"/>
      <c r="AE523" s="37"/>
      <c r="AR523" s="202" t="s">
        <v>407</v>
      </c>
      <c r="AT523" s="202" t="s">
        <v>403</v>
      </c>
      <c r="AU523" s="202" t="s">
        <v>82</v>
      </c>
      <c r="AY523" s="20" t="s">
        <v>136</v>
      </c>
      <c r="BE523" s="203">
        <f>IF(N523="základní",J523,0)</f>
        <v>0</v>
      </c>
      <c r="BF523" s="203">
        <f>IF(N523="snížená",J523,0)</f>
        <v>0</v>
      </c>
      <c r="BG523" s="203">
        <f>IF(N523="zákl. přenesená",J523,0)</f>
        <v>0</v>
      </c>
      <c r="BH523" s="203">
        <f>IF(N523="sníž. přenesená",J523,0)</f>
        <v>0</v>
      </c>
      <c r="BI523" s="203">
        <f>IF(N523="nulová",J523,0)</f>
        <v>0</v>
      </c>
      <c r="BJ523" s="20" t="s">
        <v>80</v>
      </c>
      <c r="BK523" s="203">
        <f>ROUND(I523*H523,2)</f>
        <v>0</v>
      </c>
      <c r="BL523" s="20" t="s">
        <v>332</v>
      </c>
      <c r="BM523" s="202" t="s">
        <v>616</v>
      </c>
    </row>
    <row r="524" spans="1:47" s="2" customFormat="1" ht="29.25">
      <c r="A524" s="37"/>
      <c r="B524" s="38"/>
      <c r="C524" s="39"/>
      <c r="D524" s="204" t="s">
        <v>148</v>
      </c>
      <c r="E524" s="39"/>
      <c r="F524" s="205" t="s">
        <v>617</v>
      </c>
      <c r="G524" s="39"/>
      <c r="H524" s="39"/>
      <c r="I524" s="112"/>
      <c r="J524" s="39"/>
      <c r="K524" s="39"/>
      <c r="L524" s="42"/>
      <c r="M524" s="206"/>
      <c r="N524" s="207"/>
      <c r="O524" s="67"/>
      <c r="P524" s="67"/>
      <c r="Q524" s="67"/>
      <c r="R524" s="67"/>
      <c r="S524" s="67"/>
      <c r="T524" s="68"/>
      <c r="U524" s="37"/>
      <c r="V524" s="37"/>
      <c r="W524" s="37"/>
      <c r="X524" s="37"/>
      <c r="Y524" s="37"/>
      <c r="Z524" s="37"/>
      <c r="AA524" s="37"/>
      <c r="AB524" s="37"/>
      <c r="AC524" s="37"/>
      <c r="AD524" s="37"/>
      <c r="AE524" s="37"/>
      <c r="AT524" s="20" t="s">
        <v>148</v>
      </c>
      <c r="AU524" s="20" t="s">
        <v>82</v>
      </c>
    </row>
    <row r="525" spans="1:65" s="2" customFormat="1" ht="16.5" customHeight="1">
      <c r="A525" s="37"/>
      <c r="B525" s="38"/>
      <c r="C525" s="241" t="s">
        <v>618</v>
      </c>
      <c r="D525" s="241" t="s">
        <v>403</v>
      </c>
      <c r="E525" s="242" t="s">
        <v>619</v>
      </c>
      <c r="F525" s="243" t="s">
        <v>620</v>
      </c>
      <c r="G525" s="244" t="s">
        <v>504</v>
      </c>
      <c r="H525" s="245">
        <v>4</v>
      </c>
      <c r="I525" s="246"/>
      <c r="J525" s="247">
        <f>ROUND(I525*H525,2)</f>
        <v>0</v>
      </c>
      <c r="K525" s="243" t="s">
        <v>471</v>
      </c>
      <c r="L525" s="248"/>
      <c r="M525" s="249" t="s">
        <v>19</v>
      </c>
      <c r="N525" s="250" t="s">
        <v>43</v>
      </c>
      <c r="O525" s="67"/>
      <c r="P525" s="200">
        <f>O525*H525</f>
        <v>0</v>
      </c>
      <c r="Q525" s="200">
        <v>0</v>
      </c>
      <c r="R525" s="200">
        <f>Q525*H525</f>
        <v>0</v>
      </c>
      <c r="S525" s="200">
        <v>0</v>
      </c>
      <c r="T525" s="201">
        <f>S525*H525</f>
        <v>0</v>
      </c>
      <c r="U525" s="37"/>
      <c r="V525" s="37"/>
      <c r="W525" s="37"/>
      <c r="X525" s="37"/>
      <c r="Y525" s="37"/>
      <c r="Z525" s="37"/>
      <c r="AA525" s="37"/>
      <c r="AB525" s="37"/>
      <c r="AC525" s="37"/>
      <c r="AD525" s="37"/>
      <c r="AE525" s="37"/>
      <c r="AR525" s="202" t="s">
        <v>407</v>
      </c>
      <c r="AT525" s="202" t="s">
        <v>403</v>
      </c>
      <c r="AU525" s="202" t="s">
        <v>82</v>
      </c>
      <c r="AY525" s="20" t="s">
        <v>136</v>
      </c>
      <c r="BE525" s="203">
        <f>IF(N525="základní",J525,0)</f>
        <v>0</v>
      </c>
      <c r="BF525" s="203">
        <f>IF(N525="snížená",J525,0)</f>
        <v>0</v>
      </c>
      <c r="BG525" s="203">
        <f>IF(N525="zákl. přenesená",J525,0)</f>
        <v>0</v>
      </c>
      <c r="BH525" s="203">
        <f>IF(N525="sníž. přenesená",J525,0)</f>
        <v>0</v>
      </c>
      <c r="BI525" s="203">
        <f>IF(N525="nulová",J525,0)</f>
        <v>0</v>
      </c>
      <c r="BJ525" s="20" t="s">
        <v>80</v>
      </c>
      <c r="BK525" s="203">
        <f>ROUND(I525*H525,2)</f>
        <v>0</v>
      </c>
      <c r="BL525" s="20" t="s">
        <v>332</v>
      </c>
      <c r="BM525" s="202" t="s">
        <v>621</v>
      </c>
    </row>
    <row r="526" spans="1:47" s="2" customFormat="1" ht="29.25">
      <c r="A526" s="37"/>
      <c r="B526" s="38"/>
      <c r="C526" s="39"/>
      <c r="D526" s="204" t="s">
        <v>148</v>
      </c>
      <c r="E526" s="39"/>
      <c r="F526" s="205" t="s">
        <v>622</v>
      </c>
      <c r="G526" s="39"/>
      <c r="H526" s="39"/>
      <c r="I526" s="112"/>
      <c r="J526" s="39"/>
      <c r="K526" s="39"/>
      <c r="L526" s="42"/>
      <c r="M526" s="206"/>
      <c r="N526" s="207"/>
      <c r="O526" s="67"/>
      <c r="P526" s="67"/>
      <c r="Q526" s="67"/>
      <c r="R526" s="67"/>
      <c r="S526" s="67"/>
      <c r="T526" s="68"/>
      <c r="U526" s="37"/>
      <c r="V526" s="37"/>
      <c r="W526" s="37"/>
      <c r="X526" s="37"/>
      <c r="Y526" s="37"/>
      <c r="Z526" s="37"/>
      <c r="AA526" s="37"/>
      <c r="AB526" s="37"/>
      <c r="AC526" s="37"/>
      <c r="AD526" s="37"/>
      <c r="AE526" s="37"/>
      <c r="AT526" s="20" t="s">
        <v>148</v>
      </c>
      <c r="AU526" s="20" t="s">
        <v>82</v>
      </c>
    </row>
    <row r="527" spans="1:65" s="2" customFormat="1" ht="16.5" customHeight="1">
      <c r="A527" s="37"/>
      <c r="B527" s="38"/>
      <c r="C527" s="241" t="s">
        <v>623</v>
      </c>
      <c r="D527" s="241" t="s">
        <v>403</v>
      </c>
      <c r="E527" s="242" t="s">
        <v>624</v>
      </c>
      <c r="F527" s="243" t="s">
        <v>625</v>
      </c>
      <c r="G527" s="244" t="s">
        <v>504</v>
      </c>
      <c r="H527" s="245">
        <v>1</v>
      </c>
      <c r="I527" s="246"/>
      <c r="J527" s="247">
        <f>ROUND(I527*H527,2)</f>
        <v>0</v>
      </c>
      <c r="K527" s="243" t="s">
        <v>471</v>
      </c>
      <c r="L527" s="248"/>
      <c r="M527" s="249" t="s">
        <v>19</v>
      </c>
      <c r="N527" s="250" t="s">
        <v>43</v>
      </c>
      <c r="O527" s="67"/>
      <c r="P527" s="200">
        <f>O527*H527</f>
        <v>0</v>
      </c>
      <c r="Q527" s="200">
        <v>0</v>
      </c>
      <c r="R527" s="200">
        <f>Q527*H527</f>
        <v>0</v>
      </c>
      <c r="S527" s="200">
        <v>0</v>
      </c>
      <c r="T527" s="201">
        <f>S527*H527</f>
        <v>0</v>
      </c>
      <c r="U527" s="37"/>
      <c r="V527" s="37"/>
      <c r="W527" s="37"/>
      <c r="X527" s="37"/>
      <c r="Y527" s="37"/>
      <c r="Z527" s="37"/>
      <c r="AA527" s="37"/>
      <c r="AB527" s="37"/>
      <c r="AC527" s="37"/>
      <c r="AD527" s="37"/>
      <c r="AE527" s="37"/>
      <c r="AR527" s="202" t="s">
        <v>407</v>
      </c>
      <c r="AT527" s="202" t="s">
        <v>403</v>
      </c>
      <c r="AU527" s="202" t="s">
        <v>82</v>
      </c>
      <c r="AY527" s="20" t="s">
        <v>136</v>
      </c>
      <c r="BE527" s="203">
        <f>IF(N527="základní",J527,0)</f>
        <v>0</v>
      </c>
      <c r="BF527" s="203">
        <f>IF(N527="snížená",J527,0)</f>
        <v>0</v>
      </c>
      <c r="BG527" s="203">
        <f>IF(N527="zákl. přenesená",J527,0)</f>
        <v>0</v>
      </c>
      <c r="BH527" s="203">
        <f>IF(N527="sníž. přenesená",J527,0)</f>
        <v>0</v>
      </c>
      <c r="BI527" s="203">
        <f>IF(N527="nulová",J527,0)</f>
        <v>0</v>
      </c>
      <c r="BJ527" s="20" t="s">
        <v>80</v>
      </c>
      <c r="BK527" s="203">
        <f>ROUND(I527*H527,2)</f>
        <v>0</v>
      </c>
      <c r="BL527" s="20" t="s">
        <v>332</v>
      </c>
      <c r="BM527" s="202" t="s">
        <v>626</v>
      </c>
    </row>
    <row r="528" spans="1:47" s="2" customFormat="1" ht="29.25">
      <c r="A528" s="37"/>
      <c r="B528" s="38"/>
      <c r="C528" s="39"/>
      <c r="D528" s="204" t="s">
        <v>148</v>
      </c>
      <c r="E528" s="39"/>
      <c r="F528" s="205" t="s">
        <v>627</v>
      </c>
      <c r="G528" s="39"/>
      <c r="H528" s="39"/>
      <c r="I528" s="112"/>
      <c r="J528" s="39"/>
      <c r="K528" s="39"/>
      <c r="L528" s="42"/>
      <c r="M528" s="206"/>
      <c r="N528" s="207"/>
      <c r="O528" s="67"/>
      <c r="P528" s="67"/>
      <c r="Q528" s="67"/>
      <c r="R528" s="67"/>
      <c r="S528" s="67"/>
      <c r="T528" s="68"/>
      <c r="U528" s="37"/>
      <c r="V528" s="37"/>
      <c r="W528" s="37"/>
      <c r="X528" s="37"/>
      <c r="Y528" s="37"/>
      <c r="Z528" s="37"/>
      <c r="AA528" s="37"/>
      <c r="AB528" s="37"/>
      <c r="AC528" s="37"/>
      <c r="AD528" s="37"/>
      <c r="AE528" s="37"/>
      <c r="AT528" s="20" t="s">
        <v>148</v>
      </c>
      <c r="AU528" s="20" t="s">
        <v>82</v>
      </c>
    </row>
    <row r="529" spans="1:65" s="2" customFormat="1" ht="16.5" customHeight="1">
      <c r="A529" s="37"/>
      <c r="B529" s="38"/>
      <c r="C529" s="241" t="s">
        <v>628</v>
      </c>
      <c r="D529" s="241" t="s">
        <v>403</v>
      </c>
      <c r="E529" s="242" t="s">
        <v>629</v>
      </c>
      <c r="F529" s="243" t="s">
        <v>630</v>
      </c>
      <c r="G529" s="244" t="s">
        <v>504</v>
      </c>
      <c r="H529" s="245">
        <v>4</v>
      </c>
      <c r="I529" s="246"/>
      <c r="J529" s="247">
        <f>ROUND(I529*H529,2)</f>
        <v>0</v>
      </c>
      <c r="K529" s="243" t="s">
        <v>471</v>
      </c>
      <c r="L529" s="248"/>
      <c r="M529" s="249" t="s">
        <v>19</v>
      </c>
      <c r="N529" s="250" t="s">
        <v>43</v>
      </c>
      <c r="O529" s="67"/>
      <c r="P529" s="200">
        <f>O529*H529</f>
        <v>0</v>
      </c>
      <c r="Q529" s="200">
        <v>0</v>
      </c>
      <c r="R529" s="200">
        <f>Q529*H529</f>
        <v>0</v>
      </c>
      <c r="S529" s="200">
        <v>0</v>
      </c>
      <c r="T529" s="201">
        <f>S529*H529</f>
        <v>0</v>
      </c>
      <c r="U529" s="37"/>
      <c r="V529" s="37"/>
      <c r="W529" s="37"/>
      <c r="X529" s="37"/>
      <c r="Y529" s="37"/>
      <c r="Z529" s="37"/>
      <c r="AA529" s="37"/>
      <c r="AB529" s="37"/>
      <c r="AC529" s="37"/>
      <c r="AD529" s="37"/>
      <c r="AE529" s="37"/>
      <c r="AR529" s="202" t="s">
        <v>407</v>
      </c>
      <c r="AT529" s="202" t="s">
        <v>403</v>
      </c>
      <c r="AU529" s="202" t="s">
        <v>82</v>
      </c>
      <c r="AY529" s="20" t="s">
        <v>136</v>
      </c>
      <c r="BE529" s="203">
        <f>IF(N529="základní",J529,0)</f>
        <v>0</v>
      </c>
      <c r="BF529" s="203">
        <f>IF(N529="snížená",J529,0)</f>
        <v>0</v>
      </c>
      <c r="BG529" s="203">
        <f>IF(N529="zákl. přenesená",J529,0)</f>
        <v>0</v>
      </c>
      <c r="BH529" s="203">
        <f>IF(N529="sníž. přenesená",J529,0)</f>
        <v>0</v>
      </c>
      <c r="BI529" s="203">
        <f>IF(N529="nulová",J529,0)</f>
        <v>0</v>
      </c>
      <c r="BJ529" s="20" t="s">
        <v>80</v>
      </c>
      <c r="BK529" s="203">
        <f>ROUND(I529*H529,2)</f>
        <v>0</v>
      </c>
      <c r="BL529" s="20" t="s">
        <v>332</v>
      </c>
      <c r="BM529" s="202" t="s">
        <v>631</v>
      </c>
    </row>
    <row r="530" spans="1:47" s="2" customFormat="1" ht="29.25">
      <c r="A530" s="37"/>
      <c r="B530" s="38"/>
      <c r="C530" s="39"/>
      <c r="D530" s="204" t="s">
        <v>148</v>
      </c>
      <c r="E530" s="39"/>
      <c r="F530" s="205" t="s">
        <v>632</v>
      </c>
      <c r="G530" s="39"/>
      <c r="H530" s="39"/>
      <c r="I530" s="112"/>
      <c r="J530" s="39"/>
      <c r="K530" s="39"/>
      <c r="L530" s="42"/>
      <c r="M530" s="206"/>
      <c r="N530" s="207"/>
      <c r="O530" s="67"/>
      <c r="P530" s="67"/>
      <c r="Q530" s="67"/>
      <c r="R530" s="67"/>
      <c r="S530" s="67"/>
      <c r="T530" s="68"/>
      <c r="U530" s="37"/>
      <c r="V530" s="37"/>
      <c r="W530" s="37"/>
      <c r="X530" s="37"/>
      <c r="Y530" s="37"/>
      <c r="Z530" s="37"/>
      <c r="AA530" s="37"/>
      <c r="AB530" s="37"/>
      <c r="AC530" s="37"/>
      <c r="AD530" s="37"/>
      <c r="AE530" s="37"/>
      <c r="AT530" s="20" t="s">
        <v>148</v>
      </c>
      <c r="AU530" s="20" t="s">
        <v>82</v>
      </c>
    </row>
    <row r="531" spans="1:65" s="2" customFormat="1" ht="16.5" customHeight="1">
      <c r="A531" s="37"/>
      <c r="B531" s="38"/>
      <c r="C531" s="191" t="s">
        <v>633</v>
      </c>
      <c r="D531" s="191" t="s">
        <v>141</v>
      </c>
      <c r="E531" s="192" t="s">
        <v>634</v>
      </c>
      <c r="F531" s="193" t="s">
        <v>635</v>
      </c>
      <c r="G531" s="194" t="s">
        <v>504</v>
      </c>
      <c r="H531" s="195">
        <v>88</v>
      </c>
      <c r="I531" s="196"/>
      <c r="J531" s="197">
        <f>ROUND(I531*H531,2)</f>
        <v>0</v>
      </c>
      <c r="K531" s="193" t="s">
        <v>144</v>
      </c>
      <c r="L531" s="42"/>
      <c r="M531" s="198" t="s">
        <v>19</v>
      </c>
      <c r="N531" s="199" t="s">
        <v>43</v>
      </c>
      <c r="O531" s="67"/>
      <c r="P531" s="200">
        <f>O531*H531</f>
        <v>0</v>
      </c>
      <c r="Q531" s="200">
        <v>0.0002684875</v>
      </c>
      <c r="R531" s="200">
        <f>Q531*H531</f>
        <v>0.0236269</v>
      </c>
      <c r="S531" s="200">
        <v>0</v>
      </c>
      <c r="T531" s="201">
        <f>S531*H531</f>
        <v>0</v>
      </c>
      <c r="U531" s="37"/>
      <c r="V531" s="37"/>
      <c r="W531" s="37"/>
      <c r="X531" s="37"/>
      <c r="Y531" s="37"/>
      <c r="Z531" s="37"/>
      <c r="AA531" s="37"/>
      <c r="AB531" s="37"/>
      <c r="AC531" s="37"/>
      <c r="AD531" s="37"/>
      <c r="AE531" s="37"/>
      <c r="AR531" s="202" t="s">
        <v>332</v>
      </c>
      <c r="AT531" s="202" t="s">
        <v>141</v>
      </c>
      <c r="AU531" s="202" t="s">
        <v>82</v>
      </c>
      <c r="AY531" s="20" t="s">
        <v>136</v>
      </c>
      <c r="BE531" s="203">
        <f>IF(N531="základní",J531,0)</f>
        <v>0</v>
      </c>
      <c r="BF531" s="203">
        <f>IF(N531="snížená",J531,0)</f>
        <v>0</v>
      </c>
      <c r="BG531" s="203">
        <f>IF(N531="zákl. přenesená",J531,0)</f>
        <v>0</v>
      </c>
      <c r="BH531" s="203">
        <f>IF(N531="sníž. přenesená",J531,0)</f>
        <v>0</v>
      </c>
      <c r="BI531" s="203">
        <f>IF(N531="nulová",J531,0)</f>
        <v>0</v>
      </c>
      <c r="BJ531" s="20" t="s">
        <v>80</v>
      </c>
      <c r="BK531" s="203">
        <f>ROUND(I531*H531,2)</f>
        <v>0</v>
      </c>
      <c r="BL531" s="20" t="s">
        <v>332</v>
      </c>
      <c r="BM531" s="202" t="s">
        <v>636</v>
      </c>
    </row>
    <row r="532" spans="1:47" s="2" customFormat="1" ht="11.25">
      <c r="A532" s="37"/>
      <c r="B532" s="38"/>
      <c r="C532" s="39"/>
      <c r="D532" s="204" t="s">
        <v>148</v>
      </c>
      <c r="E532" s="39"/>
      <c r="F532" s="205" t="s">
        <v>637</v>
      </c>
      <c r="G532" s="39"/>
      <c r="H532" s="39"/>
      <c r="I532" s="112"/>
      <c r="J532" s="39"/>
      <c r="K532" s="39"/>
      <c r="L532" s="42"/>
      <c r="M532" s="206"/>
      <c r="N532" s="207"/>
      <c r="O532" s="67"/>
      <c r="P532" s="67"/>
      <c r="Q532" s="67"/>
      <c r="R532" s="67"/>
      <c r="S532" s="67"/>
      <c r="T532" s="68"/>
      <c r="U532" s="37"/>
      <c r="V532" s="37"/>
      <c r="W532" s="37"/>
      <c r="X532" s="37"/>
      <c r="Y532" s="37"/>
      <c r="Z532" s="37"/>
      <c r="AA532" s="37"/>
      <c r="AB532" s="37"/>
      <c r="AC532" s="37"/>
      <c r="AD532" s="37"/>
      <c r="AE532" s="37"/>
      <c r="AT532" s="20" t="s">
        <v>148</v>
      </c>
      <c r="AU532" s="20" t="s">
        <v>82</v>
      </c>
    </row>
    <row r="533" spans="1:47" s="2" customFormat="1" ht="78">
      <c r="A533" s="37"/>
      <c r="B533" s="38"/>
      <c r="C533" s="39"/>
      <c r="D533" s="204" t="s">
        <v>150</v>
      </c>
      <c r="E533" s="39"/>
      <c r="F533" s="208" t="s">
        <v>507</v>
      </c>
      <c r="G533" s="39"/>
      <c r="H533" s="39"/>
      <c r="I533" s="112"/>
      <c r="J533" s="39"/>
      <c r="K533" s="39"/>
      <c r="L533" s="42"/>
      <c r="M533" s="206"/>
      <c r="N533" s="207"/>
      <c r="O533" s="67"/>
      <c r="P533" s="67"/>
      <c r="Q533" s="67"/>
      <c r="R533" s="67"/>
      <c r="S533" s="67"/>
      <c r="T533" s="68"/>
      <c r="U533" s="37"/>
      <c r="V533" s="37"/>
      <c r="W533" s="37"/>
      <c r="X533" s="37"/>
      <c r="Y533" s="37"/>
      <c r="Z533" s="37"/>
      <c r="AA533" s="37"/>
      <c r="AB533" s="37"/>
      <c r="AC533" s="37"/>
      <c r="AD533" s="37"/>
      <c r="AE533" s="37"/>
      <c r="AT533" s="20" t="s">
        <v>150</v>
      </c>
      <c r="AU533" s="20" t="s">
        <v>82</v>
      </c>
    </row>
    <row r="534" spans="2:51" s="13" customFormat="1" ht="11.25">
      <c r="B534" s="209"/>
      <c r="C534" s="210"/>
      <c r="D534" s="204" t="s">
        <v>152</v>
      </c>
      <c r="E534" s="211" t="s">
        <v>19</v>
      </c>
      <c r="F534" s="212" t="s">
        <v>638</v>
      </c>
      <c r="G534" s="210"/>
      <c r="H534" s="211" t="s">
        <v>19</v>
      </c>
      <c r="I534" s="213"/>
      <c r="J534" s="210"/>
      <c r="K534" s="210"/>
      <c r="L534" s="214"/>
      <c r="M534" s="215"/>
      <c r="N534" s="216"/>
      <c r="O534" s="216"/>
      <c r="P534" s="216"/>
      <c r="Q534" s="216"/>
      <c r="R534" s="216"/>
      <c r="S534" s="216"/>
      <c r="T534" s="217"/>
      <c r="AT534" s="218" t="s">
        <v>152</v>
      </c>
      <c r="AU534" s="218" t="s">
        <v>82</v>
      </c>
      <c r="AV534" s="13" t="s">
        <v>80</v>
      </c>
      <c r="AW534" s="13" t="s">
        <v>33</v>
      </c>
      <c r="AX534" s="13" t="s">
        <v>72</v>
      </c>
      <c r="AY534" s="218" t="s">
        <v>136</v>
      </c>
    </row>
    <row r="535" spans="2:51" s="13" customFormat="1" ht="11.25">
      <c r="B535" s="209"/>
      <c r="C535" s="210"/>
      <c r="D535" s="204" t="s">
        <v>152</v>
      </c>
      <c r="E535" s="211" t="s">
        <v>19</v>
      </c>
      <c r="F535" s="212" t="s">
        <v>154</v>
      </c>
      <c r="G535" s="210"/>
      <c r="H535" s="211" t="s">
        <v>19</v>
      </c>
      <c r="I535" s="213"/>
      <c r="J535" s="210"/>
      <c r="K535" s="210"/>
      <c r="L535" s="214"/>
      <c r="M535" s="215"/>
      <c r="N535" s="216"/>
      <c r="O535" s="216"/>
      <c r="P535" s="216"/>
      <c r="Q535" s="216"/>
      <c r="R535" s="216"/>
      <c r="S535" s="216"/>
      <c r="T535" s="217"/>
      <c r="AT535" s="218" t="s">
        <v>152</v>
      </c>
      <c r="AU535" s="218" t="s">
        <v>82</v>
      </c>
      <c r="AV535" s="13" t="s">
        <v>80</v>
      </c>
      <c r="AW535" s="13" t="s">
        <v>33</v>
      </c>
      <c r="AX535" s="13" t="s">
        <v>72</v>
      </c>
      <c r="AY535" s="218" t="s">
        <v>136</v>
      </c>
    </row>
    <row r="536" spans="2:51" s="14" customFormat="1" ht="11.25">
      <c r="B536" s="219"/>
      <c r="C536" s="220"/>
      <c r="D536" s="204" t="s">
        <v>152</v>
      </c>
      <c r="E536" s="221" t="s">
        <v>19</v>
      </c>
      <c r="F536" s="222" t="s">
        <v>639</v>
      </c>
      <c r="G536" s="220"/>
      <c r="H536" s="223">
        <v>18</v>
      </c>
      <c r="I536" s="224"/>
      <c r="J536" s="220"/>
      <c r="K536" s="220"/>
      <c r="L536" s="225"/>
      <c r="M536" s="226"/>
      <c r="N536" s="227"/>
      <c r="O536" s="227"/>
      <c r="P536" s="227"/>
      <c r="Q536" s="227"/>
      <c r="R536" s="227"/>
      <c r="S536" s="227"/>
      <c r="T536" s="228"/>
      <c r="AT536" s="229" t="s">
        <v>152</v>
      </c>
      <c r="AU536" s="229" t="s">
        <v>82</v>
      </c>
      <c r="AV536" s="14" t="s">
        <v>82</v>
      </c>
      <c r="AW536" s="14" t="s">
        <v>33</v>
      </c>
      <c r="AX536" s="14" t="s">
        <v>72</v>
      </c>
      <c r="AY536" s="229" t="s">
        <v>136</v>
      </c>
    </row>
    <row r="537" spans="2:51" s="13" customFormat="1" ht="11.25">
      <c r="B537" s="209"/>
      <c r="C537" s="210"/>
      <c r="D537" s="204" t="s">
        <v>152</v>
      </c>
      <c r="E537" s="211" t="s">
        <v>19</v>
      </c>
      <c r="F537" s="212" t="s">
        <v>157</v>
      </c>
      <c r="G537" s="210"/>
      <c r="H537" s="211" t="s">
        <v>19</v>
      </c>
      <c r="I537" s="213"/>
      <c r="J537" s="210"/>
      <c r="K537" s="210"/>
      <c r="L537" s="214"/>
      <c r="M537" s="215"/>
      <c r="N537" s="216"/>
      <c r="O537" s="216"/>
      <c r="P537" s="216"/>
      <c r="Q537" s="216"/>
      <c r="R537" s="216"/>
      <c r="S537" s="216"/>
      <c r="T537" s="217"/>
      <c r="AT537" s="218" t="s">
        <v>152</v>
      </c>
      <c r="AU537" s="218" t="s">
        <v>82</v>
      </c>
      <c r="AV537" s="13" t="s">
        <v>80</v>
      </c>
      <c r="AW537" s="13" t="s">
        <v>33</v>
      </c>
      <c r="AX537" s="13" t="s">
        <v>72</v>
      </c>
      <c r="AY537" s="218" t="s">
        <v>136</v>
      </c>
    </row>
    <row r="538" spans="2:51" s="14" customFormat="1" ht="11.25">
      <c r="B538" s="219"/>
      <c r="C538" s="220"/>
      <c r="D538" s="204" t="s">
        <v>152</v>
      </c>
      <c r="E538" s="221" t="s">
        <v>19</v>
      </c>
      <c r="F538" s="222" t="s">
        <v>640</v>
      </c>
      <c r="G538" s="220"/>
      <c r="H538" s="223">
        <v>22</v>
      </c>
      <c r="I538" s="224"/>
      <c r="J538" s="220"/>
      <c r="K538" s="220"/>
      <c r="L538" s="225"/>
      <c r="M538" s="226"/>
      <c r="N538" s="227"/>
      <c r="O538" s="227"/>
      <c r="P538" s="227"/>
      <c r="Q538" s="227"/>
      <c r="R538" s="227"/>
      <c r="S538" s="227"/>
      <c r="T538" s="228"/>
      <c r="AT538" s="229" t="s">
        <v>152</v>
      </c>
      <c r="AU538" s="229" t="s">
        <v>82</v>
      </c>
      <c r="AV538" s="14" t="s">
        <v>82</v>
      </c>
      <c r="AW538" s="14" t="s">
        <v>33</v>
      </c>
      <c r="AX538" s="14" t="s">
        <v>72</v>
      </c>
      <c r="AY538" s="229" t="s">
        <v>136</v>
      </c>
    </row>
    <row r="539" spans="2:51" s="13" customFormat="1" ht="11.25">
      <c r="B539" s="209"/>
      <c r="C539" s="210"/>
      <c r="D539" s="204" t="s">
        <v>152</v>
      </c>
      <c r="E539" s="211" t="s">
        <v>19</v>
      </c>
      <c r="F539" s="212" t="s">
        <v>163</v>
      </c>
      <c r="G539" s="210"/>
      <c r="H539" s="211" t="s">
        <v>19</v>
      </c>
      <c r="I539" s="213"/>
      <c r="J539" s="210"/>
      <c r="K539" s="210"/>
      <c r="L539" s="214"/>
      <c r="M539" s="215"/>
      <c r="N539" s="216"/>
      <c r="O539" s="216"/>
      <c r="P539" s="216"/>
      <c r="Q539" s="216"/>
      <c r="R539" s="216"/>
      <c r="S539" s="216"/>
      <c r="T539" s="217"/>
      <c r="AT539" s="218" t="s">
        <v>152</v>
      </c>
      <c r="AU539" s="218" t="s">
        <v>82</v>
      </c>
      <c r="AV539" s="13" t="s">
        <v>80</v>
      </c>
      <c r="AW539" s="13" t="s">
        <v>33</v>
      </c>
      <c r="AX539" s="13" t="s">
        <v>72</v>
      </c>
      <c r="AY539" s="218" t="s">
        <v>136</v>
      </c>
    </row>
    <row r="540" spans="2:51" s="14" customFormat="1" ht="11.25">
      <c r="B540" s="219"/>
      <c r="C540" s="220"/>
      <c r="D540" s="204" t="s">
        <v>152</v>
      </c>
      <c r="E540" s="221" t="s">
        <v>19</v>
      </c>
      <c r="F540" s="222" t="s">
        <v>641</v>
      </c>
      <c r="G540" s="220"/>
      <c r="H540" s="223">
        <v>22</v>
      </c>
      <c r="I540" s="224"/>
      <c r="J540" s="220"/>
      <c r="K540" s="220"/>
      <c r="L540" s="225"/>
      <c r="M540" s="226"/>
      <c r="N540" s="227"/>
      <c r="O540" s="227"/>
      <c r="P540" s="227"/>
      <c r="Q540" s="227"/>
      <c r="R540" s="227"/>
      <c r="S540" s="227"/>
      <c r="T540" s="228"/>
      <c r="AT540" s="229" t="s">
        <v>152</v>
      </c>
      <c r="AU540" s="229" t="s">
        <v>82</v>
      </c>
      <c r="AV540" s="14" t="s">
        <v>82</v>
      </c>
      <c r="AW540" s="14" t="s">
        <v>33</v>
      </c>
      <c r="AX540" s="14" t="s">
        <v>72</v>
      </c>
      <c r="AY540" s="229" t="s">
        <v>136</v>
      </c>
    </row>
    <row r="541" spans="2:51" s="13" customFormat="1" ht="11.25">
      <c r="B541" s="209"/>
      <c r="C541" s="210"/>
      <c r="D541" s="204" t="s">
        <v>152</v>
      </c>
      <c r="E541" s="211" t="s">
        <v>19</v>
      </c>
      <c r="F541" s="212" t="s">
        <v>169</v>
      </c>
      <c r="G541" s="210"/>
      <c r="H541" s="211" t="s">
        <v>19</v>
      </c>
      <c r="I541" s="213"/>
      <c r="J541" s="210"/>
      <c r="K541" s="210"/>
      <c r="L541" s="214"/>
      <c r="M541" s="215"/>
      <c r="N541" s="216"/>
      <c r="O541" s="216"/>
      <c r="P541" s="216"/>
      <c r="Q541" s="216"/>
      <c r="R541" s="216"/>
      <c r="S541" s="216"/>
      <c r="T541" s="217"/>
      <c r="AT541" s="218" t="s">
        <v>152</v>
      </c>
      <c r="AU541" s="218" t="s">
        <v>82</v>
      </c>
      <c r="AV541" s="13" t="s">
        <v>80</v>
      </c>
      <c r="AW541" s="13" t="s">
        <v>33</v>
      </c>
      <c r="AX541" s="13" t="s">
        <v>72</v>
      </c>
      <c r="AY541" s="218" t="s">
        <v>136</v>
      </c>
    </row>
    <row r="542" spans="2:51" s="14" customFormat="1" ht="11.25">
      <c r="B542" s="219"/>
      <c r="C542" s="220"/>
      <c r="D542" s="204" t="s">
        <v>152</v>
      </c>
      <c r="E542" s="221" t="s">
        <v>19</v>
      </c>
      <c r="F542" s="222" t="s">
        <v>642</v>
      </c>
      <c r="G542" s="220"/>
      <c r="H542" s="223">
        <v>20</v>
      </c>
      <c r="I542" s="224"/>
      <c r="J542" s="220"/>
      <c r="K542" s="220"/>
      <c r="L542" s="225"/>
      <c r="M542" s="226"/>
      <c r="N542" s="227"/>
      <c r="O542" s="227"/>
      <c r="P542" s="227"/>
      <c r="Q542" s="227"/>
      <c r="R542" s="227"/>
      <c r="S542" s="227"/>
      <c r="T542" s="228"/>
      <c r="AT542" s="229" t="s">
        <v>152</v>
      </c>
      <c r="AU542" s="229" t="s">
        <v>82</v>
      </c>
      <c r="AV542" s="14" t="s">
        <v>82</v>
      </c>
      <c r="AW542" s="14" t="s">
        <v>33</v>
      </c>
      <c r="AX542" s="14" t="s">
        <v>72</v>
      </c>
      <c r="AY542" s="229" t="s">
        <v>136</v>
      </c>
    </row>
    <row r="543" spans="2:51" s="13" customFormat="1" ht="11.25">
      <c r="B543" s="209"/>
      <c r="C543" s="210"/>
      <c r="D543" s="204" t="s">
        <v>152</v>
      </c>
      <c r="E543" s="211" t="s">
        <v>19</v>
      </c>
      <c r="F543" s="212" t="s">
        <v>174</v>
      </c>
      <c r="G543" s="210"/>
      <c r="H543" s="211" t="s">
        <v>19</v>
      </c>
      <c r="I543" s="213"/>
      <c r="J543" s="210"/>
      <c r="K543" s="210"/>
      <c r="L543" s="214"/>
      <c r="M543" s="215"/>
      <c r="N543" s="216"/>
      <c r="O543" s="216"/>
      <c r="P543" s="216"/>
      <c r="Q543" s="216"/>
      <c r="R543" s="216"/>
      <c r="S543" s="216"/>
      <c r="T543" s="217"/>
      <c r="AT543" s="218" t="s">
        <v>152</v>
      </c>
      <c r="AU543" s="218" t="s">
        <v>82</v>
      </c>
      <c r="AV543" s="13" t="s">
        <v>80</v>
      </c>
      <c r="AW543" s="13" t="s">
        <v>33</v>
      </c>
      <c r="AX543" s="13" t="s">
        <v>72</v>
      </c>
      <c r="AY543" s="218" t="s">
        <v>136</v>
      </c>
    </row>
    <row r="544" spans="2:51" s="14" customFormat="1" ht="11.25">
      <c r="B544" s="219"/>
      <c r="C544" s="220"/>
      <c r="D544" s="204" t="s">
        <v>152</v>
      </c>
      <c r="E544" s="221" t="s">
        <v>19</v>
      </c>
      <c r="F544" s="222" t="s">
        <v>643</v>
      </c>
      <c r="G544" s="220"/>
      <c r="H544" s="223">
        <v>6</v>
      </c>
      <c r="I544" s="224"/>
      <c r="J544" s="220"/>
      <c r="K544" s="220"/>
      <c r="L544" s="225"/>
      <c r="M544" s="226"/>
      <c r="N544" s="227"/>
      <c r="O544" s="227"/>
      <c r="P544" s="227"/>
      <c r="Q544" s="227"/>
      <c r="R544" s="227"/>
      <c r="S544" s="227"/>
      <c r="T544" s="228"/>
      <c r="AT544" s="229" t="s">
        <v>152</v>
      </c>
      <c r="AU544" s="229" t="s">
        <v>82</v>
      </c>
      <c r="AV544" s="14" t="s">
        <v>82</v>
      </c>
      <c r="AW544" s="14" t="s">
        <v>33</v>
      </c>
      <c r="AX544" s="14" t="s">
        <v>72</v>
      </c>
      <c r="AY544" s="229" t="s">
        <v>136</v>
      </c>
    </row>
    <row r="545" spans="2:51" s="15" customFormat="1" ht="11.25">
      <c r="B545" s="230"/>
      <c r="C545" s="231"/>
      <c r="D545" s="204" t="s">
        <v>152</v>
      </c>
      <c r="E545" s="232" t="s">
        <v>19</v>
      </c>
      <c r="F545" s="233" t="s">
        <v>177</v>
      </c>
      <c r="G545" s="231"/>
      <c r="H545" s="234">
        <v>88</v>
      </c>
      <c r="I545" s="235"/>
      <c r="J545" s="231"/>
      <c r="K545" s="231"/>
      <c r="L545" s="236"/>
      <c r="M545" s="237"/>
      <c r="N545" s="238"/>
      <c r="O545" s="238"/>
      <c r="P545" s="238"/>
      <c r="Q545" s="238"/>
      <c r="R545" s="238"/>
      <c r="S545" s="238"/>
      <c r="T545" s="239"/>
      <c r="AT545" s="240" t="s">
        <v>152</v>
      </c>
      <c r="AU545" s="240" t="s">
        <v>82</v>
      </c>
      <c r="AV545" s="15" t="s">
        <v>145</v>
      </c>
      <c r="AW545" s="15" t="s">
        <v>33</v>
      </c>
      <c r="AX545" s="15" t="s">
        <v>80</v>
      </c>
      <c r="AY545" s="240" t="s">
        <v>136</v>
      </c>
    </row>
    <row r="546" spans="1:65" s="2" customFormat="1" ht="21.75" customHeight="1">
      <c r="A546" s="37"/>
      <c r="B546" s="38"/>
      <c r="C546" s="241" t="s">
        <v>139</v>
      </c>
      <c r="D546" s="241" t="s">
        <v>403</v>
      </c>
      <c r="E546" s="242" t="s">
        <v>644</v>
      </c>
      <c r="F546" s="243" t="s">
        <v>645</v>
      </c>
      <c r="G546" s="244" t="s">
        <v>504</v>
      </c>
      <c r="H546" s="245">
        <v>88</v>
      </c>
      <c r="I546" s="246"/>
      <c r="J546" s="247">
        <f>ROUND(I546*H546,2)</f>
        <v>0</v>
      </c>
      <c r="K546" s="243" t="s">
        <v>471</v>
      </c>
      <c r="L546" s="248"/>
      <c r="M546" s="249" t="s">
        <v>19</v>
      </c>
      <c r="N546" s="250" t="s">
        <v>43</v>
      </c>
      <c r="O546" s="67"/>
      <c r="P546" s="200">
        <f>O546*H546</f>
        <v>0</v>
      </c>
      <c r="Q546" s="200">
        <v>0.04028</v>
      </c>
      <c r="R546" s="200">
        <f>Q546*H546</f>
        <v>3.5446400000000002</v>
      </c>
      <c r="S546" s="200">
        <v>0</v>
      </c>
      <c r="T546" s="201">
        <f>S546*H546</f>
        <v>0</v>
      </c>
      <c r="U546" s="37"/>
      <c r="V546" s="37"/>
      <c r="W546" s="37"/>
      <c r="X546" s="37"/>
      <c r="Y546" s="37"/>
      <c r="Z546" s="37"/>
      <c r="AA546" s="37"/>
      <c r="AB546" s="37"/>
      <c r="AC546" s="37"/>
      <c r="AD546" s="37"/>
      <c r="AE546" s="37"/>
      <c r="AR546" s="202" t="s">
        <v>407</v>
      </c>
      <c r="AT546" s="202" t="s">
        <v>403</v>
      </c>
      <c r="AU546" s="202" t="s">
        <v>82</v>
      </c>
      <c r="AY546" s="20" t="s">
        <v>136</v>
      </c>
      <c r="BE546" s="203">
        <f>IF(N546="základní",J546,0)</f>
        <v>0</v>
      </c>
      <c r="BF546" s="203">
        <f>IF(N546="snížená",J546,0)</f>
        <v>0</v>
      </c>
      <c r="BG546" s="203">
        <f>IF(N546="zákl. přenesená",J546,0)</f>
        <v>0</v>
      </c>
      <c r="BH546" s="203">
        <f>IF(N546="sníž. přenesená",J546,0)</f>
        <v>0</v>
      </c>
      <c r="BI546" s="203">
        <f>IF(N546="nulová",J546,0)</f>
        <v>0</v>
      </c>
      <c r="BJ546" s="20" t="s">
        <v>80</v>
      </c>
      <c r="BK546" s="203">
        <f>ROUND(I546*H546,2)</f>
        <v>0</v>
      </c>
      <c r="BL546" s="20" t="s">
        <v>332</v>
      </c>
      <c r="BM546" s="202" t="s">
        <v>646</v>
      </c>
    </row>
    <row r="547" spans="1:47" s="2" customFormat="1" ht="11.25">
      <c r="A547" s="37"/>
      <c r="B547" s="38"/>
      <c r="C547" s="39"/>
      <c r="D547" s="204" t="s">
        <v>148</v>
      </c>
      <c r="E547" s="39"/>
      <c r="F547" s="205" t="s">
        <v>645</v>
      </c>
      <c r="G547" s="39"/>
      <c r="H547" s="39"/>
      <c r="I547" s="112"/>
      <c r="J547" s="39"/>
      <c r="K547" s="39"/>
      <c r="L547" s="42"/>
      <c r="M547" s="206"/>
      <c r="N547" s="207"/>
      <c r="O547" s="67"/>
      <c r="P547" s="67"/>
      <c r="Q547" s="67"/>
      <c r="R547" s="67"/>
      <c r="S547" s="67"/>
      <c r="T547" s="68"/>
      <c r="U547" s="37"/>
      <c r="V547" s="37"/>
      <c r="W547" s="37"/>
      <c r="X547" s="37"/>
      <c r="Y547" s="37"/>
      <c r="Z547" s="37"/>
      <c r="AA547" s="37"/>
      <c r="AB547" s="37"/>
      <c r="AC547" s="37"/>
      <c r="AD547" s="37"/>
      <c r="AE547" s="37"/>
      <c r="AT547" s="20" t="s">
        <v>148</v>
      </c>
      <c r="AU547" s="20" t="s">
        <v>82</v>
      </c>
    </row>
    <row r="548" spans="1:65" s="2" customFormat="1" ht="16.5" customHeight="1">
      <c r="A548" s="37"/>
      <c r="B548" s="38"/>
      <c r="C548" s="191" t="s">
        <v>185</v>
      </c>
      <c r="D548" s="191" t="s">
        <v>141</v>
      </c>
      <c r="E548" s="192" t="s">
        <v>647</v>
      </c>
      <c r="F548" s="193" t="s">
        <v>648</v>
      </c>
      <c r="G548" s="194" t="s">
        <v>90</v>
      </c>
      <c r="H548" s="195">
        <v>88</v>
      </c>
      <c r="I548" s="196"/>
      <c r="J548" s="197">
        <f>ROUND(I548*H548,2)</f>
        <v>0</v>
      </c>
      <c r="K548" s="193" t="s">
        <v>144</v>
      </c>
      <c r="L548" s="42"/>
      <c r="M548" s="198" t="s">
        <v>19</v>
      </c>
      <c r="N548" s="199" t="s">
        <v>43</v>
      </c>
      <c r="O548" s="67"/>
      <c r="P548" s="200">
        <f>O548*H548</f>
        <v>0</v>
      </c>
      <c r="Q548" s="200">
        <v>0</v>
      </c>
      <c r="R548" s="200">
        <f>Q548*H548</f>
        <v>0</v>
      </c>
      <c r="S548" s="200">
        <v>0</v>
      </c>
      <c r="T548" s="201">
        <f>S548*H548</f>
        <v>0</v>
      </c>
      <c r="U548" s="37"/>
      <c r="V548" s="37"/>
      <c r="W548" s="37"/>
      <c r="X548" s="37"/>
      <c r="Y548" s="37"/>
      <c r="Z548" s="37"/>
      <c r="AA548" s="37"/>
      <c r="AB548" s="37"/>
      <c r="AC548" s="37"/>
      <c r="AD548" s="37"/>
      <c r="AE548" s="37"/>
      <c r="AR548" s="202" t="s">
        <v>332</v>
      </c>
      <c r="AT548" s="202" t="s">
        <v>141</v>
      </c>
      <c r="AU548" s="202" t="s">
        <v>82</v>
      </c>
      <c r="AY548" s="20" t="s">
        <v>136</v>
      </c>
      <c r="BE548" s="203">
        <f>IF(N548="základní",J548,0)</f>
        <v>0</v>
      </c>
      <c r="BF548" s="203">
        <f>IF(N548="snížená",J548,0)</f>
        <v>0</v>
      </c>
      <c r="BG548" s="203">
        <f>IF(N548="zákl. přenesená",J548,0)</f>
        <v>0</v>
      </c>
      <c r="BH548" s="203">
        <f>IF(N548="sníž. přenesená",J548,0)</f>
        <v>0</v>
      </c>
      <c r="BI548" s="203">
        <f>IF(N548="nulová",J548,0)</f>
        <v>0</v>
      </c>
      <c r="BJ548" s="20" t="s">
        <v>80</v>
      </c>
      <c r="BK548" s="203">
        <f>ROUND(I548*H548,2)</f>
        <v>0</v>
      </c>
      <c r="BL548" s="20" t="s">
        <v>332</v>
      </c>
      <c r="BM548" s="202" t="s">
        <v>649</v>
      </c>
    </row>
    <row r="549" spans="1:47" s="2" customFormat="1" ht="11.25">
      <c r="A549" s="37"/>
      <c r="B549" s="38"/>
      <c r="C549" s="39"/>
      <c r="D549" s="204" t="s">
        <v>148</v>
      </c>
      <c r="E549" s="39"/>
      <c r="F549" s="205" t="s">
        <v>650</v>
      </c>
      <c r="G549" s="39"/>
      <c r="H549" s="39"/>
      <c r="I549" s="112"/>
      <c r="J549" s="39"/>
      <c r="K549" s="39"/>
      <c r="L549" s="42"/>
      <c r="M549" s="206"/>
      <c r="N549" s="207"/>
      <c r="O549" s="67"/>
      <c r="P549" s="67"/>
      <c r="Q549" s="67"/>
      <c r="R549" s="67"/>
      <c r="S549" s="67"/>
      <c r="T549" s="68"/>
      <c r="U549" s="37"/>
      <c r="V549" s="37"/>
      <c r="W549" s="37"/>
      <c r="X549" s="37"/>
      <c r="Y549" s="37"/>
      <c r="Z549" s="37"/>
      <c r="AA549" s="37"/>
      <c r="AB549" s="37"/>
      <c r="AC549" s="37"/>
      <c r="AD549" s="37"/>
      <c r="AE549" s="37"/>
      <c r="AT549" s="20" t="s">
        <v>148</v>
      </c>
      <c r="AU549" s="20" t="s">
        <v>82</v>
      </c>
    </row>
    <row r="550" spans="1:47" s="2" customFormat="1" ht="48.75">
      <c r="A550" s="37"/>
      <c r="B550" s="38"/>
      <c r="C550" s="39"/>
      <c r="D550" s="204" t="s">
        <v>150</v>
      </c>
      <c r="E550" s="39"/>
      <c r="F550" s="208" t="s">
        <v>651</v>
      </c>
      <c r="G550" s="39"/>
      <c r="H550" s="39"/>
      <c r="I550" s="112"/>
      <c r="J550" s="39"/>
      <c r="K550" s="39"/>
      <c r="L550" s="42"/>
      <c r="M550" s="206"/>
      <c r="N550" s="207"/>
      <c r="O550" s="67"/>
      <c r="P550" s="67"/>
      <c r="Q550" s="67"/>
      <c r="R550" s="67"/>
      <c r="S550" s="67"/>
      <c r="T550" s="68"/>
      <c r="U550" s="37"/>
      <c r="V550" s="37"/>
      <c r="W550" s="37"/>
      <c r="X550" s="37"/>
      <c r="Y550" s="37"/>
      <c r="Z550" s="37"/>
      <c r="AA550" s="37"/>
      <c r="AB550" s="37"/>
      <c r="AC550" s="37"/>
      <c r="AD550" s="37"/>
      <c r="AE550" s="37"/>
      <c r="AT550" s="20" t="s">
        <v>150</v>
      </c>
      <c r="AU550" s="20" t="s">
        <v>82</v>
      </c>
    </row>
    <row r="551" spans="2:51" s="13" customFormat="1" ht="11.25">
      <c r="B551" s="209"/>
      <c r="C551" s="210"/>
      <c r="D551" s="204" t="s">
        <v>152</v>
      </c>
      <c r="E551" s="211" t="s">
        <v>19</v>
      </c>
      <c r="F551" s="212" t="s">
        <v>652</v>
      </c>
      <c r="G551" s="210"/>
      <c r="H551" s="211" t="s">
        <v>19</v>
      </c>
      <c r="I551" s="213"/>
      <c r="J551" s="210"/>
      <c r="K551" s="210"/>
      <c r="L551" s="214"/>
      <c r="M551" s="215"/>
      <c r="N551" s="216"/>
      <c r="O551" s="216"/>
      <c r="P551" s="216"/>
      <c r="Q551" s="216"/>
      <c r="R551" s="216"/>
      <c r="S551" s="216"/>
      <c r="T551" s="217"/>
      <c r="AT551" s="218" t="s">
        <v>152</v>
      </c>
      <c r="AU551" s="218" t="s">
        <v>82</v>
      </c>
      <c r="AV551" s="13" t="s">
        <v>80</v>
      </c>
      <c r="AW551" s="13" t="s">
        <v>33</v>
      </c>
      <c r="AX551" s="13" t="s">
        <v>72</v>
      </c>
      <c r="AY551" s="218" t="s">
        <v>136</v>
      </c>
    </row>
    <row r="552" spans="2:51" s="13" customFormat="1" ht="11.25">
      <c r="B552" s="209"/>
      <c r="C552" s="210"/>
      <c r="D552" s="204" t="s">
        <v>152</v>
      </c>
      <c r="E552" s="211" t="s">
        <v>19</v>
      </c>
      <c r="F552" s="212" t="s">
        <v>154</v>
      </c>
      <c r="G552" s="210"/>
      <c r="H552" s="211" t="s">
        <v>19</v>
      </c>
      <c r="I552" s="213"/>
      <c r="J552" s="210"/>
      <c r="K552" s="210"/>
      <c r="L552" s="214"/>
      <c r="M552" s="215"/>
      <c r="N552" s="216"/>
      <c r="O552" s="216"/>
      <c r="P552" s="216"/>
      <c r="Q552" s="216"/>
      <c r="R552" s="216"/>
      <c r="S552" s="216"/>
      <c r="T552" s="217"/>
      <c r="AT552" s="218" t="s">
        <v>152</v>
      </c>
      <c r="AU552" s="218" t="s">
        <v>82</v>
      </c>
      <c r="AV552" s="13" t="s">
        <v>80</v>
      </c>
      <c r="AW552" s="13" t="s">
        <v>33</v>
      </c>
      <c r="AX552" s="13" t="s">
        <v>72</v>
      </c>
      <c r="AY552" s="218" t="s">
        <v>136</v>
      </c>
    </row>
    <row r="553" spans="2:51" s="14" customFormat="1" ht="11.25">
      <c r="B553" s="219"/>
      <c r="C553" s="220"/>
      <c r="D553" s="204" t="s">
        <v>152</v>
      </c>
      <c r="E553" s="221" t="s">
        <v>19</v>
      </c>
      <c r="F553" s="222" t="s">
        <v>639</v>
      </c>
      <c r="G553" s="220"/>
      <c r="H553" s="223">
        <v>18</v>
      </c>
      <c r="I553" s="224"/>
      <c r="J553" s="220"/>
      <c r="K553" s="220"/>
      <c r="L553" s="225"/>
      <c r="M553" s="226"/>
      <c r="N553" s="227"/>
      <c r="O553" s="227"/>
      <c r="P553" s="227"/>
      <c r="Q553" s="227"/>
      <c r="R553" s="227"/>
      <c r="S553" s="227"/>
      <c r="T553" s="228"/>
      <c r="AT553" s="229" t="s">
        <v>152</v>
      </c>
      <c r="AU553" s="229" t="s">
        <v>82</v>
      </c>
      <c r="AV553" s="14" t="s">
        <v>82</v>
      </c>
      <c r="AW553" s="14" t="s">
        <v>33</v>
      </c>
      <c r="AX553" s="14" t="s">
        <v>72</v>
      </c>
      <c r="AY553" s="229" t="s">
        <v>136</v>
      </c>
    </row>
    <row r="554" spans="2:51" s="13" customFormat="1" ht="11.25">
      <c r="B554" s="209"/>
      <c r="C554" s="210"/>
      <c r="D554" s="204" t="s">
        <v>152</v>
      </c>
      <c r="E554" s="211" t="s">
        <v>19</v>
      </c>
      <c r="F554" s="212" t="s">
        <v>157</v>
      </c>
      <c r="G554" s="210"/>
      <c r="H554" s="211" t="s">
        <v>19</v>
      </c>
      <c r="I554" s="213"/>
      <c r="J554" s="210"/>
      <c r="K554" s="210"/>
      <c r="L554" s="214"/>
      <c r="M554" s="215"/>
      <c r="N554" s="216"/>
      <c r="O554" s="216"/>
      <c r="P554" s="216"/>
      <c r="Q554" s="216"/>
      <c r="R554" s="216"/>
      <c r="S554" s="216"/>
      <c r="T554" s="217"/>
      <c r="AT554" s="218" t="s">
        <v>152</v>
      </c>
      <c r="AU554" s="218" t="s">
        <v>82</v>
      </c>
      <c r="AV554" s="13" t="s">
        <v>80</v>
      </c>
      <c r="AW554" s="13" t="s">
        <v>33</v>
      </c>
      <c r="AX554" s="13" t="s">
        <v>72</v>
      </c>
      <c r="AY554" s="218" t="s">
        <v>136</v>
      </c>
    </row>
    <row r="555" spans="2:51" s="14" customFormat="1" ht="11.25">
      <c r="B555" s="219"/>
      <c r="C555" s="220"/>
      <c r="D555" s="204" t="s">
        <v>152</v>
      </c>
      <c r="E555" s="221" t="s">
        <v>19</v>
      </c>
      <c r="F555" s="222" t="s">
        <v>640</v>
      </c>
      <c r="G555" s="220"/>
      <c r="H555" s="223">
        <v>22</v>
      </c>
      <c r="I555" s="224"/>
      <c r="J555" s="220"/>
      <c r="K555" s="220"/>
      <c r="L555" s="225"/>
      <c r="M555" s="226"/>
      <c r="N555" s="227"/>
      <c r="O555" s="227"/>
      <c r="P555" s="227"/>
      <c r="Q555" s="227"/>
      <c r="R555" s="227"/>
      <c r="S555" s="227"/>
      <c r="T555" s="228"/>
      <c r="AT555" s="229" t="s">
        <v>152</v>
      </c>
      <c r="AU555" s="229" t="s">
        <v>82</v>
      </c>
      <c r="AV555" s="14" t="s">
        <v>82</v>
      </c>
      <c r="AW555" s="14" t="s">
        <v>33</v>
      </c>
      <c r="AX555" s="14" t="s">
        <v>72</v>
      </c>
      <c r="AY555" s="229" t="s">
        <v>136</v>
      </c>
    </row>
    <row r="556" spans="2:51" s="13" customFormat="1" ht="11.25">
      <c r="B556" s="209"/>
      <c r="C556" s="210"/>
      <c r="D556" s="204" t="s">
        <v>152</v>
      </c>
      <c r="E556" s="211" t="s">
        <v>19</v>
      </c>
      <c r="F556" s="212" t="s">
        <v>163</v>
      </c>
      <c r="G556" s="210"/>
      <c r="H556" s="211" t="s">
        <v>19</v>
      </c>
      <c r="I556" s="213"/>
      <c r="J556" s="210"/>
      <c r="K556" s="210"/>
      <c r="L556" s="214"/>
      <c r="M556" s="215"/>
      <c r="N556" s="216"/>
      <c r="O556" s="216"/>
      <c r="P556" s="216"/>
      <c r="Q556" s="216"/>
      <c r="R556" s="216"/>
      <c r="S556" s="216"/>
      <c r="T556" s="217"/>
      <c r="AT556" s="218" t="s">
        <v>152</v>
      </c>
      <c r="AU556" s="218" t="s">
        <v>82</v>
      </c>
      <c r="AV556" s="13" t="s">
        <v>80</v>
      </c>
      <c r="AW556" s="13" t="s">
        <v>33</v>
      </c>
      <c r="AX556" s="13" t="s">
        <v>72</v>
      </c>
      <c r="AY556" s="218" t="s">
        <v>136</v>
      </c>
    </row>
    <row r="557" spans="2:51" s="14" customFormat="1" ht="11.25">
      <c r="B557" s="219"/>
      <c r="C557" s="220"/>
      <c r="D557" s="204" t="s">
        <v>152</v>
      </c>
      <c r="E557" s="221" t="s">
        <v>19</v>
      </c>
      <c r="F557" s="222" t="s">
        <v>641</v>
      </c>
      <c r="G557" s="220"/>
      <c r="H557" s="223">
        <v>22</v>
      </c>
      <c r="I557" s="224"/>
      <c r="J557" s="220"/>
      <c r="K557" s="220"/>
      <c r="L557" s="225"/>
      <c r="M557" s="226"/>
      <c r="N557" s="227"/>
      <c r="O557" s="227"/>
      <c r="P557" s="227"/>
      <c r="Q557" s="227"/>
      <c r="R557" s="227"/>
      <c r="S557" s="227"/>
      <c r="T557" s="228"/>
      <c r="AT557" s="229" t="s">
        <v>152</v>
      </c>
      <c r="AU557" s="229" t="s">
        <v>82</v>
      </c>
      <c r="AV557" s="14" t="s">
        <v>82</v>
      </c>
      <c r="AW557" s="14" t="s">
        <v>33</v>
      </c>
      <c r="AX557" s="14" t="s">
        <v>72</v>
      </c>
      <c r="AY557" s="229" t="s">
        <v>136</v>
      </c>
    </row>
    <row r="558" spans="2:51" s="13" customFormat="1" ht="11.25">
      <c r="B558" s="209"/>
      <c r="C558" s="210"/>
      <c r="D558" s="204" t="s">
        <v>152</v>
      </c>
      <c r="E558" s="211" t="s">
        <v>19</v>
      </c>
      <c r="F558" s="212" t="s">
        <v>169</v>
      </c>
      <c r="G558" s="210"/>
      <c r="H558" s="211" t="s">
        <v>19</v>
      </c>
      <c r="I558" s="213"/>
      <c r="J558" s="210"/>
      <c r="K558" s="210"/>
      <c r="L558" s="214"/>
      <c r="M558" s="215"/>
      <c r="N558" s="216"/>
      <c r="O558" s="216"/>
      <c r="P558" s="216"/>
      <c r="Q558" s="216"/>
      <c r="R558" s="216"/>
      <c r="S558" s="216"/>
      <c r="T558" s="217"/>
      <c r="AT558" s="218" t="s">
        <v>152</v>
      </c>
      <c r="AU558" s="218" t="s">
        <v>82</v>
      </c>
      <c r="AV558" s="13" t="s">
        <v>80</v>
      </c>
      <c r="AW558" s="13" t="s">
        <v>33</v>
      </c>
      <c r="AX558" s="13" t="s">
        <v>72</v>
      </c>
      <c r="AY558" s="218" t="s">
        <v>136</v>
      </c>
    </row>
    <row r="559" spans="2:51" s="14" customFormat="1" ht="11.25">
      <c r="B559" s="219"/>
      <c r="C559" s="220"/>
      <c r="D559" s="204" t="s">
        <v>152</v>
      </c>
      <c r="E559" s="221" t="s">
        <v>19</v>
      </c>
      <c r="F559" s="222" t="s">
        <v>642</v>
      </c>
      <c r="G559" s="220"/>
      <c r="H559" s="223">
        <v>20</v>
      </c>
      <c r="I559" s="224"/>
      <c r="J559" s="220"/>
      <c r="K559" s="220"/>
      <c r="L559" s="225"/>
      <c r="M559" s="226"/>
      <c r="N559" s="227"/>
      <c r="O559" s="227"/>
      <c r="P559" s="227"/>
      <c r="Q559" s="227"/>
      <c r="R559" s="227"/>
      <c r="S559" s="227"/>
      <c r="T559" s="228"/>
      <c r="AT559" s="229" t="s">
        <v>152</v>
      </c>
      <c r="AU559" s="229" t="s">
        <v>82</v>
      </c>
      <c r="AV559" s="14" t="s">
        <v>82</v>
      </c>
      <c r="AW559" s="14" t="s">
        <v>33</v>
      </c>
      <c r="AX559" s="14" t="s">
        <v>72</v>
      </c>
      <c r="AY559" s="229" t="s">
        <v>136</v>
      </c>
    </row>
    <row r="560" spans="2:51" s="13" customFormat="1" ht="11.25">
      <c r="B560" s="209"/>
      <c r="C560" s="210"/>
      <c r="D560" s="204" t="s">
        <v>152</v>
      </c>
      <c r="E560" s="211" t="s">
        <v>19</v>
      </c>
      <c r="F560" s="212" t="s">
        <v>174</v>
      </c>
      <c r="G560" s="210"/>
      <c r="H560" s="211" t="s">
        <v>19</v>
      </c>
      <c r="I560" s="213"/>
      <c r="J560" s="210"/>
      <c r="K560" s="210"/>
      <c r="L560" s="214"/>
      <c r="M560" s="215"/>
      <c r="N560" s="216"/>
      <c r="O560" s="216"/>
      <c r="P560" s="216"/>
      <c r="Q560" s="216"/>
      <c r="R560" s="216"/>
      <c r="S560" s="216"/>
      <c r="T560" s="217"/>
      <c r="AT560" s="218" t="s">
        <v>152</v>
      </c>
      <c r="AU560" s="218" t="s">
        <v>82</v>
      </c>
      <c r="AV560" s="13" t="s">
        <v>80</v>
      </c>
      <c r="AW560" s="13" t="s">
        <v>33</v>
      </c>
      <c r="AX560" s="13" t="s">
        <v>72</v>
      </c>
      <c r="AY560" s="218" t="s">
        <v>136</v>
      </c>
    </row>
    <row r="561" spans="2:51" s="14" customFormat="1" ht="11.25">
      <c r="B561" s="219"/>
      <c r="C561" s="220"/>
      <c r="D561" s="204" t="s">
        <v>152</v>
      </c>
      <c r="E561" s="221" t="s">
        <v>19</v>
      </c>
      <c r="F561" s="222" t="s">
        <v>643</v>
      </c>
      <c r="G561" s="220"/>
      <c r="H561" s="223">
        <v>6</v>
      </c>
      <c r="I561" s="224"/>
      <c r="J561" s="220"/>
      <c r="K561" s="220"/>
      <c r="L561" s="225"/>
      <c r="M561" s="226"/>
      <c r="N561" s="227"/>
      <c r="O561" s="227"/>
      <c r="P561" s="227"/>
      <c r="Q561" s="227"/>
      <c r="R561" s="227"/>
      <c r="S561" s="227"/>
      <c r="T561" s="228"/>
      <c r="AT561" s="229" t="s">
        <v>152</v>
      </c>
      <c r="AU561" s="229" t="s">
        <v>82</v>
      </c>
      <c r="AV561" s="14" t="s">
        <v>82</v>
      </c>
      <c r="AW561" s="14" t="s">
        <v>33</v>
      </c>
      <c r="AX561" s="14" t="s">
        <v>72</v>
      </c>
      <c r="AY561" s="229" t="s">
        <v>136</v>
      </c>
    </row>
    <row r="562" spans="2:51" s="15" customFormat="1" ht="11.25">
      <c r="B562" s="230"/>
      <c r="C562" s="231"/>
      <c r="D562" s="204" t="s">
        <v>152</v>
      </c>
      <c r="E562" s="232" t="s">
        <v>19</v>
      </c>
      <c r="F562" s="233" t="s">
        <v>177</v>
      </c>
      <c r="G562" s="231"/>
      <c r="H562" s="234">
        <v>88</v>
      </c>
      <c r="I562" s="235"/>
      <c r="J562" s="231"/>
      <c r="K562" s="231"/>
      <c r="L562" s="236"/>
      <c r="M562" s="237"/>
      <c r="N562" s="238"/>
      <c r="O562" s="238"/>
      <c r="P562" s="238"/>
      <c r="Q562" s="238"/>
      <c r="R562" s="238"/>
      <c r="S562" s="238"/>
      <c r="T562" s="239"/>
      <c r="AT562" s="240" t="s">
        <v>152</v>
      </c>
      <c r="AU562" s="240" t="s">
        <v>82</v>
      </c>
      <c r="AV562" s="15" t="s">
        <v>145</v>
      </c>
      <c r="AW562" s="15" t="s">
        <v>33</v>
      </c>
      <c r="AX562" s="15" t="s">
        <v>80</v>
      </c>
      <c r="AY562" s="240" t="s">
        <v>136</v>
      </c>
    </row>
    <row r="563" spans="1:65" s="2" customFormat="1" ht="16.5" customHeight="1">
      <c r="A563" s="37"/>
      <c r="B563" s="38"/>
      <c r="C563" s="191" t="s">
        <v>653</v>
      </c>
      <c r="D563" s="191" t="s">
        <v>141</v>
      </c>
      <c r="E563" s="192" t="s">
        <v>654</v>
      </c>
      <c r="F563" s="193" t="s">
        <v>655</v>
      </c>
      <c r="G563" s="194" t="s">
        <v>504</v>
      </c>
      <c r="H563" s="195">
        <v>20</v>
      </c>
      <c r="I563" s="196"/>
      <c r="J563" s="197">
        <f>ROUND(I563*H563,2)</f>
        <v>0</v>
      </c>
      <c r="K563" s="193" t="s">
        <v>144</v>
      </c>
      <c r="L563" s="42"/>
      <c r="M563" s="198" t="s">
        <v>19</v>
      </c>
      <c r="N563" s="199" t="s">
        <v>43</v>
      </c>
      <c r="O563" s="67"/>
      <c r="P563" s="200">
        <f>O563*H563</f>
        <v>0</v>
      </c>
      <c r="Q563" s="200">
        <v>0</v>
      </c>
      <c r="R563" s="200">
        <f>Q563*H563</f>
        <v>0</v>
      </c>
      <c r="S563" s="200">
        <v>0</v>
      </c>
      <c r="T563" s="201">
        <f>S563*H563</f>
        <v>0</v>
      </c>
      <c r="U563" s="37"/>
      <c r="V563" s="37"/>
      <c r="W563" s="37"/>
      <c r="X563" s="37"/>
      <c r="Y563" s="37"/>
      <c r="Z563" s="37"/>
      <c r="AA563" s="37"/>
      <c r="AB563" s="37"/>
      <c r="AC563" s="37"/>
      <c r="AD563" s="37"/>
      <c r="AE563" s="37"/>
      <c r="AR563" s="202" t="s">
        <v>332</v>
      </c>
      <c r="AT563" s="202" t="s">
        <v>141</v>
      </c>
      <c r="AU563" s="202" t="s">
        <v>82</v>
      </c>
      <c r="AY563" s="20" t="s">
        <v>136</v>
      </c>
      <c r="BE563" s="203">
        <f>IF(N563="základní",J563,0)</f>
        <v>0</v>
      </c>
      <c r="BF563" s="203">
        <f>IF(N563="snížená",J563,0)</f>
        <v>0</v>
      </c>
      <c r="BG563" s="203">
        <f>IF(N563="zákl. přenesená",J563,0)</f>
        <v>0</v>
      </c>
      <c r="BH563" s="203">
        <f>IF(N563="sníž. přenesená",J563,0)</f>
        <v>0</v>
      </c>
      <c r="BI563" s="203">
        <f>IF(N563="nulová",J563,0)</f>
        <v>0</v>
      </c>
      <c r="BJ563" s="20" t="s">
        <v>80</v>
      </c>
      <c r="BK563" s="203">
        <f>ROUND(I563*H563,2)</f>
        <v>0</v>
      </c>
      <c r="BL563" s="20" t="s">
        <v>332</v>
      </c>
      <c r="BM563" s="202" t="s">
        <v>656</v>
      </c>
    </row>
    <row r="564" spans="1:47" s="2" customFormat="1" ht="11.25">
      <c r="A564" s="37"/>
      <c r="B564" s="38"/>
      <c r="C564" s="39"/>
      <c r="D564" s="204" t="s">
        <v>148</v>
      </c>
      <c r="E564" s="39"/>
      <c r="F564" s="205" t="s">
        <v>657</v>
      </c>
      <c r="G564" s="39"/>
      <c r="H564" s="39"/>
      <c r="I564" s="112"/>
      <c r="J564" s="39"/>
      <c r="K564" s="39"/>
      <c r="L564" s="42"/>
      <c r="M564" s="206"/>
      <c r="N564" s="207"/>
      <c r="O564" s="67"/>
      <c r="P564" s="67"/>
      <c r="Q564" s="67"/>
      <c r="R564" s="67"/>
      <c r="S564" s="67"/>
      <c r="T564" s="68"/>
      <c r="U564" s="37"/>
      <c r="V564" s="37"/>
      <c r="W564" s="37"/>
      <c r="X564" s="37"/>
      <c r="Y564" s="37"/>
      <c r="Z564" s="37"/>
      <c r="AA564" s="37"/>
      <c r="AB564" s="37"/>
      <c r="AC564" s="37"/>
      <c r="AD564" s="37"/>
      <c r="AE564" s="37"/>
      <c r="AT564" s="20" t="s">
        <v>148</v>
      </c>
      <c r="AU564" s="20" t="s">
        <v>82</v>
      </c>
    </row>
    <row r="565" spans="1:47" s="2" customFormat="1" ht="58.5">
      <c r="A565" s="37"/>
      <c r="B565" s="38"/>
      <c r="C565" s="39"/>
      <c r="D565" s="204" t="s">
        <v>150</v>
      </c>
      <c r="E565" s="39"/>
      <c r="F565" s="208" t="s">
        <v>658</v>
      </c>
      <c r="G565" s="39"/>
      <c r="H565" s="39"/>
      <c r="I565" s="112"/>
      <c r="J565" s="39"/>
      <c r="K565" s="39"/>
      <c r="L565" s="42"/>
      <c r="M565" s="206"/>
      <c r="N565" s="207"/>
      <c r="O565" s="67"/>
      <c r="P565" s="67"/>
      <c r="Q565" s="67"/>
      <c r="R565" s="67"/>
      <c r="S565" s="67"/>
      <c r="T565" s="68"/>
      <c r="U565" s="37"/>
      <c r="V565" s="37"/>
      <c r="W565" s="37"/>
      <c r="X565" s="37"/>
      <c r="Y565" s="37"/>
      <c r="Z565" s="37"/>
      <c r="AA565" s="37"/>
      <c r="AB565" s="37"/>
      <c r="AC565" s="37"/>
      <c r="AD565" s="37"/>
      <c r="AE565" s="37"/>
      <c r="AT565" s="20" t="s">
        <v>150</v>
      </c>
      <c r="AU565" s="20" t="s">
        <v>82</v>
      </c>
    </row>
    <row r="566" spans="2:51" s="13" customFormat="1" ht="11.25">
      <c r="B566" s="209"/>
      <c r="C566" s="210"/>
      <c r="D566" s="204" t="s">
        <v>152</v>
      </c>
      <c r="E566" s="211" t="s">
        <v>19</v>
      </c>
      <c r="F566" s="212" t="s">
        <v>659</v>
      </c>
      <c r="G566" s="210"/>
      <c r="H566" s="211" t="s">
        <v>19</v>
      </c>
      <c r="I566" s="213"/>
      <c r="J566" s="210"/>
      <c r="K566" s="210"/>
      <c r="L566" s="214"/>
      <c r="M566" s="215"/>
      <c r="N566" s="216"/>
      <c r="O566" s="216"/>
      <c r="P566" s="216"/>
      <c r="Q566" s="216"/>
      <c r="R566" s="216"/>
      <c r="S566" s="216"/>
      <c r="T566" s="217"/>
      <c r="AT566" s="218" t="s">
        <v>152</v>
      </c>
      <c r="AU566" s="218" t="s">
        <v>82</v>
      </c>
      <c r="AV566" s="13" t="s">
        <v>80</v>
      </c>
      <c r="AW566" s="13" t="s">
        <v>33</v>
      </c>
      <c r="AX566" s="13" t="s">
        <v>72</v>
      </c>
      <c r="AY566" s="218" t="s">
        <v>136</v>
      </c>
    </row>
    <row r="567" spans="2:51" s="14" customFormat="1" ht="11.25">
      <c r="B567" s="219"/>
      <c r="C567" s="220"/>
      <c r="D567" s="204" t="s">
        <v>152</v>
      </c>
      <c r="E567" s="221" t="s">
        <v>19</v>
      </c>
      <c r="F567" s="222" t="s">
        <v>660</v>
      </c>
      <c r="G567" s="220"/>
      <c r="H567" s="223">
        <v>20</v>
      </c>
      <c r="I567" s="224"/>
      <c r="J567" s="220"/>
      <c r="K567" s="220"/>
      <c r="L567" s="225"/>
      <c r="M567" s="226"/>
      <c r="N567" s="227"/>
      <c r="O567" s="227"/>
      <c r="P567" s="227"/>
      <c r="Q567" s="227"/>
      <c r="R567" s="227"/>
      <c r="S567" s="227"/>
      <c r="T567" s="228"/>
      <c r="AT567" s="229" t="s">
        <v>152</v>
      </c>
      <c r="AU567" s="229" t="s">
        <v>82</v>
      </c>
      <c r="AV567" s="14" t="s">
        <v>82</v>
      </c>
      <c r="AW567" s="14" t="s">
        <v>33</v>
      </c>
      <c r="AX567" s="14" t="s">
        <v>72</v>
      </c>
      <c r="AY567" s="229" t="s">
        <v>136</v>
      </c>
    </row>
    <row r="568" spans="2:51" s="15" customFormat="1" ht="11.25">
      <c r="B568" s="230"/>
      <c r="C568" s="231"/>
      <c r="D568" s="204" t="s">
        <v>152</v>
      </c>
      <c r="E568" s="232" t="s">
        <v>19</v>
      </c>
      <c r="F568" s="233" t="s">
        <v>177</v>
      </c>
      <c r="G568" s="231"/>
      <c r="H568" s="234">
        <v>20</v>
      </c>
      <c r="I568" s="235"/>
      <c r="J568" s="231"/>
      <c r="K568" s="231"/>
      <c r="L568" s="236"/>
      <c r="M568" s="237"/>
      <c r="N568" s="238"/>
      <c r="O568" s="238"/>
      <c r="P568" s="238"/>
      <c r="Q568" s="238"/>
      <c r="R568" s="238"/>
      <c r="S568" s="238"/>
      <c r="T568" s="239"/>
      <c r="AT568" s="240" t="s">
        <v>152</v>
      </c>
      <c r="AU568" s="240" t="s">
        <v>82</v>
      </c>
      <c r="AV568" s="15" t="s">
        <v>145</v>
      </c>
      <c r="AW568" s="15" t="s">
        <v>33</v>
      </c>
      <c r="AX568" s="15" t="s">
        <v>80</v>
      </c>
      <c r="AY568" s="240" t="s">
        <v>136</v>
      </c>
    </row>
    <row r="569" spans="1:65" s="2" customFormat="1" ht="21.75" customHeight="1">
      <c r="A569" s="37"/>
      <c r="B569" s="38"/>
      <c r="C569" s="241" t="s">
        <v>661</v>
      </c>
      <c r="D569" s="241" t="s">
        <v>403</v>
      </c>
      <c r="E569" s="242" t="s">
        <v>662</v>
      </c>
      <c r="F569" s="243" t="s">
        <v>663</v>
      </c>
      <c r="G569" s="244" t="s">
        <v>398</v>
      </c>
      <c r="H569" s="245">
        <v>3.64</v>
      </c>
      <c r="I569" s="246"/>
      <c r="J569" s="247">
        <f>ROUND(I569*H569,2)</f>
        <v>0</v>
      </c>
      <c r="K569" s="243" t="s">
        <v>471</v>
      </c>
      <c r="L569" s="248"/>
      <c r="M569" s="249" t="s">
        <v>19</v>
      </c>
      <c r="N569" s="250" t="s">
        <v>43</v>
      </c>
      <c r="O569" s="67"/>
      <c r="P569" s="200">
        <f>O569*H569</f>
        <v>0</v>
      </c>
      <c r="Q569" s="200">
        <v>0</v>
      </c>
      <c r="R569" s="200">
        <f>Q569*H569</f>
        <v>0</v>
      </c>
      <c r="S569" s="200">
        <v>0</v>
      </c>
      <c r="T569" s="201">
        <f>S569*H569</f>
        <v>0</v>
      </c>
      <c r="U569" s="37"/>
      <c r="V569" s="37"/>
      <c r="W569" s="37"/>
      <c r="X569" s="37"/>
      <c r="Y569" s="37"/>
      <c r="Z569" s="37"/>
      <c r="AA569" s="37"/>
      <c r="AB569" s="37"/>
      <c r="AC569" s="37"/>
      <c r="AD569" s="37"/>
      <c r="AE569" s="37"/>
      <c r="AR569" s="202" t="s">
        <v>407</v>
      </c>
      <c r="AT569" s="202" t="s">
        <v>403</v>
      </c>
      <c r="AU569" s="202" t="s">
        <v>82</v>
      </c>
      <c r="AY569" s="20" t="s">
        <v>136</v>
      </c>
      <c r="BE569" s="203">
        <f>IF(N569="základní",J569,0)</f>
        <v>0</v>
      </c>
      <c r="BF569" s="203">
        <f>IF(N569="snížená",J569,0)</f>
        <v>0</v>
      </c>
      <c r="BG569" s="203">
        <f>IF(N569="zákl. přenesená",J569,0)</f>
        <v>0</v>
      </c>
      <c r="BH569" s="203">
        <f>IF(N569="sníž. přenesená",J569,0)</f>
        <v>0</v>
      </c>
      <c r="BI569" s="203">
        <f>IF(N569="nulová",J569,0)</f>
        <v>0</v>
      </c>
      <c r="BJ569" s="20" t="s">
        <v>80</v>
      </c>
      <c r="BK569" s="203">
        <f>ROUND(I569*H569,2)</f>
        <v>0</v>
      </c>
      <c r="BL569" s="20" t="s">
        <v>332</v>
      </c>
      <c r="BM569" s="202" t="s">
        <v>664</v>
      </c>
    </row>
    <row r="570" spans="1:47" s="2" customFormat="1" ht="19.5">
      <c r="A570" s="37"/>
      <c r="B570" s="38"/>
      <c r="C570" s="39"/>
      <c r="D570" s="204" t="s">
        <v>148</v>
      </c>
      <c r="E570" s="39"/>
      <c r="F570" s="205" t="s">
        <v>663</v>
      </c>
      <c r="G570" s="39"/>
      <c r="H570" s="39"/>
      <c r="I570" s="112"/>
      <c r="J570" s="39"/>
      <c r="K570" s="39"/>
      <c r="L570" s="42"/>
      <c r="M570" s="206"/>
      <c r="N570" s="207"/>
      <c r="O570" s="67"/>
      <c r="P570" s="67"/>
      <c r="Q570" s="67"/>
      <c r="R570" s="67"/>
      <c r="S570" s="67"/>
      <c r="T570" s="68"/>
      <c r="U570" s="37"/>
      <c r="V570" s="37"/>
      <c r="W570" s="37"/>
      <c r="X570" s="37"/>
      <c r="Y570" s="37"/>
      <c r="Z570" s="37"/>
      <c r="AA570" s="37"/>
      <c r="AB570" s="37"/>
      <c r="AC570" s="37"/>
      <c r="AD570" s="37"/>
      <c r="AE570" s="37"/>
      <c r="AT570" s="20" t="s">
        <v>148</v>
      </c>
      <c r="AU570" s="20" t="s">
        <v>82</v>
      </c>
    </row>
    <row r="571" spans="2:51" s="13" customFormat="1" ht="11.25">
      <c r="B571" s="209"/>
      <c r="C571" s="210"/>
      <c r="D571" s="204" t="s">
        <v>152</v>
      </c>
      <c r="E571" s="211" t="s">
        <v>19</v>
      </c>
      <c r="F571" s="212" t="s">
        <v>665</v>
      </c>
      <c r="G571" s="210"/>
      <c r="H571" s="211" t="s">
        <v>19</v>
      </c>
      <c r="I571" s="213"/>
      <c r="J571" s="210"/>
      <c r="K571" s="210"/>
      <c r="L571" s="214"/>
      <c r="M571" s="215"/>
      <c r="N571" s="216"/>
      <c r="O571" s="216"/>
      <c r="P571" s="216"/>
      <c r="Q571" s="216"/>
      <c r="R571" s="216"/>
      <c r="S571" s="216"/>
      <c r="T571" s="217"/>
      <c r="AT571" s="218" t="s">
        <v>152</v>
      </c>
      <c r="AU571" s="218" t="s">
        <v>82</v>
      </c>
      <c r="AV571" s="13" t="s">
        <v>80</v>
      </c>
      <c r="AW571" s="13" t="s">
        <v>33</v>
      </c>
      <c r="AX571" s="13" t="s">
        <v>72</v>
      </c>
      <c r="AY571" s="218" t="s">
        <v>136</v>
      </c>
    </row>
    <row r="572" spans="2:51" s="14" customFormat="1" ht="11.25">
      <c r="B572" s="219"/>
      <c r="C572" s="220"/>
      <c r="D572" s="204" t="s">
        <v>152</v>
      </c>
      <c r="E572" s="221" t="s">
        <v>19</v>
      </c>
      <c r="F572" s="222" t="s">
        <v>666</v>
      </c>
      <c r="G572" s="220"/>
      <c r="H572" s="223">
        <v>3.64</v>
      </c>
      <c r="I572" s="224"/>
      <c r="J572" s="220"/>
      <c r="K572" s="220"/>
      <c r="L572" s="225"/>
      <c r="M572" s="226"/>
      <c r="N572" s="227"/>
      <c r="O572" s="227"/>
      <c r="P572" s="227"/>
      <c r="Q572" s="227"/>
      <c r="R572" s="227"/>
      <c r="S572" s="227"/>
      <c r="T572" s="228"/>
      <c r="AT572" s="229" t="s">
        <v>152</v>
      </c>
      <c r="AU572" s="229" t="s">
        <v>82</v>
      </c>
      <c r="AV572" s="14" t="s">
        <v>82</v>
      </c>
      <c r="AW572" s="14" t="s">
        <v>33</v>
      </c>
      <c r="AX572" s="14" t="s">
        <v>72</v>
      </c>
      <c r="AY572" s="229" t="s">
        <v>136</v>
      </c>
    </row>
    <row r="573" spans="2:51" s="15" customFormat="1" ht="11.25">
      <c r="B573" s="230"/>
      <c r="C573" s="231"/>
      <c r="D573" s="204" t="s">
        <v>152</v>
      </c>
      <c r="E573" s="232" t="s">
        <v>19</v>
      </c>
      <c r="F573" s="233" t="s">
        <v>177</v>
      </c>
      <c r="G573" s="231"/>
      <c r="H573" s="234">
        <v>3.64</v>
      </c>
      <c r="I573" s="235"/>
      <c r="J573" s="231"/>
      <c r="K573" s="231"/>
      <c r="L573" s="236"/>
      <c r="M573" s="237"/>
      <c r="N573" s="238"/>
      <c r="O573" s="238"/>
      <c r="P573" s="238"/>
      <c r="Q573" s="238"/>
      <c r="R573" s="238"/>
      <c r="S573" s="238"/>
      <c r="T573" s="239"/>
      <c r="AT573" s="240" t="s">
        <v>152</v>
      </c>
      <c r="AU573" s="240" t="s">
        <v>82</v>
      </c>
      <c r="AV573" s="15" t="s">
        <v>145</v>
      </c>
      <c r="AW573" s="15" t="s">
        <v>33</v>
      </c>
      <c r="AX573" s="15" t="s">
        <v>80</v>
      </c>
      <c r="AY573" s="240" t="s">
        <v>136</v>
      </c>
    </row>
    <row r="574" spans="1:65" s="2" customFormat="1" ht="21.75" customHeight="1">
      <c r="A574" s="37"/>
      <c r="B574" s="38"/>
      <c r="C574" s="241" t="s">
        <v>667</v>
      </c>
      <c r="D574" s="241" t="s">
        <v>403</v>
      </c>
      <c r="E574" s="242" t="s">
        <v>668</v>
      </c>
      <c r="F574" s="243" t="s">
        <v>669</v>
      </c>
      <c r="G574" s="244" t="s">
        <v>398</v>
      </c>
      <c r="H574" s="245">
        <v>1.98</v>
      </c>
      <c r="I574" s="246"/>
      <c r="J574" s="247">
        <f>ROUND(I574*H574,2)</f>
        <v>0</v>
      </c>
      <c r="K574" s="243" t="s">
        <v>471</v>
      </c>
      <c r="L574" s="248"/>
      <c r="M574" s="249" t="s">
        <v>19</v>
      </c>
      <c r="N574" s="250" t="s">
        <v>43</v>
      </c>
      <c r="O574" s="67"/>
      <c r="P574" s="200">
        <f>O574*H574</f>
        <v>0</v>
      </c>
      <c r="Q574" s="200">
        <v>0</v>
      </c>
      <c r="R574" s="200">
        <f>Q574*H574</f>
        <v>0</v>
      </c>
      <c r="S574" s="200">
        <v>0</v>
      </c>
      <c r="T574" s="201">
        <f>S574*H574</f>
        <v>0</v>
      </c>
      <c r="U574" s="37"/>
      <c r="V574" s="37"/>
      <c r="W574" s="37"/>
      <c r="X574" s="37"/>
      <c r="Y574" s="37"/>
      <c r="Z574" s="37"/>
      <c r="AA574" s="37"/>
      <c r="AB574" s="37"/>
      <c r="AC574" s="37"/>
      <c r="AD574" s="37"/>
      <c r="AE574" s="37"/>
      <c r="AR574" s="202" t="s">
        <v>407</v>
      </c>
      <c r="AT574" s="202" t="s">
        <v>403</v>
      </c>
      <c r="AU574" s="202" t="s">
        <v>82</v>
      </c>
      <c r="AY574" s="20" t="s">
        <v>136</v>
      </c>
      <c r="BE574" s="203">
        <f>IF(N574="základní",J574,0)</f>
        <v>0</v>
      </c>
      <c r="BF574" s="203">
        <f>IF(N574="snížená",J574,0)</f>
        <v>0</v>
      </c>
      <c r="BG574" s="203">
        <f>IF(N574="zákl. přenesená",J574,0)</f>
        <v>0</v>
      </c>
      <c r="BH574" s="203">
        <f>IF(N574="sníž. přenesená",J574,0)</f>
        <v>0</v>
      </c>
      <c r="BI574" s="203">
        <f>IF(N574="nulová",J574,0)</f>
        <v>0</v>
      </c>
      <c r="BJ574" s="20" t="s">
        <v>80</v>
      </c>
      <c r="BK574" s="203">
        <f>ROUND(I574*H574,2)</f>
        <v>0</v>
      </c>
      <c r="BL574" s="20" t="s">
        <v>332</v>
      </c>
      <c r="BM574" s="202" t="s">
        <v>670</v>
      </c>
    </row>
    <row r="575" spans="1:47" s="2" customFormat="1" ht="19.5">
      <c r="A575" s="37"/>
      <c r="B575" s="38"/>
      <c r="C575" s="39"/>
      <c r="D575" s="204" t="s">
        <v>148</v>
      </c>
      <c r="E575" s="39"/>
      <c r="F575" s="205" t="s">
        <v>669</v>
      </c>
      <c r="G575" s="39"/>
      <c r="H575" s="39"/>
      <c r="I575" s="112"/>
      <c r="J575" s="39"/>
      <c r="K575" s="39"/>
      <c r="L575" s="42"/>
      <c r="M575" s="206"/>
      <c r="N575" s="207"/>
      <c r="O575" s="67"/>
      <c r="P575" s="67"/>
      <c r="Q575" s="67"/>
      <c r="R575" s="67"/>
      <c r="S575" s="67"/>
      <c r="T575" s="68"/>
      <c r="U575" s="37"/>
      <c r="V575" s="37"/>
      <c r="W575" s="37"/>
      <c r="X575" s="37"/>
      <c r="Y575" s="37"/>
      <c r="Z575" s="37"/>
      <c r="AA575" s="37"/>
      <c r="AB575" s="37"/>
      <c r="AC575" s="37"/>
      <c r="AD575" s="37"/>
      <c r="AE575" s="37"/>
      <c r="AT575" s="20" t="s">
        <v>148</v>
      </c>
      <c r="AU575" s="20" t="s">
        <v>82</v>
      </c>
    </row>
    <row r="576" spans="2:51" s="13" customFormat="1" ht="11.25">
      <c r="B576" s="209"/>
      <c r="C576" s="210"/>
      <c r="D576" s="204" t="s">
        <v>152</v>
      </c>
      <c r="E576" s="211" t="s">
        <v>19</v>
      </c>
      <c r="F576" s="212" t="s">
        <v>671</v>
      </c>
      <c r="G576" s="210"/>
      <c r="H576" s="211" t="s">
        <v>19</v>
      </c>
      <c r="I576" s="213"/>
      <c r="J576" s="210"/>
      <c r="K576" s="210"/>
      <c r="L576" s="214"/>
      <c r="M576" s="215"/>
      <c r="N576" s="216"/>
      <c r="O576" s="216"/>
      <c r="P576" s="216"/>
      <c r="Q576" s="216"/>
      <c r="R576" s="216"/>
      <c r="S576" s="216"/>
      <c r="T576" s="217"/>
      <c r="AT576" s="218" t="s">
        <v>152</v>
      </c>
      <c r="AU576" s="218" t="s">
        <v>82</v>
      </c>
      <c r="AV576" s="13" t="s">
        <v>80</v>
      </c>
      <c r="AW576" s="13" t="s">
        <v>33</v>
      </c>
      <c r="AX576" s="13" t="s">
        <v>72</v>
      </c>
      <c r="AY576" s="218" t="s">
        <v>136</v>
      </c>
    </row>
    <row r="577" spans="2:51" s="14" customFormat="1" ht="11.25">
      <c r="B577" s="219"/>
      <c r="C577" s="220"/>
      <c r="D577" s="204" t="s">
        <v>152</v>
      </c>
      <c r="E577" s="221" t="s">
        <v>19</v>
      </c>
      <c r="F577" s="222" t="s">
        <v>672</v>
      </c>
      <c r="G577" s="220"/>
      <c r="H577" s="223">
        <v>1.98</v>
      </c>
      <c r="I577" s="224"/>
      <c r="J577" s="220"/>
      <c r="K577" s="220"/>
      <c r="L577" s="225"/>
      <c r="M577" s="226"/>
      <c r="N577" s="227"/>
      <c r="O577" s="227"/>
      <c r="P577" s="227"/>
      <c r="Q577" s="227"/>
      <c r="R577" s="227"/>
      <c r="S577" s="227"/>
      <c r="T577" s="228"/>
      <c r="AT577" s="229" t="s">
        <v>152</v>
      </c>
      <c r="AU577" s="229" t="s">
        <v>82</v>
      </c>
      <c r="AV577" s="14" t="s">
        <v>82</v>
      </c>
      <c r="AW577" s="14" t="s">
        <v>33</v>
      </c>
      <c r="AX577" s="14" t="s">
        <v>72</v>
      </c>
      <c r="AY577" s="229" t="s">
        <v>136</v>
      </c>
    </row>
    <row r="578" spans="2:51" s="15" customFormat="1" ht="11.25">
      <c r="B578" s="230"/>
      <c r="C578" s="231"/>
      <c r="D578" s="204" t="s">
        <v>152</v>
      </c>
      <c r="E578" s="232" t="s">
        <v>19</v>
      </c>
      <c r="F578" s="233" t="s">
        <v>177</v>
      </c>
      <c r="G578" s="231"/>
      <c r="H578" s="234">
        <v>1.98</v>
      </c>
      <c r="I578" s="235"/>
      <c r="J578" s="231"/>
      <c r="K578" s="231"/>
      <c r="L578" s="236"/>
      <c r="M578" s="237"/>
      <c r="N578" s="238"/>
      <c r="O578" s="238"/>
      <c r="P578" s="238"/>
      <c r="Q578" s="238"/>
      <c r="R578" s="238"/>
      <c r="S578" s="238"/>
      <c r="T578" s="239"/>
      <c r="AT578" s="240" t="s">
        <v>152</v>
      </c>
      <c r="AU578" s="240" t="s">
        <v>82</v>
      </c>
      <c r="AV578" s="15" t="s">
        <v>145</v>
      </c>
      <c r="AW578" s="15" t="s">
        <v>33</v>
      </c>
      <c r="AX578" s="15" t="s">
        <v>80</v>
      </c>
      <c r="AY578" s="240" t="s">
        <v>136</v>
      </c>
    </row>
    <row r="579" spans="1:65" s="2" customFormat="1" ht="21.75" customHeight="1">
      <c r="A579" s="37"/>
      <c r="B579" s="38"/>
      <c r="C579" s="241" t="s">
        <v>673</v>
      </c>
      <c r="D579" s="241" t="s">
        <v>403</v>
      </c>
      <c r="E579" s="242" t="s">
        <v>674</v>
      </c>
      <c r="F579" s="243" t="s">
        <v>675</v>
      </c>
      <c r="G579" s="244" t="s">
        <v>398</v>
      </c>
      <c r="H579" s="245">
        <v>1.16</v>
      </c>
      <c r="I579" s="246"/>
      <c r="J579" s="247">
        <f>ROUND(I579*H579,2)</f>
        <v>0</v>
      </c>
      <c r="K579" s="243" t="s">
        <v>471</v>
      </c>
      <c r="L579" s="248"/>
      <c r="M579" s="249" t="s">
        <v>19</v>
      </c>
      <c r="N579" s="250" t="s">
        <v>43</v>
      </c>
      <c r="O579" s="67"/>
      <c r="P579" s="200">
        <f>O579*H579</f>
        <v>0</v>
      </c>
      <c r="Q579" s="200">
        <v>0</v>
      </c>
      <c r="R579" s="200">
        <f>Q579*H579</f>
        <v>0</v>
      </c>
      <c r="S579" s="200">
        <v>0</v>
      </c>
      <c r="T579" s="201">
        <f>S579*H579</f>
        <v>0</v>
      </c>
      <c r="U579" s="37"/>
      <c r="V579" s="37"/>
      <c r="W579" s="37"/>
      <c r="X579" s="37"/>
      <c r="Y579" s="37"/>
      <c r="Z579" s="37"/>
      <c r="AA579" s="37"/>
      <c r="AB579" s="37"/>
      <c r="AC579" s="37"/>
      <c r="AD579" s="37"/>
      <c r="AE579" s="37"/>
      <c r="AR579" s="202" t="s">
        <v>407</v>
      </c>
      <c r="AT579" s="202" t="s">
        <v>403</v>
      </c>
      <c r="AU579" s="202" t="s">
        <v>82</v>
      </c>
      <c r="AY579" s="20" t="s">
        <v>136</v>
      </c>
      <c r="BE579" s="203">
        <f>IF(N579="základní",J579,0)</f>
        <v>0</v>
      </c>
      <c r="BF579" s="203">
        <f>IF(N579="snížená",J579,0)</f>
        <v>0</v>
      </c>
      <c r="BG579" s="203">
        <f>IF(N579="zákl. přenesená",J579,0)</f>
        <v>0</v>
      </c>
      <c r="BH579" s="203">
        <f>IF(N579="sníž. přenesená",J579,0)</f>
        <v>0</v>
      </c>
      <c r="BI579" s="203">
        <f>IF(N579="nulová",J579,0)</f>
        <v>0</v>
      </c>
      <c r="BJ579" s="20" t="s">
        <v>80</v>
      </c>
      <c r="BK579" s="203">
        <f>ROUND(I579*H579,2)</f>
        <v>0</v>
      </c>
      <c r="BL579" s="20" t="s">
        <v>332</v>
      </c>
      <c r="BM579" s="202" t="s">
        <v>676</v>
      </c>
    </row>
    <row r="580" spans="1:47" s="2" customFormat="1" ht="11.25">
      <c r="A580" s="37"/>
      <c r="B580" s="38"/>
      <c r="C580" s="39"/>
      <c r="D580" s="204" t="s">
        <v>148</v>
      </c>
      <c r="E580" s="39"/>
      <c r="F580" s="205" t="s">
        <v>675</v>
      </c>
      <c r="G580" s="39"/>
      <c r="H580" s="39"/>
      <c r="I580" s="112"/>
      <c r="J580" s="39"/>
      <c r="K580" s="39"/>
      <c r="L580" s="42"/>
      <c r="M580" s="206"/>
      <c r="N580" s="207"/>
      <c r="O580" s="67"/>
      <c r="P580" s="67"/>
      <c r="Q580" s="67"/>
      <c r="R580" s="67"/>
      <c r="S580" s="67"/>
      <c r="T580" s="68"/>
      <c r="U580" s="37"/>
      <c r="V580" s="37"/>
      <c r="W580" s="37"/>
      <c r="X580" s="37"/>
      <c r="Y580" s="37"/>
      <c r="Z580" s="37"/>
      <c r="AA580" s="37"/>
      <c r="AB580" s="37"/>
      <c r="AC580" s="37"/>
      <c r="AD580" s="37"/>
      <c r="AE580" s="37"/>
      <c r="AT580" s="20" t="s">
        <v>148</v>
      </c>
      <c r="AU580" s="20" t="s">
        <v>82</v>
      </c>
    </row>
    <row r="581" spans="2:51" s="13" customFormat="1" ht="11.25">
      <c r="B581" s="209"/>
      <c r="C581" s="210"/>
      <c r="D581" s="204" t="s">
        <v>152</v>
      </c>
      <c r="E581" s="211" t="s">
        <v>19</v>
      </c>
      <c r="F581" s="212" t="s">
        <v>677</v>
      </c>
      <c r="G581" s="210"/>
      <c r="H581" s="211" t="s">
        <v>19</v>
      </c>
      <c r="I581" s="213"/>
      <c r="J581" s="210"/>
      <c r="K581" s="210"/>
      <c r="L581" s="214"/>
      <c r="M581" s="215"/>
      <c r="N581" s="216"/>
      <c r="O581" s="216"/>
      <c r="P581" s="216"/>
      <c r="Q581" s="216"/>
      <c r="R581" s="216"/>
      <c r="S581" s="216"/>
      <c r="T581" s="217"/>
      <c r="AT581" s="218" t="s">
        <v>152</v>
      </c>
      <c r="AU581" s="218" t="s">
        <v>82</v>
      </c>
      <c r="AV581" s="13" t="s">
        <v>80</v>
      </c>
      <c r="AW581" s="13" t="s">
        <v>33</v>
      </c>
      <c r="AX581" s="13" t="s">
        <v>72</v>
      </c>
      <c r="AY581" s="218" t="s">
        <v>136</v>
      </c>
    </row>
    <row r="582" spans="2:51" s="14" customFormat="1" ht="11.25">
      <c r="B582" s="219"/>
      <c r="C582" s="220"/>
      <c r="D582" s="204" t="s">
        <v>152</v>
      </c>
      <c r="E582" s="221" t="s">
        <v>19</v>
      </c>
      <c r="F582" s="222" t="s">
        <v>678</v>
      </c>
      <c r="G582" s="220"/>
      <c r="H582" s="223">
        <v>1.16</v>
      </c>
      <c r="I582" s="224"/>
      <c r="J582" s="220"/>
      <c r="K582" s="220"/>
      <c r="L582" s="225"/>
      <c r="M582" s="226"/>
      <c r="N582" s="227"/>
      <c r="O582" s="227"/>
      <c r="P582" s="227"/>
      <c r="Q582" s="227"/>
      <c r="R582" s="227"/>
      <c r="S582" s="227"/>
      <c r="T582" s="228"/>
      <c r="AT582" s="229" t="s">
        <v>152</v>
      </c>
      <c r="AU582" s="229" t="s">
        <v>82</v>
      </c>
      <c r="AV582" s="14" t="s">
        <v>82</v>
      </c>
      <c r="AW582" s="14" t="s">
        <v>33</v>
      </c>
      <c r="AX582" s="14" t="s">
        <v>72</v>
      </c>
      <c r="AY582" s="229" t="s">
        <v>136</v>
      </c>
    </row>
    <row r="583" spans="2:51" s="15" customFormat="1" ht="11.25">
      <c r="B583" s="230"/>
      <c r="C583" s="231"/>
      <c r="D583" s="204" t="s">
        <v>152</v>
      </c>
      <c r="E583" s="232" t="s">
        <v>19</v>
      </c>
      <c r="F583" s="233" t="s">
        <v>177</v>
      </c>
      <c r="G583" s="231"/>
      <c r="H583" s="234">
        <v>1.16</v>
      </c>
      <c r="I583" s="235"/>
      <c r="J583" s="231"/>
      <c r="K583" s="231"/>
      <c r="L583" s="236"/>
      <c r="M583" s="237"/>
      <c r="N583" s="238"/>
      <c r="O583" s="238"/>
      <c r="P583" s="238"/>
      <c r="Q583" s="238"/>
      <c r="R583" s="238"/>
      <c r="S583" s="238"/>
      <c r="T583" s="239"/>
      <c r="AT583" s="240" t="s">
        <v>152</v>
      </c>
      <c r="AU583" s="240" t="s">
        <v>82</v>
      </c>
      <c r="AV583" s="15" t="s">
        <v>145</v>
      </c>
      <c r="AW583" s="15" t="s">
        <v>33</v>
      </c>
      <c r="AX583" s="15" t="s">
        <v>80</v>
      </c>
      <c r="AY583" s="240" t="s">
        <v>136</v>
      </c>
    </row>
    <row r="584" spans="1:65" s="2" customFormat="1" ht="21.75" customHeight="1">
      <c r="A584" s="37"/>
      <c r="B584" s="38"/>
      <c r="C584" s="241" t="s">
        <v>679</v>
      </c>
      <c r="D584" s="241" t="s">
        <v>403</v>
      </c>
      <c r="E584" s="242" t="s">
        <v>680</v>
      </c>
      <c r="F584" s="243" t="s">
        <v>681</v>
      </c>
      <c r="G584" s="244" t="s">
        <v>398</v>
      </c>
      <c r="H584" s="245">
        <v>1.16</v>
      </c>
      <c r="I584" s="246"/>
      <c r="J584" s="247">
        <f>ROUND(I584*H584,2)</f>
        <v>0</v>
      </c>
      <c r="K584" s="243" t="s">
        <v>471</v>
      </c>
      <c r="L584" s="248"/>
      <c r="M584" s="249" t="s">
        <v>19</v>
      </c>
      <c r="N584" s="250" t="s">
        <v>43</v>
      </c>
      <c r="O584" s="67"/>
      <c r="P584" s="200">
        <f>O584*H584</f>
        <v>0</v>
      </c>
      <c r="Q584" s="200">
        <v>0</v>
      </c>
      <c r="R584" s="200">
        <f>Q584*H584</f>
        <v>0</v>
      </c>
      <c r="S584" s="200">
        <v>0</v>
      </c>
      <c r="T584" s="201">
        <f>S584*H584</f>
        <v>0</v>
      </c>
      <c r="U584" s="37"/>
      <c r="V584" s="37"/>
      <c r="W584" s="37"/>
      <c r="X584" s="37"/>
      <c r="Y584" s="37"/>
      <c r="Z584" s="37"/>
      <c r="AA584" s="37"/>
      <c r="AB584" s="37"/>
      <c r="AC584" s="37"/>
      <c r="AD584" s="37"/>
      <c r="AE584" s="37"/>
      <c r="AR584" s="202" t="s">
        <v>407</v>
      </c>
      <c r="AT584" s="202" t="s">
        <v>403</v>
      </c>
      <c r="AU584" s="202" t="s">
        <v>82</v>
      </c>
      <c r="AY584" s="20" t="s">
        <v>136</v>
      </c>
      <c r="BE584" s="203">
        <f>IF(N584="základní",J584,0)</f>
        <v>0</v>
      </c>
      <c r="BF584" s="203">
        <f>IF(N584="snížená",J584,0)</f>
        <v>0</v>
      </c>
      <c r="BG584" s="203">
        <f>IF(N584="zákl. přenesená",J584,0)</f>
        <v>0</v>
      </c>
      <c r="BH584" s="203">
        <f>IF(N584="sníž. přenesená",J584,0)</f>
        <v>0</v>
      </c>
      <c r="BI584" s="203">
        <f>IF(N584="nulová",J584,0)</f>
        <v>0</v>
      </c>
      <c r="BJ584" s="20" t="s">
        <v>80</v>
      </c>
      <c r="BK584" s="203">
        <f>ROUND(I584*H584,2)</f>
        <v>0</v>
      </c>
      <c r="BL584" s="20" t="s">
        <v>332</v>
      </c>
      <c r="BM584" s="202" t="s">
        <v>682</v>
      </c>
    </row>
    <row r="585" spans="1:47" s="2" customFormat="1" ht="11.25">
      <c r="A585" s="37"/>
      <c r="B585" s="38"/>
      <c r="C585" s="39"/>
      <c r="D585" s="204" t="s">
        <v>148</v>
      </c>
      <c r="E585" s="39"/>
      <c r="F585" s="205" t="s">
        <v>681</v>
      </c>
      <c r="G585" s="39"/>
      <c r="H585" s="39"/>
      <c r="I585" s="112"/>
      <c r="J585" s="39"/>
      <c r="K585" s="39"/>
      <c r="L585" s="42"/>
      <c r="M585" s="206"/>
      <c r="N585" s="207"/>
      <c r="O585" s="67"/>
      <c r="P585" s="67"/>
      <c r="Q585" s="67"/>
      <c r="R585" s="67"/>
      <c r="S585" s="67"/>
      <c r="T585" s="68"/>
      <c r="U585" s="37"/>
      <c r="V585" s="37"/>
      <c r="W585" s="37"/>
      <c r="X585" s="37"/>
      <c r="Y585" s="37"/>
      <c r="Z585" s="37"/>
      <c r="AA585" s="37"/>
      <c r="AB585" s="37"/>
      <c r="AC585" s="37"/>
      <c r="AD585" s="37"/>
      <c r="AE585" s="37"/>
      <c r="AT585" s="20" t="s">
        <v>148</v>
      </c>
      <c r="AU585" s="20" t="s">
        <v>82</v>
      </c>
    </row>
    <row r="586" spans="2:51" s="13" customFormat="1" ht="11.25">
      <c r="B586" s="209"/>
      <c r="C586" s="210"/>
      <c r="D586" s="204" t="s">
        <v>152</v>
      </c>
      <c r="E586" s="211" t="s">
        <v>19</v>
      </c>
      <c r="F586" s="212" t="s">
        <v>677</v>
      </c>
      <c r="G586" s="210"/>
      <c r="H586" s="211" t="s">
        <v>19</v>
      </c>
      <c r="I586" s="213"/>
      <c r="J586" s="210"/>
      <c r="K586" s="210"/>
      <c r="L586" s="214"/>
      <c r="M586" s="215"/>
      <c r="N586" s="216"/>
      <c r="O586" s="216"/>
      <c r="P586" s="216"/>
      <c r="Q586" s="216"/>
      <c r="R586" s="216"/>
      <c r="S586" s="216"/>
      <c r="T586" s="217"/>
      <c r="AT586" s="218" t="s">
        <v>152</v>
      </c>
      <c r="AU586" s="218" t="s">
        <v>82</v>
      </c>
      <c r="AV586" s="13" t="s">
        <v>80</v>
      </c>
      <c r="AW586" s="13" t="s">
        <v>33</v>
      </c>
      <c r="AX586" s="13" t="s">
        <v>72</v>
      </c>
      <c r="AY586" s="218" t="s">
        <v>136</v>
      </c>
    </row>
    <row r="587" spans="2:51" s="14" customFormat="1" ht="11.25">
      <c r="B587" s="219"/>
      <c r="C587" s="220"/>
      <c r="D587" s="204" t="s">
        <v>152</v>
      </c>
      <c r="E587" s="221" t="s">
        <v>19</v>
      </c>
      <c r="F587" s="222" t="s">
        <v>678</v>
      </c>
      <c r="G587" s="220"/>
      <c r="H587" s="223">
        <v>1.16</v>
      </c>
      <c r="I587" s="224"/>
      <c r="J587" s="220"/>
      <c r="K587" s="220"/>
      <c r="L587" s="225"/>
      <c r="M587" s="226"/>
      <c r="N587" s="227"/>
      <c r="O587" s="227"/>
      <c r="P587" s="227"/>
      <c r="Q587" s="227"/>
      <c r="R587" s="227"/>
      <c r="S587" s="227"/>
      <c r="T587" s="228"/>
      <c r="AT587" s="229" t="s">
        <v>152</v>
      </c>
      <c r="AU587" s="229" t="s">
        <v>82</v>
      </c>
      <c r="AV587" s="14" t="s">
        <v>82</v>
      </c>
      <c r="AW587" s="14" t="s">
        <v>33</v>
      </c>
      <c r="AX587" s="14" t="s">
        <v>72</v>
      </c>
      <c r="AY587" s="229" t="s">
        <v>136</v>
      </c>
    </row>
    <row r="588" spans="2:51" s="15" customFormat="1" ht="11.25">
      <c r="B588" s="230"/>
      <c r="C588" s="231"/>
      <c r="D588" s="204" t="s">
        <v>152</v>
      </c>
      <c r="E588" s="232" t="s">
        <v>19</v>
      </c>
      <c r="F588" s="233" t="s">
        <v>177</v>
      </c>
      <c r="G588" s="231"/>
      <c r="H588" s="234">
        <v>1.16</v>
      </c>
      <c r="I588" s="235"/>
      <c r="J588" s="231"/>
      <c r="K588" s="231"/>
      <c r="L588" s="236"/>
      <c r="M588" s="237"/>
      <c r="N588" s="238"/>
      <c r="O588" s="238"/>
      <c r="P588" s="238"/>
      <c r="Q588" s="238"/>
      <c r="R588" s="238"/>
      <c r="S588" s="238"/>
      <c r="T588" s="239"/>
      <c r="AT588" s="240" t="s">
        <v>152</v>
      </c>
      <c r="AU588" s="240" t="s">
        <v>82</v>
      </c>
      <c r="AV588" s="15" t="s">
        <v>145</v>
      </c>
      <c r="AW588" s="15" t="s">
        <v>33</v>
      </c>
      <c r="AX588" s="15" t="s">
        <v>80</v>
      </c>
      <c r="AY588" s="240" t="s">
        <v>136</v>
      </c>
    </row>
    <row r="589" spans="1:65" s="2" customFormat="1" ht="21.75" customHeight="1">
      <c r="A589" s="37"/>
      <c r="B589" s="38"/>
      <c r="C589" s="241" t="s">
        <v>683</v>
      </c>
      <c r="D589" s="241" t="s">
        <v>403</v>
      </c>
      <c r="E589" s="242" t="s">
        <v>684</v>
      </c>
      <c r="F589" s="243" t="s">
        <v>685</v>
      </c>
      <c r="G589" s="244" t="s">
        <v>398</v>
      </c>
      <c r="H589" s="245">
        <v>0.905</v>
      </c>
      <c r="I589" s="246"/>
      <c r="J589" s="247">
        <f>ROUND(I589*H589,2)</f>
        <v>0</v>
      </c>
      <c r="K589" s="243" t="s">
        <v>471</v>
      </c>
      <c r="L589" s="248"/>
      <c r="M589" s="249" t="s">
        <v>19</v>
      </c>
      <c r="N589" s="250" t="s">
        <v>43</v>
      </c>
      <c r="O589" s="67"/>
      <c r="P589" s="200">
        <f>O589*H589</f>
        <v>0</v>
      </c>
      <c r="Q589" s="200">
        <v>0</v>
      </c>
      <c r="R589" s="200">
        <f>Q589*H589</f>
        <v>0</v>
      </c>
      <c r="S589" s="200">
        <v>0</v>
      </c>
      <c r="T589" s="201">
        <f>S589*H589</f>
        <v>0</v>
      </c>
      <c r="U589" s="37"/>
      <c r="V589" s="37"/>
      <c r="W589" s="37"/>
      <c r="X589" s="37"/>
      <c r="Y589" s="37"/>
      <c r="Z589" s="37"/>
      <c r="AA589" s="37"/>
      <c r="AB589" s="37"/>
      <c r="AC589" s="37"/>
      <c r="AD589" s="37"/>
      <c r="AE589" s="37"/>
      <c r="AR589" s="202" t="s">
        <v>407</v>
      </c>
      <c r="AT589" s="202" t="s">
        <v>403</v>
      </c>
      <c r="AU589" s="202" t="s">
        <v>82</v>
      </c>
      <c r="AY589" s="20" t="s">
        <v>136</v>
      </c>
      <c r="BE589" s="203">
        <f>IF(N589="základní",J589,0)</f>
        <v>0</v>
      </c>
      <c r="BF589" s="203">
        <f>IF(N589="snížená",J589,0)</f>
        <v>0</v>
      </c>
      <c r="BG589" s="203">
        <f>IF(N589="zákl. přenesená",J589,0)</f>
        <v>0</v>
      </c>
      <c r="BH589" s="203">
        <f>IF(N589="sníž. přenesená",J589,0)</f>
        <v>0</v>
      </c>
      <c r="BI589" s="203">
        <f>IF(N589="nulová",J589,0)</f>
        <v>0</v>
      </c>
      <c r="BJ589" s="20" t="s">
        <v>80</v>
      </c>
      <c r="BK589" s="203">
        <f>ROUND(I589*H589,2)</f>
        <v>0</v>
      </c>
      <c r="BL589" s="20" t="s">
        <v>332</v>
      </c>
      <c r="BM589" s="202" t="s">
        <v>686</v>
      </c>
    </row>
    <row r="590" spans="1:47" s="2" customFormat="1" ht="19.5">
      <c r="A590" s="37"/>
      <c r="B590" s="38"/>
      <c r="C590" s="39"/>
      <c r="D590" s="204" t="s">
        <v>148</v>
      </c>
      <c r="E590" s="39"/>
      <c r="F590" s="205" t="s">
        <v>687</v>
      </c>
      <c r="G590" s="39"/>
      <c r="H590" s="39"/>
      <c r="I590" s="112"/>
      <c r="J590" s="39"/>
      <c r="K590" s="39"/>
      <c r="L590" s="42"/>
      <c r="M590" s="206"/>
      <c r="N590" s="207"/>
      <c r="O590" s="67"/>
      <c r="P590" s="67"/>
      <c r="Q590" s="67"/>
      <c r="R590" s="67"/>
      <c r="S590" s="67"/>
      <c r="T590" s="68"/>
      <c r="U590" s="37"/>
      <c r="V590" s="37"/>
      <c r="W590" s="37"/>
      <c r="X590" s="37"/>
      <c r="Y590" s="37"/>
      <c r="Z590" s="37"/>
      <c r="AA590" s="37"/>
      <c r="AB590" s="37"/>
      <c r="AC590" s="37"/>
      <c r="AD590" s="37"/>
      <c r="AE590" s="37"/>
      <c r="AT590" s="20" t="s">
        <v>148</v>
      </c>
      <c r="AU590" s="20" t="s">
        <v>82</v>
      </c>
    </row>
    <row r="591" spans="2:51" s="13" customFormat="1" ht="11.25">
      <c r="B591" s="209"/>
      <c r="C591" s="210"/>
      <c r="D591" s="204" t="s">
        <v>152</v>
      </c>
      <c r="E591" s="211" t="s">
        <v>19</v>
      </c>
      <c r="F591" s="212" t="s">
        <v>688</v>
      </c>
      <c r="G591" s="210"/>
      <c r="H591" s="211" t="s">
        <v>19</v>
      </c>
      <c r="I591" s="213"/>
      <c r="J591" s="210"/>
      <c r="K591" s="210"/>
      <c r="L591" s="214"/>
      <c r="M591" s="215"/>
      <c r="N591" s="216"/>
      <c r="O591" s="216"/>
      <c r="P591" s="216"/>
      <c r="Q591" s="216"/>
      <c r="R591" s="216"/>
      <c r="S591" s="216"/>
      <c r="T591" s="217"/>
      <c r="AT591" s="218" t="s">
        <v>152</v>
      </c>
      <c r="AU591" s="218" t="s">
        <v>82</v>
      </c>
      <c r="AV591" s="13" t="s">
        <v>80</v>
      </c>
      <c r="AW591" s="13" t="s">
        <v>33</v>
      </c>
      <c r="AX591" s="13" t="s">
        <v>72</v>
      </c>
      <c r="AY591" s="218" t="s">
        <v>136</v>
      </c>
    </row>
    <row r="592" spans="2:51" s="14" customFormat="1" ht="11.25">
      <c r="B592" s="219"/>
      <c r="C592" s="220"/>
      <c r="D592" s="204" t="s">
        <v>152</v>
      </c>
      <c r="E592" s="221" t="s">
        <v>19</v>
      </c>
      <c r="F592" s="222" t="s">
        <v>689</v>
      </c>
      <c r="G592" s="220"/>
      <c r="H592" s="223">
        <v>0.905</v>
      </c>
      <c r="I592" s="224"/>
      <c r="J592" s="220"/>
      <c r="K592" s="220"/>
      <c r="L592" s="225"/>
      <c r="M592" s="226"/>
      <c r="N592" s="227"/>
      <c r="O592" s="227"/>
      <c r="P592" s="227"/>
      <c r="Q592" s="227"/>
      <c r="R592" s="227"/>
      <c r="S592" s="227"/>
      <c r="T592" s="228"/>
      <c r="AT592" s="229" t="s">
        <v>152</v>
      </c>
      <c r="AU592" s="229" t="s">
        <v>82</v>
      </c>
      <c r="AV592" s="14" t="s">
        <v>82</v>
      </c>
      <c r="AW592" s="14" t="s">
        <v>33</v>
      </c>
      <c r="AX592" s="14" t="s">
        <v>72</v>
      </c>
      <c r="AY592" s="229" t="s">
        <v>136</v>
      </c>
    </row>
    <row r="593" spans="2:51" s="15" customFormat="1" ht="11.25">
      <c r="B593" s="230"/>
      <c r="C593" s="231"/>
      <c r="D593" s="204" t="s">
        <v>152</v>
      </c>
      <c r="E593" s="232" t="s">
        <v>19</v>
      </c>
      <c r="F593" s="233" t="s">
        <v>177</v>
      </c>
      <c r="G593" s="231"/>
      <c r="H593" s="234">
        <v>0.905</v>
      </c>
      <c r="I593" s="235"/>
      <c r="J593" s="231"/>
      <c r="K593" s="231"/>
      <c r="L593" s="236"/>
      <c r="M593" s="237"/>
      <c r="N593" s="238"/>
      <c r="O593" s="238"/>
      <c r="P593" s="238"/>
      <c r="Q593" s="238"/>
      <c r="R593" s="238"/>
      <c r="S593" s="238"/>
      <c r="T593" s="239"/>
      <c r="AT593" s="240" t="s">
        <v>152</v>
      </c>
      <c r="AU593" s="240" t="s">
        <v>82</v>
      </c>
      <c r="AV593" s="15" t="s">
        <v>145</v>
      </c>
      <c r="AW593" s="15" t="s">
        <v>33</v>
      </c>
      <c r="AX593" s="15" t="s">
        <v>80</v>
      </c>
      <c r="AY593" s="240" t="s">
        <v>136</v>
      </c>
    </row>
    <row r="594" spans="1:65" s="2" customFormat="1" ht="21.75" customHeight="1">
      <c r="A594" s="37"/>
      <c r="B594" s="38"/>
      <c r="C594" s="241" t="s">
        <v>690</v>
      </c>
      <c r="D594" s="241" t="s">
        <v>403</v>
      </c>
      <c r="E594" s="242" t="s">
        <v>691</v>
      </c>
      <c r="F594" s="243" t="s">
        <v>692</v>
      </c>
      <c r="G594" s="244" t="s">
        <v>398</v>
      </c>
      <c r="H594" s="245">
        <v>3.66</v>
      </c>
      <c r="I594" s="246"/>
      <c r="J594" s="247">
        <f>ROUND(I594*H594,2)</f>
        <v>0</v>
      </c>
      <c r="K594" s="243" t="s">
        <v>471</v>
      </c>
      <c r="L594" s="248"/>
      <c r="M594" s="249" t="s">
        <v>19</v>
      </c>
      <c r="N594" s="250" t="s">
        <v>43</v>
      </c>
      <c r="O594" s="67"/>
      <c r="P594" s="200">
        <f>O594*H594</f>
        <v>0</v>
      </c>
      <c r="Q594" s="200">
        <v>0</v>
      </c>
      <c r="R594" s="200">
        <f>Q594*H594</f>
        <v>0</v>
      </c>
      <c r="S594" s="200">
        <v>0</v>
      </c>
      <c r="T594" s="201">
        <f>S594*H594</f>
        <v>0</v>
      </c>
      <c r="U594" s="37"/>
      <c r="V594" s="37"/>
      <c r="W594" s="37"/>
      <c r="X594" s="37"/>
      <c r="Y594" s="37"/>
      <c r="Z594" s="37"/>
      <c r="AA594" s="37"/>
      <c r="AB594" s="37"/>
      <c r="AC594" s="37"/>
      <c r="AD594" s="37"/>
      <c r="AE594" s="37"/>
      <c r="AR594" s="202" t="s">
        <v>407</v>
      </c>
      <c r="AT594" s="202" t="s">
        <v>403</v>
      </c>
      <c r="AU594" s="202" t="s">
        <v>82</v>
      </c>
      <c r="AY594" s="20" t="s">
        <v>136</v>
      </c>
      <c r="BE594" s="203">
        <f>IF(N594="základní",J594,0)</f>
        <v>0</v>
      </c>
      <c r="BF594" s="203">
        <f>IF(N594="snížená",J594,0)</f>
        <v>0</v>
      </c>
      <c r="BG594" s="203">
        <f>IF(N594="zákl. přenesená",J594,0)</f>
        <v>0</v>
      </c>
      <c r="BH594" s="203">
        <f>IF(N594="sníž. přenesená",J594,0)</f>
        <v>0</v>
      </c>
      <c r="BI594" s="203">
        <f>IF(N594="nulová",J594,0)</f>
        <v>0</v>
      </c>
      <c r="BJ594" s="20" t="s">
        <v>80</v>
      </c>
      <c r="BK594" s="203">
        <f>ROUND(I594*H594,2)</f>
        <v>0</v>
      </c>
      <c r="BL594" s="20" t="s">
        <v>332</v>
      </c>
      <c r="BM594" s="202" t="s">
        <v>693</v>
      </c>
    </row>
    <row r="595" spans="1:47" s="2" customFormat="1" ht="19.5">
      <c r="A595" s="37"/>
      <c r="B595" s="38"/>
      <c r="C595" s="39"/>
      <c r="D595" s="204" t="s">
        <v>148</v>
      </c>
      <c r="E595" s="39"/>
      <c r="F595" s="205" t="s">
        <v>694</v>
      </c>
      <c r="G595" s="39"/>
      <c r="H595" s="39"/>
      <c r="I595" s="112"/>
      <c r="J595" s="39"/>
      <c r="K595" s="39"/>
      <c r="L595" s="42"/>
      <c r="M595" s="206"/>
      <c r="N595" s="207"/>
      <c r="O595" s="67"/>
      <c r="P595" s="67"/>
      <c r="Q595" s="67"/>
      <c r="R595" s="67"/>
      <c r="S595" s="67"/>
      <c r="T595" s="68"/>
      <c r="U595" s="37"/>
      <c r="V595" s="37"/>
      <c r="W595" s="37"/>
      <c r="X595" s="37"/>
      <c r="Y595" s="37"/>
      <c r="Z595" s="37"/>
      <c r="AA595" s="37"/>
      <c r="AB595" s="37"/>
      <c r="AC595" s="37"/>
      <c r="AD595" s="37"/>
      <c r="AE595" s="37"/>
      <c r="AT595" s="20" t="s">
        <v>148</v>
      </c>
      <c r="AU595" s="20" t="s">
        <v>82</v>
      </c>
    </row>
    <row r="596" spans="2:51" s="13" customFormat="1" ht="11.25">
      <c r="B596" s="209"/>
      <c r="C596" s="210"/>
      <c r="D596" s="204" t="s">
        <v>152</v>
      </c>
      <c r="E596" s="211" t="s">
        <v>19</v>
      </c>
      <c r="F596" s="212" t="s">
        <v>695</v>
      </c>
      <c r="G596" s="210"/>
      <c r="H596" s="211" t="s">
        <v>19</v>
      </c>
      <c r="I596" s="213"/>
      <c r="J596" s="210"/>
      <c r="K596" s="210"/>
      <c r="L596" s="214"/>
      <c r="M596" s="215"/>
      <c r="N596" s="216"/>
      <c r="O596" s="216"/>
      <c r="P596" s="216"/>
      <c r="Q596" s="216"/>
      <c r="R596" s="216"/>
      <c r="S596" s="216"/>
      <c r="T596" s="217"/>
      <c r="AT596" s="218" t="s">
        <v>152</v>
      </c>
      <c r="AU596" s="218" t="s">
        <v>82</v>
      </c>
      <c r="AV596" s="13" t="s">
        <v>80</v>
      </c>
      <c r="AW596" s="13" t="s">
        <v>33</v>
      </c>
      <c r="AX596" s="13" t="s">
        <v>72</v>
      </c>
      <c r="AY596" s="218" t="s">
        <v>136</v>
      </c>
    </row>
    <row r="597" spans="2:51" s="14" customFormat="1" ht="11.25">
      <c r="B597" s="219"/>
      <c r="C597" s="220"/>
      <c r="D597" s="204" t="s">
        <v>152</v>
      </c>
      <c r="E597" s="221" t="s">
        <v>19</v>
      </c>
      <c r="F597" s="222" t="s">
        <v>696</v>
      </c>
      <c r="G597" s="220"/>
      <c r="H597" s="223">
        <v>3.66</v>
      </c>
      <c r="I597" s="224"/>
      <c r="J597" s="220"/>
      <c r="K597" s="220"/>
      <c r="L597" s="225"/>
      <c r="M597" s="226"/>
      <c r="N597" s="227"/>
      <c r="O597" s="227"/>
      <c r="P597" s="227"/>
      <c r="Q597" s="227"/>
      <c r="R597" s="227"/>
      <c r="S597" s="227"/>
      <c r="T597" s="228"/>
      <c r="AT597" s="229" t="s">
        <v>152</v>
      </c>
      <c r="AU597" s="229" t="s">
        <v>82</v>
      </c>
      <c r="AV597" s="14" t="s">
        <v>82</v>
      </c>
      <c r="AW597" s="14" t="s">
        <v>33</v>
      </c>
      <c r="AX597" s="14" t="s">
        <v>72</v>
      </c>
      <c r="AY597" s="229" t="s">
        <v>136</v>
      </c>
    </row>
    <row r="598" spans="2:51" s="15" customFormat="1" ht="11.25">
      <c r="B598" s="230"/>
      <c r="C598" s="231"/>
      <c r="D598" s="204" t="s">
        <v>152</v>
      </c>
      <c r="E598" s="232" t="s">
        <v>19</v>
      </c>
      <c r="F598" s="233" t="s">
        <v>177</v>
      </c>
      <c r="G598" s="231"/>
      <c r="H598" s="234">
        <v>3.66</v>
      </c>
      <c r="I598" s="235"/>
      <c r="J598" s="231"/>
      <c r="K598" s="231"/>
      <c r="L598" s="236"/>
      <c r="M598" s="237"/>
      <c r="N598" s="238"/>
      <c r="O598" s="238"/>
      <c r="P598" s="238"/>
      <c r="Q598" s="238"/>
      <c r="R598" s="238"/>
      <c r="S598" s="238"/>
      <c r="T598" s="239"/>
      <c r="AT598" s="240" t="s">
        <v>152</v>
      </c>
      <c r="AU598" s="240" t="s">
        <v>82</v>
      </c>
      <c r="AV598" s="15" t="s">
        <v>145</v>
      </c>
      <c r="AW598" s="15" t="s">
        <v>33</v>
      </c>
      <c r="AX598" s="15" t="s">
        <v>80</v>
      </c>
      <c r="AY598" s="240" t="s">
        <v>136</v>
      </c>
    </row>
    <row r="599" spans="1:65" s="2" customFormat="1" ht="21.75" customHeight="1">
      <c r="A599" s="37"/>
      <c r="B599" s="38"/>
      <c r="C599" s="241" t="s">
        <v>697</v>
      </c>
      <c r="D599" s="241" t="s">
        <v>403</v>
      </c>
      <c r="E599" s="242" t="s">
        <v>698</v>
      </c>
      <c r="F599" s="243" t="s">
        <v>699</v>
      </c>
      <c r="G599" s="244" t="s">
        <v>398</v>
      </c>
      <c r="H599" s="245">
        <v>1.83</v>
      </c>
      <c r="I599" s="246"/>
      <c r="J599" s="247">
        <f>ROUND(I599*H599,2)</f>
        <v>0</v>
      </c>
      <c r="K599" s="243" t="s">
        <v>471</v>
      </c>
      <c r="L599" s="248"/>
      <c r="M599" s="249" t="s">
        <v>19</v>
      </c>
      <c r="N599" s="250" t="s">
        <v>43</v>
      </c>
      <c r="O599" s="67"/>
      <c r="P599" s="200">
        <f>O599*H599</f>
        <v>0</v>
      </c>
      <c r="Q599" s="200">
        <v>0</v>
      </c>
      <c r="R599" s="200">
        <f>Q599*H599</f>
        <v>0</v>
      </c>
      <c r="S599" s="200">
        <v>0</v>
      </c>
      <c r="T599" s="201">
        <f>S599*H599</f>
        <v>0</v>
      </c>
      <c r="U599" s="37"/>
      <c r="V599" s="37"/>
      <c r="W599" s="37"/>
      <c r="X599" s="37"/>
      <c r="Y599" s="37"/>
      <c r="Z599" s="37"/>
      <c r="AA599" s="37"/>
      <c r="AB599" s="37"/>
      <c r="AC599" s="37"/>
      <c r="AD599" s="37"/>
      <c r="AE599" s="37"/>
      <c r="AR599" s="202" t="s">
        <v>407</v>
      </c>
      <c r="AT599" s="202" t="s">
        <v>403</v>
      </c>
      <c r="AU599" s="202" t="s">
        <v>82</v>
      </c>
      <c r="AY599" s="20" t="s">
        <v>136</v>
      </c>
      <c r="BE599" s="203">
        <f>IF(N599="základní",J599,0)</f>
        <v>0</v>
      </c>
      <c r="BF599" s="203">
        <f>IF(N599="snížená",J599,0)</f>
        <v>0</v>
      </c>
      <c r="BG599" s="203">
        <f>IF(N599="zákl. přenesená",J599,0)</f>
        <v>0</v>
      </c>
      <c r="BH599" s="203">
        <f>IF(N599="sníž. přenesená",J599,0)</f>
        <v>0</v>
      </c>
      <c r="BI599" s="203">
        <f>IF(N599="nulová",J599,0)</f>
        <v>0</v>
      </c>
      <c r="BJ599" s="20" t="s">
        <v>80</v>
      </c>
      <c r="BK599" s="203">
        <f>ROUND(I599*H599,2)</f>
        <v>0</v>
      </c>
      <c r="BL599" s="20" t="s">
        <v>332</v>
      </c>
      <c r="BM599" s="202" t="s">
        <v>700</v>
      </c>
    </row>
    <row r="600" spans="1:47" s="2" customFormat="1" ht="19.5">
      <c r="A600" s="37"/>
      <c r="B600" s="38"/>
      <c r="C600" s="39"/>
      <c r="D600" s="204" t="s">
        <v>148</v>
      </c>
      <c r="E600" s="39"/>
      <c r="F600" s="205" t="s">
        <v>701</v>
      </c>
      <c r="G600" s="39"/>
      <c r="H600" s="39"/>
      <c r="I600" s="112"/>
      <c r="J600" s="39"/>
      <c r="K600" s="39"/>
      <c r="L600" s="42"/>
      <c r="M600" s="206"/>
      <c r="N600" s="207"/>
      <c r="O600" s="67"/>
      <c r="P600" s="67"/>
      <c r="Q600" s="67"/>
      <c r="R600" s="67"/>
      <c r="S600" s="67"/>
      <c r="T600" s="68"/>
      <c r="U600" s="37"/>
      <c r="V600" s="37"/>
      <c r="W600" s="37"/>
      <c r="X600" s="37"/>
      <c r="Y600" s="37"/>
      <c r="Z600" s="37"/>
      <c r="AA600" s="37"/>
      <c r="AB600" s="37"/>
      <c r="AC600" s="37"/>
      <c r="AD600" s="37"/>
      <c r="AE600" s="37"/>
      <c r="AT600" s="20" t="s">
        <v>148</v>
      </c>
      <c r="AU600" s="20" t="s">
        <v>82</v>
      </c>
    </row>
    <row r="601" spans="2:51" s="13" customFormat="1" ht="11.25">
      <c r="B601" s="209"/>
      <c r="C601" s="210"/>
      <c r="D601" s="204" t="s">
        <v>152</v>
      </c>
      <c r="E601" s="211" t="s">
        <v>19</v>
      </c>
      <c r="F601" s="212" t="s">
        <v>702</v>
      </c>
      <c r="G601" s="210"/>
      <c r="H601" s="211" t="s">
        <v>19</v>
      </c>
      <c r="I601" s="213"/>
      <c r="J601" s="210"/>
      <c r="K601" s="210"/>
      <c r="L601" s="214"/>
      <c r="M601" s="215"/>
      <c r="N601" s="216"/>
      <c r="O601" s="216"/>
      <c r="P601" s="216"/>
      <c r="Q601" s="216"/>
      <c r="R601" s="216"/>
      <c r="S601" s="216"/>
      <c r="T601" s="217"/>
      <c r="AT601" s="218" t="s">
        <v>152</v>
      </c>
      <c r="AU601" s="218" t="s">
        <v>82</v>
      </c>
      <c r="AV601" s="13" t="s">
        <v>80</v>
      </c>
      <c r="AW601" s="13" t="s">
        <v>33</v>
      </c>
      <c r="AX601" s="13" t="s">
        <v>72</v>
      </c>
      <c r="AY601" s="218" t="s">
        <v>136</v>
      </c>
    </row>
    <row r="602" spans="2:51" s="14" customFormat="1" ht="11.25">
      <c r="B602" s="219"/>
      <c r="C602" s="220"/>
      <c r="D602" s="204" t="s">
        <v>152</v>
      </c>
      <c r="E602" s="221" t="s">
        <v>19</v>
      </c>
      <c r="F602" s="222" t="s">
        <v>703</v>
      </c>
      <c r="G602" s="220"/>
      <c r="H602" s="223">
        <v>1.83</v>
      </c>
      <c r="I602" s="224"/>
      <c r="J602" s="220"/>
      <c r="K602" s="220"/>
      <c r="L602" s="225"/>
      <c r="M602" s="226"/>
      <c r="N602" s="227"/>
      <c r="O602" s="227"/>
      <c r="P602" s="227"/>
      <c r="Q602" s="227"/>
      <c r="R602" s="227"/>
      <c r="S602" s="227"/>
      <c r="T602" s="228"/>
      <c r="AT602" s="229" t="s">
        <v>152</v>
      </c>
      <c r="AU602" s="229" t="s">
        <v>82</v>
      </c>
      <c r="AV602" s="14" t="s">
        <v>82</v>
      </c>
      <c r="AW602" s="14" t="s">
        <v>33</v>
      </c>
      <c r="AX602" s="14" t="s">
        <v>72</v>
      </c>
      <c r="AY602" s="229" t="s">
        <v>136</v>
      </c>
    </row>
    <row r="603" spans="2:51" s="15" customFormat="1" ht="11.25">
      <c r="B603" s="230"/>
      <c r="C603" s="231"/>
      <c r="D603" s="204" t="s">
        <v>152</v>
      </c>
      <c r="E603" s="232" t="s">
        <v>19</v>
      </c>
      <c r="F603" s="233" t="s">
        <v>177</v>
      </c>
      <c r="G603" s="231"/>
      <c r="H603" s="234">
        <v>1.83</v>
      </c>
      <c r="I603" s="235"/>
      <c r="J603" s="231"/>
      <c r="K603" s="231"/>
      <c r="L603" s="236"/>
      <c r="M603" s="237"/>
      <c r="N603" s="238"/>
      <c r="O603" s="238"/>
      <c r="P603" s="238"/>
      <c r="Q603" s="238"/>
      <c r="R603" s="238"/>
      <c r="S603" s="238"/>
      <c r="T603" s="239"/>
      <c r="AT603" s="240" t="s">
        <v>152</v>
      </c>
      <c r="AU603" s="240" t="s">
        <v>82</v>
      </c>
      <c r="AV603" s="15" t="s">
        <v>145</v>
      </c>
      <c r="AW603" s="15" t="s">
        <v>33</v>
      </c>
      <c r="AX603" s="15" t="s">
        <v>80</v>
      </c>
      <c r="AY603" s="240" t="s">
        <v>136</v>
      </c>
    </row>
    <row r="604" spans="1:65" s="2" customFormat="1" ht="16.5" customHeight="1">
      <c r="A604" s="37"/>
      <c r="B604" s="38"/>
      <c r="C604" s="191" t="s">
        <v>704</v>
      </c>
      <c r="D604" s="191" t="s">
        <v>141</v>
      </c>
      <c r="E604" s="192" t="s">
        <v>705</v>
      </c>
      <c r="F604" s="193" t="s">
        <v>706</v>
      </c>
      <c r="G604" s="194" t="s">
        <v>504</v>
      </c>
      <c r="H604" s="195">
        <v>12</v>
      </c>
      <c r="I604" s="196"/>
      <c r="J604" s="197">
        <f>ROUND(I604*H604,2)</f>
        <v>0</v>
      </c>
      <c r="K604" s="193" t="s">
        <v>144</v>
      </c>
      <c r="L604" s="42"/>
      <c r="M604" s="198" t="s">
        <v>19</v>
      </c>
      <c r="N604" s="199" t="s">
        <v>43</v>
      </c>
      <c r="O604" s="67"/>
      <c r="P604" s="200">
        <f>O604*H604</f>
        <v>0</v>
      </c>
      <c r="Q604" s="200">
        <v>0</v>
      </c>
      <c r="R604" s="200">
        <f>Q604*H604</f>
        <v>0</v>
      </c>
      <c r="S604" s="200">
        <v>0</v>
      </c>
      <c r="T604" s="201">
        <f>S604*H604</f>
        <v>0</v>
      </c>
      <c r="U604" s="37"/>
      <c r="V604" s="37"/>
      <c r="W604" s="37"/>
      <c r="X604" s="37"/>
      <c r="Y604" s="37"/>
      <c r="Z604" s="37"/>
      <c r="AA604" s="37"/>
      <c r="AB604" s="37"/>
      <c r="AC604" s="37"/>
      <c r="AD604" s="37"/>
      <c r="AE604" s="37"/>
      <c r="AR604" s="202" t="s">
        <v>332</v>
      </c>
      <c r="AT604" s="202" t="s">
        <v>141</v>
      </c>
      <c r="AU604" s="202" t="s">
        <v>82</v>
      </c>
      <c r="AY604" s="20" t="s">
        <v>136</v>
      </c>
      <c r="BE604" s="203">
        <f>IF(N604="základní",J604,0)</f>
        <v>0</v>
      </c>
      <c r="BF604" s="203">
        <f>IF(N604="snížená",J604,0)</f>
        <v>0</v>
      </c>
      <c r="BG604" s="203">
        <f>IF(N604="zákl. přenesená",J604,0)</f>
        <v>0</v>
      </c>
      <c r="BH604" s="203">
        <f>IF(N604="sníž. přenesená",J604,0)</f>
        <v>0</v>
      </c>
      <c r="BI604" s="203">
        <f>IF(N604="nulová",J604,0)</f>
        <v>0</v>
      </c>
      <c r="BJ604" s="20" t="s">
        <v>80</v>
      </c>
      <c r="BK604" s="203">
        <f>ROUND(I604*H604,2)</f>
        <v>0</v>
      </c>
      <c r="BL604" s="20" t="s">
        <v>332</v>
      </c>
      <c r="BM604" s="202" t="s">
        <v>707</v>
      </c>
    </row>
    <row r="605" spans="1:47" s="2" customFormat="1" ht="11.25">
      <c r="A605" s="37"/>
      <c r="B605" s="38"/>
      <c r="C605" s="39"/>
      <c r="D605" s="204" t="s">
        <v>148</v>
      </c>
      <c r="E605" s="39"/>
      <c r="F605" s="205" t="s">
        <v>708</v>
      </c>
      <c r="G605" s="39"/>
      <c r="H605" s="39"/>
      <c r="I605" s="112"/>
      <c r="J605" s="39"/>
      <c r="K605" s="39"/>
      <c r="L605" s="42"/>
      <c r="M605" s="206"/>
      <c r="N605" s="207"/>
      <c r="O605" s="67"/>
      <c r="P605" s="67"/>
      <c r="Q605" s="67"/>
      <c r="R605" s="67"/>
      <c r="S605" s="67"/>
      <c r="T605" s="68"/>
      <c r="U605" s="37"/>
      <c r="V605" s="37"/>
      <c r="W605" s="37"/>
      <c r="X605" s="37"/>
      <c r="Y605" s="37"/>
      <c r="Z605" s="37"/>
      <c r="AA605" s="37"/>
      <c r="AB605" s="37"/>
      <c r="AC605" s="37"/>
      <c r="AD605" s="37"/>
      <c r="AE605" s="37"/>
      <c r="AT605" s="20" t="s">
        <v>148</v>
      </c>
      <c r="AU605" s="20" t="s">
        <v>82</v>
      </c>
    </row>
    <row r="606" spans="1:47" s="2" customFormat="1" ht="58.5">
      <c r="A606" s="37"/>
      <c r="B606" s="38"/>
      <c r="C606" s="39"/>
      <c r="D606" s="204" t="s">
        <v>150</v>
      </c>
      <c r="E606" s="39"/>
      <c r="F606" s="208" t="s">
        <v>658</v>
      </c>
      <c r="G606" s="39"/>
      <c r="H606" s="39"/>
      <c r="I606" s="112"/>
      <c r="J606" s="39"/>
      <c r="K606" s="39"/>
      <c r="L606" s="42"/>
      <c r="M606" s="206"/>
      <c r="N606" s="207"/>
      <c r="O606" s="67"/>
      <c r="P606" s="67"/>
      <c r="Q606" s="67"/>
      <c r="R606" s="67"/>
      <c r="S606" s="67"/>
      <c r="T606" s="68"/>
      <c r="U606" s="37"/>
      <c r="V606" s="37"/>
      <c r="W606" s="37"/>
      <c r="X606" s="37"/>
      <c r="Y606" s="37"/>
      <c r="Z606" s="37"/>
      <c r="AA606" s="37"/>
      <c r="AB606" s="37"/>
      <c r="AC606" s="37"/>
      <c r="AD606" s="37"/>
      <c r="AE606" s="37"/>
      <c r="AT606" s="20" t="s">
        <v>150</v>
      </c>
      <c r="AU606" s="20" t="s">
        <v>82</v>
      </c>
    </row>
    <row r="607" spans="2:51" s="13" customFormat="1" ht="11.25">
      <c r="B607" s="209"/>
      <c r="C607" s="210"/>
      <c r="D607" s="204" t="s">
        <v>152</v>
      </c>
      <c r="E607" s="211" t="s">
        <v>19</v>
      </c>
      <c r="F607" s="212" t="s">
        <v>709</v>
      </c>
      <c r="G607" s="210"/>
      <c r="H607" s="211" t="s">
        <v>19</v>
      </c>
      <c r="I607" s="213"/>
      <c r="J607" s="210"/>
      <c r="K607" s="210"/>
      <c r="L607" s="214"/>
      <c r="M607" s="215"/>
      <c r="N607" s="216"/>
      <c r="O607" s="216"/>
      <c r="P607" s="216"/>
      <c r="Q607" s="216"/>
      <c r="R607" s="216"/>
      <c r="S607" s="216"/>
      <c r="T607" s="217"/>
      <c r="AT607" s="218" t="s">
        <v>152</v>
      </c>
      <c r="AU607" s="218" t="s">
        <v>82</v>
      </c>
      <c r="AV607" s="13" t="s">
        <v>80</v>
      </c>
      <c r="AW607" s="13" t="s">
        <v>33</v>
      </c>
      <c r="AX607" s="13" t="s">
        <v>72</v>
      </c>
      <c r="AY607" s="218" t="s">
        <v>136</v>
      </c>
    </row>
    <row r="608" spans="2:51" s="14" customFormat="1" ht="11.25">
      <c r="B608" s="219"/>
      <c r="C608" s="220"/>
      <c r="D608" s="204" t="s">
        <v>152</v>
      </c>
      <c r="E608" s="221" t="s">
        <v>19</v>
      </c>
      <c r="F608" s="222" t="s">
        <v>710</v>
      </c>
      <c r="G608" s="220"/>
      <c r="H608" s="223">
        <v>12</v>
      </c>
      <c r="I608" s="224"/>
      <c r="J608" s="220"/>
      <c r="K608" s="220"/>
      <c r="L608" s="225"/>
      <c r="M608" s="226"/>
      <c r="N608" s="227"/>
      <c r="O608" s="227"/>
      <c r="P608" s="227"/>
      <c r="Q608" s="227"/>
      <c r="R608" s="227"/>
      <c r="S608" s="227"/>
      <c r="T608" s="228"/>
      <c r="AT608" s="229" t="s">
        <v>152</v>
      </c>
      <c r="AU608" s="229" t="s">
        <v>82</v>
      </c>
      <c r="AV608" s="14" t="s">
        <v>82</v>
      </c>
      <c r="AW608" s="14" t="s">
        <v>33</v>
      </c>
      <c r="AX608" s="14" t="s">
        <v>72</v>
      </c>
      <c r="AY608" s="229" t="s">
        <v>136</v>
      </c>
    </row>
    <row r="609" spans="2:51" s="15" customFormat="1" ht="11.25">
      <c r="B609" s="230"/>
      <c r="C609" s="231"/>
      <c r="D609" s="204" t="s">
        <v>152</v>
      </c>
      <c r="E609" s="232" t="s">
        <v>19</v>
      </c>
      <c r="F609" s="233" t="s">
        <v>177</v>
      </c>
      <c r="G609" s="231"/>
      <c r="H609" s="234">
        <v>12</v>
      </c>
      <c r="I609" s="235"/>
      <c r="J609" s="231"/>
      <c r="K609" s="231"/>
      <c r="L609" s="236"/>
      <c r="M609" s="237"/>
      <c r="N609" s="238"/>
      <c r="O609" s="238"/>
      <c r="P609" s="238"/>
      <c r="Q609" s="238"/>
      <c r="R609" s="238"/>
      <c r="S609" s="238"/>
      <c r="T609" s="239"/>
      <c r="AT609" s="240" t="s">
        <v>152</v>
      </c>
      <c r="AU609" s="240" t="s">
        <v>82</v>
      </c>
      <c r="AV609" s="15" t="s">
        <v>145</v>
      </c>
      <c r="AW609" s="15" t="s">
        <v>33</v>
      </c>
      <c r="AX609" s="15" t="s">
        <v>80</v>
      </c>
      <c r="AY609" s="240" t="s">
        <v>136</v>
      </c>
    </row>
    <row r="610" spans="1:65" s="2" customFormat="1" ht="16.5" customHeight="1">
      <c r="A610" s="37"/>
      <c r="B610" s="38"/>
      <c r="C610" s="241" t="s">
        <v>711</v>
      </c>
      <c r="D610" s="241" t="s">
        <v>403</v>
      </c>
      <c r="E610" s="242" t="s">
        <v>712</v>
      </c>
      <c r="F610" s="243" t="s">
        <v>713</v>
      </c>
      <c r="G610" s="244" t="s">
        <v>398</v>
      </c>
      <c r="H610" s="245">
        <v>5.8</v>
      </c>
      <c r="I610" s="246"/>
      <c r="J610" s="247">
        <f>ROUND(I610*H610,2)</f>
        <v>0</v>
      </c>
      <c r="K610" s="243" t="s">
        <v>471</v>
      </c>
      <c r="L610" s="248"/>
      <c r="M610" s="249" t="s">
        <v>19</v>
      </c>
      <c r="N610" s="250" t="s">
        <v>43</v>
      </c>
      <c r="O610" s="67"/>
      <c r="P610" s="200">
        <f>O610*H610</f>
        <v>0</v>
      </c>
      <c r="Q610" s="200">
        <v>0</v>
      </c>
      <c r="R610" s="200">
        <f>Q610*H610</f>
        <v>0</v>
      </c>
      <c r="S610" s="200">
        <v>0</v>
      </c>
      <c r="T610" s="201">
        <f>S610*H610</f>
        <v>0</v>
      </c>
      <c r="U610" s="37"/>
      <c r="V610" s="37"/>
      <c r="W610" s="37"/>
      <c r="X610" s="37"/>
      <c r="Y610" s="37"/>
      <c r="Z610" s="37"/>
      <c r="AA610" s="37"/>
      <c r="AB610" s="37"/>
      <c r="AC610" s="37"/>
      <c r="AD610" s="37"/>
      <c r="AE610" s="37"/>
      <c r="AR610" s="202" t="s">
        <v>407</v>
      </c>
      <c r="AT610" s="202" t="s">
        <v>403</v>
      </c>
      <c r="AU610" s="202" t="s">
        <v>82</v>
      </c>
      <c r="AY610" s="20" t="s">
        <v>136</v>
      </c>
      <c r="BE610" s="203">
        <f>IF(N610="základní",J610,0)</f>
        <v>0</v>
      </c>
      <c r="BF610" s="203">
        <f>IF(N610="snížená",J610,0)</f>
        <v>0</v>
      </c>
      <c r="BG610" s="203">
        <f>IF(N610="zákl. přenesená",J610,0)</f>
        <v>0</v>
      </c>
      <c r="BH610" s="203">
        <f>IF(N610="sníž. přenesená",J610,0)</f>
        <v>0</v>
      </c>
      <c r="BI610" s="203">
        <f>IF(N610="nulová",J610,0)</f>
        <v>0</v>
      </c>
      <c r="BJ610" s="20" t="s">
        <v>80</v>
      </c>
      <c r="BK610" s="203">
        <f>ROUND(I610*H610,2)</f>
        <v>0</v>
      </c>
      <c r="BL610" s="20" t="s">
        <v>332</v>
      </c>
      <c r="BM610" s="202" t="s">
        <v>714</v>
      </c>
    </row>
    <row r="611" spans="1:47" s="2" customFormat="1" ht="19.5">
      <c r="A611" s="37"/>
      <c r="B611" s="38"/>
      <c r="C611" s="39"/>
      <c r="D611" s="204" t="s">
        <v>148</v>
      </c>
      <c r="E611" s="39"/>
      <c r="F611" s="205" t="s">
        <v>715</v>
      </c>
      <c r="G611" s="39"/>
      <c r="H611" s="39"/>
      <c r="I611" s="112"/>
      <c r="J611" s="39"/>
      <c r="K611" s="39"/>
      <c r="L611" s="42"/>
      <c r="M611" s="206"/>
      <c r="N611" s="207"/>
      <c r="O611" s="67"/>
      <c r="P611" s="67"/>
      <c r="Q611" s="67"/>
      <c r="R611" s="67"/>
      <c r="S611" s="67"/>
      <c r="T611" s="68"/>
      <c r="U611" s="37"/>
      <c r="V611" s="37"/>
      <c r="W611" s="37"/>
      <c r="X611" s="37"/>
      <c r="Y611" s="37"/>
      <c r="Z611" s="37"/>
      <c r="AA611" s="37"/>
      <c r="AB611" s="37"/>
      <c r="AC611" s="37"/>
      <c r="AD611" s="37"/>
      <c r="AE611" s="37"/>
      <c r="AT611" s="20" t="s">
        <v>148</v>
      </c>
      <c r="AU611" s="20" t="s">
        <v>82</v>
      </c>
    </row>
    <row r="612" spans="2:51" s="13" customFormat="1" ht="11.25">
      <c r="B612" s="209"/>
      <c r="C612" s="210"/>
      <c r="D612" s="204" t="s">
        <v>152</v>
      </c>
      <c r="E612" s="211" t="s">
        <v>19</v>
      </c>
      <c r="F612" s="212" t="s">
        <v>716</v>
      </c>
      <c r="G612" s="210"/>
      <c r="H612" s="211" t="s">
        <v>19</v>
      </c>
      <c r="I612" s="213"/>
      <c r="J612" s="210"/>
      <c r="K612" s="210"/>
      <c r="L612" s="214"/>
      <c r="M612" s="215"/>
      <c r="N612" s="216"/>
      <c r="O612" s="216"/>
      <c r="P612" s="216"/>
      <c r="Q612" s="216"/>
      <c r="R612" s="216"/>
      <c r="S612" s="216"/>
      <c r="T612" s="217"/>
      <c r="AT612" s="218" t="s">
        <v>152</v>
      </c>
      <c r="AU612" s="218" t="s">
        <v>82</v>
      </c>
      <c r="AV612" s="13" t="s">
        <v>80</v>
      </c>
      <c r="AW612" s="13" t="s">
        <v>33</v>
      </c>
      <c r="AX612" s="13" t="s">
        <v>72</v>
      </c>
      <c r="AY612" s="218" t="s">
        <v>136</v>
      </c>
    </row>
    <row r="613" spans="2:51" s="14" customFormat="1" ht="11.25">
      <c r="B613" s="219"/>
      <c r="C613" s="220"/>
      <c r="D613" s="204" t="s">
        <v>152</v>
      </c>
      <c r="E613" s="221" t="s">
        <v>19</v>
      </c>
      <c r="F613" s="222" t="s">
        <v>717</v>
      </c>
      <c r="G613" s="220"/>
      <c r="H613" s="223">
        <v>5.8</v>
      </c>
      <c r="I613" s="224"/>
      <c r="J613" s="220"/>
      <c r="K613" s="220"/>
      <c r="L613" s="225"/>
      <c r="M613" s="226"/>
      <c r="N613" s="227"/>
      <c r="O613" s="227"/>
      <c r="P613" s="227"/>
      <c r="Q613" s="227"/>
      <c r="R613" s="227"/>
      <c r="S613" s="227"/>
      <c r="T613" s="228"/>
      <c r="AT613" s="229" t="s">
        <v>152</v>
      </c>
      <c r="AU613" s="229" t="s">
        <v>82</v>
      </c>
      <c r="AV613" s="14" t="s">
        <v>82</v>
      </c>
      <c r="AW613" s="14" t="s">
        <v>33</v>
      </c>
      <c r="AX613" s="14" t="s">
        <v>72</v>
      </c>
      <c r="AY613" s="229" t="s">
        <v>136</v>
      </c>
    </row>
    <row r="614" spans="2:51" s="15" customFormat="1" ht="11.25">
      <c r="B614" s="230"/>
      <c r="C614" s="231"/>
      <c r="D614" s="204" t="s">
        <v>152</v>
      </c>
      <c r="E614" s="232" t="s">
        <v>19</v>
      </c>
      <c r="F614" s="233" t="s">
        <v>177</v>
      </c>
      <c r="G614" s="231"/>
      <c r="H614" s="234">
        <v>5.8</v>
      </c>
      <c r="I614" s="235"/>
      <c r="J614" s="231"/>
      <c r="K614" s="231"/>
      <c r="L614" s="236"/>
      <c r="M614" s="237"/>
      <c r="N614" s="238"/>
      <c r="O614" s="238"/>
      <c r="P614" s="238"/>
      <c r="Q614" s="238"/>
      <c r="R614" s="238"/>
      <c r="S614" s="238"/>
      <c r="T614" s="239"/>
      <c r="AT614" s="240" t="s">
        <v>152</v>
      </c>
      <c r="AU614" s="240" t="s">
        <v>82</v>
      </c>
      <c r="AV614" s="15" t="s">
        <v>145</v>
      </c>
      <c r="AW614" s="15" t="s">
        <v>33</v>
      </c>
      <c r="AX614" s="15" t="s">
        <v>80</v>
      </c>
      <c r="AY614" s="240" t="s">
        <v>136</v>
      </c>
    </row>
    <row r="615" spans="1:65" s="2" customFormat="1" ht="21.75" customHeight="1">
      <c r="A615" s="37"/>
      <c r="B615" s="38"/>
      <c r="C615" s="241" t="s">
        <v>718</v>
      </c>
      <c r="D615" s="241" t="s">
        <v>403</v>
      </c>
      <c r="E615" s="242" t="s">
        <v>719</v>
      </c>
      <c r="F615" s="243" t="s">
        <v>720</v>
      </c>
      <c r="G615" s="244" t="s">
        <v>398</v>
      </c>
      <c r="H615" s="245">
        <v>5.8</v>
      </c>
      <c r="I615" s="246"/>
      <c r="J615" s="247">
        <f>ROUND(I615*H615,2)</f>
        <v>0</v>
      </c>
      <c r="K615" s="243" t="s">
        <v>471</v>
      </c>
      <c r="L615" s="248"/>
      <c r="M615" s="249" t="s">
        <v>19</v>
      </c>
      <c r="N615" s="250" t="s">
        <v>43</v>
      </c>
      <c r="O615" s="67"/>
      <c r="P615" s="200">
        <f>O615*H615</f>
        <v>0</v>
      </c>
      <c r="Q615" s="200">
        <v>0</v>
      </c>
      <c r="R615" s="200">
        <f>Q615*H615</f>
        <v>0</v>
      </c>
      <c r="S615" s="200">
        <v>0</v>
      </c>
      <c r="T615" s="201">
        <f>S615*H615</f>
        <v>0</v>
      </c>
      <c r="U615" s="37"/>
      <c r="V615" s="37"/>
      <c r="W615" s="37"/>
      <c r="X615" s="37"/>
      <c r="Y615" s="37"/>
      <c r="Z615" s="37"/>
      <c r="AA615" s="37"/>
      <c r="AB615" s="37"/>
      <c r="AC615" s="37"/>
      <c r="AD615" s="37"/>
      <c r="AE615" s="37"/>
      <c r="AR615" s="202" t="s">
        <v>407</v>
      </c>
      <c r="AT615" s="202" t="s">
        <v>403</v>
      </c>
      <c r="AU615" s="202" t="s">
        <v>82</v>
      </c>
      <c r="AY615" s="20" t="s">
        <v>136</v>
      </c>
      <c r="BE615" s="203">
        <f>IF(N615="základní",J615,0)</f>
        <v>0</v>
      </c>
      <c r="BF615" s="203">
        <f>IF(N615="snížená",J615,0)</f>
        <v>0</v>
      </c>
      <c r="BG615" s="203">
        <f>IF(N615="zákl. přenesená",J615,0)</f>
        <v>0</v>
      </c>
      <c r="BH615" s="203">
        <f>IF(N615="sníž. přenesená",J615,0)</f>
        <v>0</v>
      </c>
      <c r="BI615" s="203">
        <f>IF(N615="nulová",J615,0)</f>
        <v>0</v>
      </c>
      <c r="BJ615" s="20" t="s">
        <v>80</v>
      </c>
      <c r="BK615" s="203">
        <f>ROUND(I615*H615,2)</f>
        <v>0</v>
      </c>
      <c r="BL615" s="20" t="s">
        <v>332</v>
      </c>
      <c r="BM615" s="202" t="s">
        <v>721</v>
      </c>
    </row>
    <row r="616" spans="1:47" s="2" customFormat="1" ht="19.5">
      <c r="A616" s="37"/>
      <c r="B616" s="38"/>
      <c r="C616" s="39"/>
      <c r="D616" s="204" t="s">
        <v>148</v>
      </c>
      <c r="E616" s="39"/>
      <c r="F616" s="205" t="s">
        <v>722</v>
      </c>
      <c r="G616" s="39"/>
      <c r="H616" s="39"/>
      <c r="I616" s="112"/>
      <c r="J616" s="39"/>
      <c r="K616" s="39"/>
      <c r="L616" s="42"/>
      <c r="M616" s="206"/>
      <c r="N616" s="207"/>
      <c r="O616" s="67"/>
      <c r="P616" s="67"/>
      <c r="Q616" s="67"/>
      <c r="R616" s="67"/>
      <c r="S616" s="67"/>
      <c r="T616" s="68"/>
      <c r="U616" s="37"/>
      <c r="V616" s="37"/>
      <c r="W616" s="37"/>
      <c r="X616" s="37"/>
      <c r="Y616" s="37"/>
      <c r="Z616" s="37"/>
      <c r="AA616" s="37"/>
      <c r="AB616" s="37"/>
      <c r="AC616" s="37"/>
      <c r="AD616" s="37"/>
      <c r="AE616" s="37"/>
      <c r="AT616" s="20" t="s">
        <v>148</v>
      </c>
      <c r="AU616" s="20" t="s">
        <v>82</v>
      </c>
    </row>
    <row r="617" spans="2:51" s="13" customFormat="1" ht="11.25">
      <c r="B617" s="209"/>
      <c r="C617" s="210"/>
      <c r="D617" s="204" t="s">
        <v>152</v>
      </c>
      <c r="E617" s="211" t="s">
        <v>19</v>
      </c>
      <c r="F617" s="212" t="s">
        <v>716</v>
      </c>
      <c r="G617" s="210"/>
      <c r="H617" s="211" t="s">
        <v>19</v>
      </c>
      <c r="I617" s="213"/>
      <c r="J617" s="210"/>
      <c r="K617" s="210"/>
      <c r="L617" s="214"/>
      <c r="M617" s="215"/>
      <c r="N617" s="216"/>
      <c r="O617" s="216"/>
      <c r="P617" s="216"/>
      <c r="Q617" s="216"/>
      <c r="R617" s="216"/>
      <c r="S617" s="216"/>
      <c r="T617" s="217"/>
      <c r="AT617" s="218" t="s">
        <v>152</v>
      </c>
      <c r="AU617" s="218" t="s">
        <v>82</v>
      </c>
      <c r="AV617" s="13" t="s">
        <v>80</v>
      </c>
      <c r="AW617" s="13" t="s">
        <v>33</v>
      </c>
      <c r="AX617" s="13" t="s">
        <v>72</v>
      </c>
      <c r="AY617" s="218" t="s">
        <v>136</v>
      </c>
    </row>
    <row r="618" spans="2:51" s="14" customFormat="1" ht="11.25">
      <c r="B618" s="219"/>
      <c r="C618" s="220"/>
      <c r="D618" s="204" t="s">
        <v>152</v>
      </c>
      <c r="E618" s="221" t="s">
        <v>19</v>
      </c>
      <c r="F618" s="222" t="s">
        <v>723</v>
      </c>
      <c r="G618" s="220"/>
      <c r="H618" s="223">
        <v>5.8</v>
      </c>
      <c r="I618" s="224"/>
      <c r="J618" s="220"/>
      <c r="K618" s="220"/>
      <c r="L618" s="225"/>
      <c r="M618" s="226"/>
      <c r="N618" s="227"/>
      <c r="O618" s="227"/>
      <c r="P618" s="227"/>
      <c r="Q618" s="227"/>
      <c r="R618" s="227"/>
      <c r="S618" s="227"/>
      <c r="T618" s="228"/>
      <c r="AT618" s="229" t="s">
        <v>152</v>
      </c>
      <c r="AU618" s="229" t="s">
        <v>82</v>
      </c>
      <c r="AV618" s="14" t="s">
        <v>82</v>
      </c>
      <c r="AW618" s="14" t="s">
        <v>33</v>
      </c>
      <c r="AX618" s="14" t="s">
        <v>72</v>
      </c>
      <c r="AY618" s="229" t="s">
        <v>136</v>
      </c>
    </row>
    <row r="619" spans="2:51" s="15" customFormat="1" ht="11.25">
      <c r="B619" s="230"/>
      <c r="C619" s="231"/>
      <c r="D619" s="204" t="s">
        <v>152</v>
      </c>
      <c r="E619" s="232" t="s">
        <v>19</v>
      </c>
      <c r="F619" s="233" t="s">
        <v>177</v>
      </c>
      <c r="G619" s="231"/>
      <c r="H619" s="234">
        <v>5.8</v>
      </c>
      <c r="I619" s="235"/>
      <c r="J619" s="231"/>
      <c r="K619" s="231"/>
      <c r="L619" s="236"/>
      <c r="M619" s="237"/>
      <c r="N619" s="238"/>
      <c r="O619" s="238"/>
      <c r="P619" s="238"/>
      <c r="Q619" s="238"/>
      <c r="R619" s="238"/>
      <c r="S619" s="238"/>
      <c r="T619" s="239"/>
      <c r="AT619" s="240" t="s">
        <v>152</v>
      </c>
      <c r="AU619" s="240" t="s">
        <v>82</v>
      </c>
      <c r="AV619" s="15" t="s">
        <v>145</v>
      </c>
      <c r="AW619" s="15" t="s">
        <v>33</v>
      </c>
      <c r="AX619" s="15" t="s">
        <v>80</v>
      </c>
      <c r="AY619" s="240" t="s">
        <v>136</v>
      </c>
    </row>
    <row r="620" spans="1:65" s="2" customFormat="1" ht="21.75" customHeight="1">
      <c r="A620" s="37"/>
      <c r="B620" s="38"/>
      <c r="C620" s="241" t="s">
        <v>724</v>
      </c>
      <c r="D620" s="241" t="s">
        <v>403</v>
      </c>
      <c r="E620" s="242" t="s">
        <v>725</v>
      </c>
      <c r="F620" s="243" t="s">
        <v>726</v>
      </c>
      <c r="G620" s="244" t="s">
        <v>398</v>
      </c>
      <c r="H620" s="245">
        <v>5.84</v>
      </c>
      <c r="I620" s="246"/>
      <c r="J620" s="247">
        <f>ROUND(I620*H620,2)</f>
        <v>0</v>
      </c>
      <c r="K620" s="243" t="s">
        <v>471</v>
      </c>
      <c r="L620" s="248"/>
      <c r="M620" s="249" t="s">
        <v>19</v>
      </c>
      <c r="N620" s="250" t="s">
        <v>43</v>
      </c>
      <c r="O620" s="67"/>
      <c r="P620" s="200">
        <f>O620*H620</f>
        <v>0</v>
      </c>
      <c r="Q620" s="200">
        <v>0</v>
      </c>
      <c r="R620" s="200">
        <f>Q620*H620</f>
        <v>0</v>
      </c>
      <c r="S620" s="200">
        <v>0</v>
      </c>
      <c r="T620" s="201">
        <f>S620*H620</f>
        <v>0</v>
      </c>
      <c r="U620" s="37"/>
      <c r="V620" s="37"/>
      <c r="W620" s="37"/>
      <c r="X620" s="37"/>
      <c r="Y620" s="37"/>
      <c r="Z620" s="37"/>
      <c r="AA620" s="37"/>
      <c r="AB620" s="37"/>
      <c r="AC620" s="37"/>
      <c r="AD620" s="37"/>
      <c r="AE620" s="37"/>
      <c r="AR620" s="202" t="s">
        <v>407</v>
      </c>
      <c r="AT620" s="202" t="s">
        <v>403</v>
      </c>
      <c r="AU620" s="202" t="s">
        <v>82</v>
      </c>
      <c r="AY620" s="20" t="s">
        <v>136</v>
      </c>
      <c r="BE620" s="203">
        <f>IF(N620="základní",J620,0)</f>
        <v>0</v>
      </c>
      <c r="BF620" s="203">
        <f>IF(N620="snížená",J620,0)</f>
        <v>0</v>
      </c>
      <c r="BG620" s="203">
        <f>IF(N620="zákl. přenesená",J620,0)</f>
        <v>0</v>
      </c>
      <c r="BH620" s="203">
        <f>IF(N620="sníž. přenesená",J620,0)</f>
        <v>0</v>
      </c>
      <c r="BI620" s="203">
        <f>IF(N620="nulová",J620,0)</f>
        <v>0</v>
      </c>
      <c r="BJ620" s="20" t="s">
        <v>80</v>
      </c>
      <c r="BK620" s="203">
        <f>ROUND(I620*H620,2)</f>
        <v>0</v>
      </c>
      <c r="BL620" s="20" t="s">
        <v>332</v>
      </c>
      <c r="BM620" s="202" t="s">
        <v>727</v>
      </c>
    </row>
    <row r="621" spans="1:47" s="2" customFormat="1" ht="19.5">
      <c r="A621" s="37"/>
      <c r="B621" s="38"/>
      <c r="C621" s="39"/>
      <c r="D621" s="204" t="s">
        <v>148</v>
      </c>
      <c r="E621" s="39"/>
      <c r="F621" s="205" t="s">
        <v>728</v>
      </c>
      <c r="G621" s="39"/>
      <c r="H621" s="39"/>
      <c r="I621" s="112"/>
      <c r="J621" s="39"/>
      <c r="K621" s="39"/>
      <c r="L621" s="42"/>
      <c r="M621" s="206"/>
      <c r="N621" s="207"/>
      <c r="O621" s="67"/>
      <c r="P621" s="67"/>
      <c r="Q621" s="67"/>
      <c r="R621" s="67"/>
      <c r="S621" s="67"/>
      <c r="T621" s="68"/>
      <c r="U621" s="37"/>
      <c r="V621" s="37"/>
      <c r="W621" s="37"/>
      <c r="X621" s="37"/>
      <c r="Y621" s="37"/>
      <c r="Z621" s="37"/>
      <c r="AA621" s="37"/>
      <c r="AB621" s="37"/>
      <c r="AC621" s="37"/>
      <c r="AD621" s="37"/>
      <c r="AE621" s="37"/>
      <c r="AT621" s="20" t="s">
        <v>148</v>
      </c>
      <c r="AU621" s="20" t="s">
        <v>82</v>
      </c>
    </row>
    <row r="622" spans="2:51" s="13" customFormat="1" ht="11.25">
      <c r="B622" s="209"/>
      <c r="C622" s="210"/>
      <c r="D622" s="204" t="s">
        <v>152</v>
      </c>
      <c r="E622" s="211" t="s">
        <v>19</v>
      </c>
      <c r="F622" s="212" t="s">
        <v>729</v>
      </c>
      <c r="G622" s="210"/>
      <c r="H622" s="211" t="s">
        <v>19</v>
      </c>
      <c r="I622" s="213"/>
      <c r="J622" s="210"/>
      <c r="K622" s="210"/>
      <c r="L622" s="214"/>
      <c r="M622" s="215"/>
      <c r="N622" s="216"/>
      <c r="O622" s="216"/>
      <c r="P622" s="216"/>
      <c r="Q622" s="216"/>
      <c r="R622" s="216"/>
      <c r="S622" s="216"/>
      <c r="T622" s="217"/>
      <c r="AT622" s="218" t="s">
        <v>152</v>
      </c>
      <c r="AU622" s="218" t="s">
        <v>82</v>
      </c>
      <c r="AV622" s="13" t="s">
        <v>80</v>
      </c>
      <c r="AW622" s="13" t="s">
        <v>33</v>
      </c>
      <c r="AX622" s="13" t="s">
        <v>72</v>
      </c>
      <c r="AY622" s="218" t="s">
        <v>136</v>
      </c>
    </row>
    <row r="623" spans="2:51" s="14" customFormat="1" ht="11.25">
      <c r="B623" s="219"/>
      <c r="C623" s="220"/>
      <c r="D623" s="204" t="s">
        <v>152</v>
      </c>
      <c r="E623" s="221" t="s">
        <v>19</v>
      </c>
      <c r="F623" s="222" t="s">
        <v>730</v>
      </c>
      <c r="G623" s="220"/>
      <c r="H623" s="223">
        <v>5.84</v>
      </c>
      <c r="I623" s="224"/>
      <c r="J623" s="220"/>
      <c r="K623" s="220"/>
      <c r="L623" s="225"/>
      <c r="M623" s="226"/>
      <c r="N623" s="227"/>
      <c r="O623" s="227"/>
      <c r="P623" s="227"/>
      <c r="Q623" s="227"/>
      <c r="R623" s="227"/>
      <c r="S623" s="227"/>
      <c r="T623" s="228"/>
      <c r="AT623" s="229" t="s">
        <v>152</v>
      </c>
      <c r="AU623" s="229" t="s">
        <v>82</v>
      </c>
      <c r="AV623" s="14" t="s">
        <v>82</v>
      </c>
      <c r="AW623" s="14" t="s">
        <v>33</v>
      </c>
      <c r="AX623" s="14" t="s">
        <v>72</v>
      </c>
      <c r="AY623" s="229" t="s">
        <v>136</v>
      </c>
    </row>
    <row r="624" spans="2:51" s="15" customFormat="1" ht="11.25">
      <c r="B624" s="230"/>
      <c r="C624" s="231"/>
      <c r="D624" s="204" t="s">
        <v>152</v>
      </c>
      <c r="E624" s="232" t="s">
        <v>19</v>
      </c>
      <c r="F624" s="233" t="s">
        <v>177</v>
      </c>
      <c r="G624" s="231"/>
      <c r="H624" s="234">
        <v>5.84</v>
      </c>
      <c r="I624" s="235"/>
      <c r="J624" s="231"/>
      <c r="K624" s="231"/>
      <c r="L624" s="236"/>
      <c r="M624" s="237"/>
      <c r="N624" s="238"/>
      <c r="O624" s="238"/>
      <c r="P624" s="238"/>
      <c r="Q624" s="238"/>
      <c r="R624" s="238"/>
      <c r="S624" s="238"/>
      <c r="T624" s="239"/>
      <c r="AT624" s="240" t="s">
        <v>152</v>
      </c>
      <c r="AU624" s="240" t="s">
        <v>82</v>
      </c>
      <c r="AV624" s="15" t="s">
        <v>145</v>
      </c>
      <c r="AW624" s="15" t="s">
        <v>33</v>
      </c>
      <c r="AX624" s="15" t="s">
        <v>80</v>
      </c>
      <c r="AY624" s="240" t="s">
        <v>136</v>
      </c>
    </row>
    <row r="625" spans="1:65" s="2" customFormat="1" ht="16.5" customHeight="1">
      <c r="A625" s="37"/>
      <c r="B625" s="38"/>
      <c r="C625" s="191" t="s">
        <v>731</v>
      </c>
      <c r="D625" s="191" t="s">
        <v>141</v>
      </c>
      <c r="E625" s="192" t="s">
        <v>732</v>
      </c>
      <c r="F625" s="193" t="s">
        <v>733</v>
      </c>
      <c r="G625" s="194" t="s">
        <v>504</v>
      </c>
      <c r="H625" s="195">
        <v>31</v>
      </c>
      <c r="I625" s="196"/>
      <c r="J625" s="197">
        <f>ROUND(I625*H625,2)</f>
        <v>0</v>
      </c>
      <c r="K625" s="193" t="s">
        <v>144</v>
      </c>
      <c r="L625" s="42"/>
      <c r="M625" s="198" t="s">
        <v>19</v>
      </c>
      <c r="N625" s="199" t="s">
        <v>43</v>
      </c>
      <c r="O625" s="67"/>
      <c r="P625" s="200">
        <f>O625*H625</f>
        <v>0</v>
      </c>
      <c r="Q625" s="200">
        <v>0</v>
      </c>
      <c r="R625" s="200">
        <f>Q625*H625</f>
        <v>0</v>
      </c>
      <c r="S625" s="200">
        <v>0</v>
      </c>
      <c r="T625" s="201">
        <f>S625*H625</f>
        <v>0</v>
      </c>
      <c r="U625" s="37"/>
      <c r="V625" s="37"/>
      <c r="W625" s="37"/>
      <c r="X625" s="37"/>
      <c r="Y625" s="37"/>
      <c r="Z625" s="37"/>
      <c r="AA625" s="37"/>
      <c r="AB625" s="37"/>
      <c r="AC625" s="37"/>
      <c r="AD625" s="37"/>
      <c r="AE625" s="37"/>
      <c r="AR625" s="202" t="s">
        <v>332</v>
      </c>
      <c r="AT625" s="202" t="s">
        <v>141</v>
      </c>
      <c r="AU625" s="202" t="s">
        <v>82</v>
      </c>
      <c r="AY625" s="20" t="s">
        <v>136</v>
      </c>
      <c r="BE625" s="203">
        <f>IF(N625="základní",J625,0)</f>
        <v>0</v>
      </c>
      <c r="BF625" s="203">
        <f>IF(N625="snížená",J625,0)</f>
        <v>0</v>
      </c>
      <c r="BG625" s="203">
        <f>IF(N625="zákl. přenesená",J625,0)</f>
        <v>0</v>
      </c>
      <c r="BH625" s="203">
        <f>IF(N625="sníž. přenesená",J625,0)</f>
        <v>0</v>
      </c>
      <c r="BI625" s="203">
        <f>IF(N625="nulová",J625,0)</f>
        <v>0</v>
      </c>
      <c r="BJ625" s="20" t="s">
        <v>80</v>
      </c>
      <c r="BK625" s="203">
        <f>ROUND(I625*H625,2)</f>
        <v>0</v>
      </c>
      <c r="BL625" s="20" t="s">
        <v>332</v>
      </c>
      <c r="BM625" s="202" t="s">
        <v>734</v>
      </c>
    </row>
    <row r="626" spans="1:47" s="2" customFormat="1" ht="11.25">
      <c r="A626" s="37"/>
      <c r="B626" s="38"/>
      <c r="C626" s="39"/>
      <c r="D626" s="204" t="s">
        <v>148</v>
      </c>
      <c r="E626" s="39"/>
      <c r="F626" s="205" t="s">
        <v>735</v>
      </c>
      <c r="G626" s="39"/>
      <c r="H626" s="39"/>
      <c r="I626" s="112"/>
      <c r="J626" s="39"/>
      <c r="K626" s="39"/>
      <c r="L626" s="42"/>
      <c r="M626" s="206"/>
      <c r="N626" s="207"/>
      <c r="O626" s="67"/>
      <c r="P626" s="67"/>
      <c r="Q626" s="67"/>
      <c r="R626" s="67"/>
      <c r="S626" s="67"/>
      <c r="T626" s="68"/>
      <c r="U626" s="37"/>
      <c r="V626" s="37"/>
      <c r="W626" s="37"/>
      <c r="X626" s="37"/>
      <c r="Y626" s="37"/>
      <c r="Z626" s="37"/>
      <c r="AA626" s="37"/>
      <c r="AB626" s="37"/>
      <c r="AC626" s="37"/>
      <c r="AD626" s="37"/>
      <c r="AE626" s="37"/>
      <c r="AT626" s="20" t="s">
        <v>148</v>
      </c>
      <c r="AU626" s="20" t="s">
        <v>82</v>
      </c>
    </row>
    <row r="627" spans="1:47" s="2" customFormat="1" ht="58.5">
      <c r="A627" s="37"/>
      <c r="B627" s="38"/>
      <c r="C627" s="39"/>
      <c r="D627" s="204" t="s">
        <v>150</v>
      </c>
      <c r="E627" s="39"/>
      <c r="F627" s="208" t="s">
        <v>658</v>
      </c>
      <c r="G627" s="39"/>
      <c r="H627" s="39"/>
      <c r="I627" s="112"/>
      <c r="J627" s="39"/>
      <c r="K627" s="39"/>
      <c r="L627" s="42"/>
      <c r="M627" s="206"/>
      <c r="N627" s="207"/>
      <c r="O627" s="67"/>
      <c r="P627" s="67"/>
      <c r="Q627" s="67"/>
      <c r="R627" s="67"/>
      <c r="S627" s="67"/>
      <c r="T627" s="68"/>
      <c r="U627" s="37"/>
      <c r="V627" s="37"/>
      <c r="W627" s="37"/>
      <c r="X627" s="37"/>
      <c r="Y627" s="37"/>
      <c r="Z627" s="37"/>
      <c r="AA627" s="37"/>
      <c r="AB627" s="37"/>
      <c r="AC627" s="37"/>
      <c r="AD627" s="37"/>
      <c r="AE627" s="37"/>
      <c r="AT627" s="20" t="s">
        <v>150</v>
      </c>
      <c r="AU627" s="20" t="s">
        <v>82</v>
      </c>
    </row>
    <row r="628" spans="2:51" s="13" customFormat="1" ht="11.25">
      <c r="B628" s="209"/>
      <c r="C628" s="210"/>
      <c r="D628" s="204" t="s">
        <v>152</v>
      </c>
      <c r="E628" s="211" t="s">
        <v>19</v>
      </c>
      <c r="F628" s="212" t="s">
        <v>736</v>
      </c>
      <c r="G628" s="210"/>
      <c r="H628" s="211" t="s">
        <v>19</v>
      </c>
      <c r="I628" s="213"/>
      <c r="J628" s="210"/>
      <c r="K628" s="210"/>
      <c r="L628" s="214"/>
      <c r="M628" s="215"/>
      <c r="N628" s="216"/>
      <c r="O628" s="216"/>
      <c r="P628" s="216"/>
      <c r="Q628" s="216"/>
      <c r="R628" s="216"/>
      <c r="S628" s="216"/>
      <c r="T628" s="217"/>
      <c r="AT628" s="218" t="s">
        <v>152</v>
      </c>
      <c r="AU628" s="218" t="s">
        <v>82</v>
      </c>
      <c r="AV628" s="13" t="s">
        <v>80</v>
      </c>
      <c r="AW628" s="13" t="s">
        <v>33</v>
      </c>
      <c r="AX628" s="13" t="s">
        <v>72</v>
      </c>
      <c r="AY628" s="218" t="s">
        <v>136</v>
      </c>
    </row>
    <row r="629" spans="2:51" s="14" customFormat="1" ht="11.25">
      <c r="B629" s="219"/>
      <c r="C629" s="220"/>
      <c r="D629" s="204" t="s">
        <v>152</v>
      </c>
      <c r="E629" s="221" t="s">
        <v>19</v>
      </c>
      <c r="F629" s="222" t="s">
        <v>737</v>
      </c>
      <c r="G629" s="220"/>
      <c r="H629" s="223">
        <v>31</v>
      </c>
      <c r="I629" s="224"/>
      <c r="J629" s="220"/>
      <c r="K629" s="220"/>
      <c r="L629" s="225"/>
      <c r="M629" s="226"/>
      <c r="N629" s="227"/>
      <c r="O629" s="227"/>
      <c r="P629" s="227"/>
      <c r="Q629" s="227"/>
      <c r="R629" s="227"/>
      <c r="S629" s="227"/>
      <c r="T629" s="228"/>
      <c r="AT629" s="229" t="s">
        <v>152</v>
      </c>
      <c r="AU629" s="229" t="s">
        <v>82</v>
      </c>
      <c r="AV629" s="14" t="s">
        <v>82</v>
      </c>
      <c r="AW629" s="14" t="s">
        <v>33</v>
      </c>
      <c r="AX629" s="14" t="s">
        <v>72</v>
      </c>
      <c r="AY629" s="229" t="s">
        <v>136</v>
      </c>
    </row>
    <row r="630" spans="2:51" s="15" customFormat="1" ht="11.25">
      <c r="B630" s="230"/>
      <c r="C630" s="231"/>
      <c r="D630" s="204" t="s">
        <v>152</v>
      </c>
      <c r="E630" s="232" t="s">
        <v>19</v>
      </c>
      <c r="F630" s="233" t="s">
        <v>177</v>
      </c>
      <c r="G630" s="231"/>
      <c r="H630" s="234">
        <v>31</v>
      </c>
      <c r="I630" s="235"/>
      <c r="J630" s="231"/>
      <c r="K630" s="231"/>
      <c r="L630" s="236"/>
      <c r="M630" s="237"/>
      <c r="N630" s="238"/>
      <c r="O630" s="238"/>
      <c r="P630" s="238"/>
      <c r="Q630" s="238"/>
      <c r="R630" s="238"/>
      <c r="S630" s="238"/>
      <c r="T630" s="239"/>
      <c r="AT630" s="240" t="s">
        <v>152</v>
      </c>
      <c r="AU630" s="240" t="s">
        <v>82</v>
      </c>
      <c r="AV630" s="15" t="s">
        <v>145</v>
      </c>
      <c r="AW630" s="15" t="s">
        <v>33</v>
      </c>
      <c r="AX630" s="15" t="s">
        <v>80</v>
      </c>
      <c r="AY630" s="240" t="s">
        <v>136</v>
      </c>
    </row>
    <row r="631" spans="1:65" s="2" customFormat="1" ht="16.5" customHeight="1">
      <c r="A631" s="37"/>
      <c r="B631" s="38"/>
      <c r="C631" s="241" t="s">
        <v>738</v>
      </c>
      <c r="D631" s="241" t="s">
        <v>403</v>
      </c>
      <c r="E631" s="242" t="s">
        <v>739</v>
      </c>
      <c r="F631" s="243" t="s">
        <v>740</v>
      </c>
      <c r="G631" s="244" t="s">
        <v>398</v>
      </c>
      <c r="H631" s="245">
        <v>19.8</v>
      </c>
      <c r="I631" s="246"/>
      <c r="J631" s="247">
        <f>ROUND(I631*H631,2)</f>
        <v>0</v>
      </c>
      <c r="K631" s="243" t="s">
        <v>471</v>
      </c>
      <c r="L631" s="248"/>
      <c r="M631" s="249" t="s">
        <v>19</v>
      </c>
      <c r="N631" s="250" t="s">
        <v>43</v>
      </c>
      <c r="O631" s="67"/>
      <c r="P631" s="200">
        <f>O631*H631</f>
        <v>0</v>
      </c>
      <c r="Q631" s="200">
        <v>0</v>
      </c>
      <c r="R631" s="200">
        <f>Q631*H631</f>
        <v>0</v>
      </c>
      <c r="S631" s="200">
        <v>0</v>
      </c>
      <c r="T631" s="201">
        <f>S631*H631</f>
        <v>0</v>
      </c>
      <c r="U631" s="37"/>
      <c r="V631" s="37"/>
      <c r="W631" s="37"/>
      <c r="X631" s="37"/>
      <c r="Y631" s="37"/>
      <c r="Z631" s="37"/>
      <c r="AA631" s="37"/>
      <c r="AB631" s="37"/>
      <c r="AC631" s="37"/>
      <c r="AD631" s="37"/>
      <c r="AE631" s="37"/>
      <c r="AR631" s="202" t="s">
        <v>407</v>
      </c>
      <c r="AT631" s="202" t="s">
        <v>403</v>
      </c>
      <c r="AU631" s="202" t="s">
        <v>82</v>
      </c>
      <c r="AY631" s="20" t="s">
        <v>136</v>
      </c>
      <c r="BE631" s="203">
        <f>IF(N631="základní",J631,0)</f>
        <v>0</v>
      </c>
      <c r="BF631" s="203">
        <f>IF(N631="snížená",J631,0)</f>
        <v>0</v>
      </c>
      <c r="BG631" s="203">
        <f>IF(N631="zákl. přenesená",J631,0)</f>
        <v>0</v>
      </c>
      <c r="BH631" s="203">
        <f>IF(N631="sníž. přenesená",J631,0)</f>
        <v>0</v>
      </c>
      <c r="BI631" s="203">
        <f>IF(N631="nulová",J631,0)</f>
        <v>0</v>
      </c>
      <c r="BJ631" s="20" t="s">
        <v>80</v>
      </c>
      <c r="BK631" s="203">
        <f>ROUND(I631*H631,2)</f>
        <v>0</v>
      </c>
      <c r="BL631" s="20" t="s">
        <v>332</v>
      </c>
      <c r="BM631" s="202" t="s">
        <v>741</v>
      </c>
    </row>
    <row r="632" spans="1:47" s="2" customFormat="1" ht="19.5">
      <c r="A632" s="37"/>
      <c r="B632" s="38"/>
      <c r="C632" s="39"/>
      <c r="D632" s="204" t="s">
        <v>148</v>
      </c>
      <c r="E632" s="39"/>
      <c r="F632" s="205" t="s">
        <v>742</v>
      </c>
      <c r="G632" s="39"/>
      <c r="H632" s="39"/>
      <c r="I632" s="112"/>
      <c r="J632" s="39"/>
      <c r="K632" s="39"/>
      <c r="L632" s="42"/>
      <c r="M632" s="206"/>
      <c r="N632" s="207"/>
      <c r="O632" s="67"/>
      <c r="P632" s="67"/>
      <c r="Q632" s="67"/>
      <c r="R632" s="67"/>
      <c r="S632" s="67"/>
      <c r="T632" s="68"/>
      <c r="U632" s="37"/>
      <c r="V632" s="37"/>
      <c r="W632" s="37"/>
      <c r="X632" s="37"/>
      <c r="Y632" s="37"/>
      <c r="Z632" s="37"/>
      <c r="AA632" s="37"/>
      <c r="AB632" s="37"/>
      <c r="AC632" s="37"/>
      <c r="AD632" s="37"/>
      <c r="AE632" s="37"/>
      <c r="AT632" s="20" t="s">
        <v>148</v>
      </c>
      <c r="AU632" s="20" t="s">
        <v>82</v>
      </c>
    </row>
    <row r="633" spans="2:51" s="13" customFormat="1" ht="11.25">
      <c r="B633" s="209"/>
      <c r="C633" s="210"/>
      <c r="D633" s="204" t="s">
        <v>152</v>
      </c>
      <c r="E633" s="211" t="s">
        <v>19</v>
      </c>
      <c r="F633" s="212" t="s">
        <v>740</v>
      </c>
      <c r="G633" s="210"/>
      <c r="H633" s="211" t="s">
        <v>19</v>
      </c>
      <c r="I633" s="213"/>
      <c r="J633" s="210"/>
      <c r="K633" s="210"/>
      <c r="L633" s="214"/>
      <c r="M633" s="215"/>
      <c r="N633" s="216"/>
      <c r="O633" s="216"/>
      <c r="P633" s="216"/>
      <c r="Q633" s="216"/>
      <c r="R633" s="216"/>
      <c r="S633" s="216"/>
      <c r="T633" s="217"/>
      <c r="AT633" s="218" t="s">
        <v>152</v>
      </c>
      <c r="AU633" s="218" t="s">
        <v>82</v>
      </c>
      <c r="AV633" s="13" t="s">
        <v>80</v>
      </c>
      <c r="AW633" s="13" t="s">
        <v>33</v>
      </c>
      <c r="AX633" s="13" t="s">
        <v>72</v>
      </c>
      <c r="AY633" s="218" t="s">
        <v>136</v>
      </c>
    </row>
    <row r="634" spans="2:51" s="13" customFormat="1" ht="11.25">
      <c r="B634" s="209"/>
      <c r="C634" s="210"/>
      <c r="D634" s="204" t="s">
        <v>152</v>
      </c>
      <c r="E634" s="211" t="s">
        <v>19</v>
      </c>
      <c r="F634" s="212" t="s">
        <v>743</v>
      </c>
      <c r="G634" s="210"/>
      <c r="H634" s="211" t="s">
        <v>19</v>
      </c>
      <c r="I634" s="213"/>
      <c r="J634" s="210"/>
      <c r="K634" s="210"/>
      <c r="L634" s="214"/>
      <c r="M634" s="215"/>
      <c r="N634" s="216"/>
      <c r="O634" s="216"/>
      <c r="P634" s="216"/>
      <c r="Q634" s="216"/>
      <c r="R634" s="216"/>
      <c r="S634" s="216"/>
      <c r="T634" s="217"/>
      <c r="AT634" s="218" t="s">
        <v>152</v>
      </c>
      <c r="AU634" s="218" t="s">
        <v>82</v>
      </c>
      <c r="AV634" s="13" t="s">
        <v>80</v>
      </c>
      <c r="AW634" s="13" t="s">
        <v>33</v>
      </c>
      <c r="AX634" s="13" t="s">
        <v>72</v>
      </c>
      <c r="AY634" s="218" t="s">
        <v>136</v>
      </c>
    </row>
    <row r="635" spans="2:51" s="14" customFormat="1" ht="11.25">
      <c r="B635" s="219"/>
      <c r="C635" s="220"/>
      <c r="D635" s="204" t="s">
        <v>152</v>
      </c>
      <c r="E635" s="221" t="s">
        <v>19</v>
      </c>
      <c r="F635" s="222" t="s">
        <v>744</v>
      </c>
      <c r="G635" s="220"/>
      <c r="H635" s="223">
        <v>19.8</v>
      </c>
      <c r="I635" s="224"/>
      <c r="J635" s="220"/>
      <c r="K635" s="220"/>
      <c r="L635" s="225"/>
      <c r="M635" s="226"/>
      <c r="N635" s="227"/>
      <c r="O635" s="227"/>
      <c r="P635" s="227"/>
      <c r="Q635" s="227"/>
      <c r="R635" s="227"/>
      <c r="S635" s="227"/>
      <c r="T635" s="228"/>
      <c r="AT635" s="229" t="s">
        <v>152</v>
      </c>
      <c r="AU635" s="229" t="s">
        <v>82</v>
      </c>
      <c r="AV635" s="14" t="s">
        <v>82</v>
      </c>
      <c r="AW635" s="14" t="s">
        <v>33</v>
      </c>
      <c r="AX635" s="14" t="s">
        <v>72</v>
      </c>
      <c r="AY635" s="229" t="s">
        <v>136</v>
      </c>
    </row>
    <row r="636" spans="2:51" s="15" customFormat="1" ht="11.25">
      <c r="B636" s="230"/>
      <c r="C636" s="231"/>
      <c r="D636" s="204" t="s">
        <v>152</v>
      </c>
      <c r="E636" s="232" t="s">
        <v>19</v>
      </c>
      <c r="F636" s="233" t="s">
        <v>177</v>
      </c>
      <c r="G636" s="231"/>
      <c r="H636" s="234">
        <v>19.8</v>
      </c>
      <c r="I636" s="235"/>
      <c r="J636" s="231"/>
      <c r="K636" s="231"/>
      <c r="L636" s="236"/>
      <c r="M636" s="237"/>
      <c r="N636" s="238"/>
      <c r="O636" s="238"/>
      <c r="P636" s="238"/>
      <c r="Q636" s="238"/>
      <c r="R636" s="238"/>
      <c r="S636" s="238"/>
      <c r="T636" s="239"/>
      <c r="AT636" s="240" t="s">
        <v>152</v>
      </c>
      <c r="AU636" s="240" t="s">
        <v>82</v>
      </c>
      <c r="AV636" s="15" t="s">
        <v>145</v>
      </c>
      <c r="AW636" s="15" t="s">
        <v>33</v>
      </c>
      <c r="AX636" s="15" t="s">
        <v>80</v>
      </c>
      <c r="AY636" s="240" t="s">
        <v>136</v>
      </c>
    </row>
    <row r="637" spans="1:65" s="2" customFormat="1" ht="21.75" customHeight="1">
      <c r="A637" s="37"/>
      <c r="B637" s="38"/>
      <c r="C637" s="241" t="s">
        <v>745</v>
      </c>
      <c r="D637" s="241" t="s">
        <v>403</v>
      </c>
      <c r="E637" s="242" t="s">
        <v>746</v>
      </c>
      <c r="F637" s="243" t="s">
        <v>747</v>
      </c>
      <c r="G637" s="244" t="s">
        <v>398</v>
      </c>
      <c r="H637" s="245">
        <v>5.55</v>
      </c>
      <c r="I637" s="246"/>
      <c r="J637" s="247">
        <f>ROUND(I637*H637,2)</f>
        <v>0</v>
      </c>
      <c r="K637" s="243" t="s">
        <v>471</v>
      </c>
      <c r="L637" s="248"/>
      <c r="M637" s="249" t="s">
        <v>19</v>
      </c>
      <c r="N637" s="250" t="s">
        <v>43</v>
      </c>
      <c r="O637" s="67"/>
      <c r="P637" s="200">
        <f>O637*H637</f>
        <v>0</v>
      </c>
      <c r="Q637" s="200">
        <v>0</v>
      </c>
      <c r="R637" s="200">
        <f>Q637*H637</f>
        <v>0</v>
      </c>
      <c r="S637" s="200">
        <v>0</v>
      </c>
      <c r="T637" s="201">
        <f>S637*H637</f>
        <v>0</v>
      </c>
      <c r="U637" s="37"/>
      <c r="V637" s="37"/>
      <c r="W637" s="37"/>
      <c r="X637" s="37"/>
      <c r="Y637" s="37"/>
      <c r="Z637" s="37"/>
      <c r="AA637" s="37"/>
      <c r="AB637" s="37"/>
      <c r="AC637" s="37"/>
      <c r="AD637" s="37"/>
      <c r="AE637" s="37"/>
      <c r="AR637" s="202" t="s">
        <v>407</v>
      </c>
      <c r="AT637" s="202" t="s">
        <v>403</v>
      </c>
      <c r="AU637" s="202" t="s">
        <v>82</v>
      </c>
      <c r="AY637" s="20" t="s">
        <v>136</v>
      </c>
      <c r="BE637" s="203">
        <f>IF(N637="základní",J637,0)</f>
        <v>0</v>
      </c>
      <c r="BF637" s="203">
        <f>IF(N637="snížená",J637,0)</f>
        <v>0</v>
      </c>
      <c r="BG637" s="203">
        <f>IF(N637="zákl. přenesená",J637,0)</f>
        <v>0</v>
      </c>
      <c r="BH637" s="203">
        <f>IF(N637="sníž. přenesená",J637,0)</f>
        <v>0</v>
      </c>
      <c r="BI637" s="203">
        <f>IF(N637="nulová",J637,0)</f>
        <v>0</v>
      </c>
      <c r="BJ637" s="20" t="s">
        <v>80</v>
      </c>
      <c r="BK637" s="203">
        <f>ROUND(I637*H637,2)</f>
        <v>0</v>
      </c>
      <c r="BL637" s="20" t="s">
        <v>332</v>
      </c>
      <c r="BM637" s="202" t="s">
        <v>748</v>
      </c>
    </row>
    <row r="638" spans="1:47" s="2" customFormat="1" ht="11.25">
      <c r="A638" s="37"/>
      <c r="B638" s="38"/>
      <c r="C638" s="39"/>
      <c r="D638" s="204" t="s">
        <v>148</v>
      </c>
      <c r="E638" s="39"/>
      <c r="F638" s="205" t="s">
        <v>747</v>
      </c>
      <c r="G638" s="39"/>
      <c r="H638" s="39"/>
      <c r="I638" s="112"/>
      <c r="J638" s="39"/>
      <c r="K638" s="39"/>
      <c r="L638" s="42"/>
      <c r="M638" s="206"/>
      <c r="N638" s="207"/>
      <c r="O638" s="67"/>
      <c r="P638" s="67"/>
      <c r="Q638" s="67"/>
      <c r="R638" s="67"/>
      <c r="S638" s="67"/>
      <c r="T638" s="68"/>
      <c r="U638" s="37"/>
      <c r="V638" s="37"/>
      <c r="W638" s="37"/>
      <c r="X638" s="37"/>
      <c r="Y638" s="37"/>
      <c r="Z638" s="37"/>
      <c r="AA638" s="37"/>
      <c r="AB638" s="37"/>
      <c r="AC638" s="37"/>
      <c r="AD638" s="37"/>
      <c r="AE638" s="37"/>
      <c r="AT638" s="20" t="s">
        <v>148</v>
      </c>
      <c r="AU638" s="20" t="s">
        <v>82</v>
      </c>
    </row>
    <row r="639" spans="2:51" s="13" customFormat="1" ht="11.25">
      <c r="B639" s="209"/>
      <c r="C639" s="210"/>
      <c r="D639" s="204" t="s">
        <v>152</v>
      </c>
      <c r="E639" s="211" t="s">
        <v>19</v>
      </c>
      <c r="F639" s="212" t="s">
        <v>749</v>
      </c>
      <c r="G639" s="210"/>
      <c r="H639" s="211" t="s">
        <v>19</v>
      </c>
      <c r="I639" s="213"/>
      <c r="J639" s="210"/>
      <c r="K639" s="210"/>
      <c r="L639" s="214"/>
      <c r="M639" s="215"/>
      <c r="N639" s="216"/>
      <c r="O639" s="216"/>
      <c r="P639" s="216"/>
      <c r="Q639" s="216"/>
      <c r="R639" s="216"/>
      <c r="S639" s="216"/>
      <c r="T639" s="217"/>
      <c r="AT639" s="218" t="s">
        <v>152</v>
      </c>
      <c r="AU639" s="218" t="s">
        <v>82</v>
      </c>
      <c r="AV639" s="13" t="s">
        <v>80</v>
      </c>
      <c r="AW639" s="13" t="s">
        <v>33</v>
      </c>
      <c r="AX639" s="13" t="s">
        <v>72</v>
      </c>
      <c r="AY639" s="218" t="s">
        <v>136</v>
      </c>
    </row>
    <row r="640" spans="2:51" s="13" customFormat="1" ht="11.25">
      <c r="B640" s="209"/>
      <c r="C640" s="210"/>
      <c r="D640" s="204" t="s">
        <v>152</v>
      </c>
      <c r="E640" s="211" t="s">
        <v>19</v>
      </c>
      <c r="F640" s="212" t="s">
        <v>750</v>
      </c>
      <c r="G640" s="210"/>
      <c r="H640" s="211" t="s">
        <v>19</v>
      </c>
      <c r="I640" s="213"/>
      <c r="J640" s="210"/>
      <c r="K640" s="210"/>
      <c r="L640" s="214"/>
      <c r="M640" s="215"/>
      <c r="N640" s="216"/>
      <c r="O640" s="216"/>
      <c r="P640" s="216"/>
      <c r="Q640" s="216"/>
      <c r="R640" s="216"/>
      <c r="S640" s="216"/>
      <c r="T640" s="217"/>
      <c r="AT640" s="218" t="s">
        <v>152</v>
      </c>
      <c r="AU640" s="218" t="s">
        <v>82</v>
      </c>
      <c r="AV640" s="13" t="s">
        <v>80</v>
      </c>
      <c r="AW640" s="13" t="s">
        <v>33</v>
      </c>
      <c r="AX640" s="13" t="s">
        <v>72</v>
      </c>
      <c r="AY640" s="218" t="s">
        <v>136</v>
      </c>
    </row>
    <row r="641" spans="2:51" s="14" customFormat="1" ht="11.25">
      <c r="B641" s="219"/>
      <c r="C641" s="220"/>
      <c r="D641" s="204" t="s">
        <v>152</v>
      </c>
      <c r="E641" s="221" t="s">
        <v>19</v>
      </c>
      <c r="F641" s="222" t="s">
        <v>751</v>
      </c>
      <c r="G641" s="220"/>
      <c r="H641" s="223">
        <v>5.55</v>
      </c>
      <c r="I641" s="224"/>
      <c r="J641" s="220"/>
      <c r="K641" s="220"/>
      <c r="L641" s="225"/>
      <c r="M641" s="226"/>
      <c r="N641" s="227"/>
      <c r="O641" s="227"/>
      <c r="P641" s="227"/>
      <c r="Q641" s="227"/>
      <c r="R641" s="227"/>
      <c r="S641" s="227"/>
      <c r="T641" s="228"/>
      <c r="AT641" s="229" t="s">
        <v>152</v>
      </c>
      <c r="AU641" s="229" t="s">
        <v>82</v>
      </c>
      <c r="AV641" s="14" t="s">
        <v>82</v>
      </c>
      <c r="AW641" s="14" t="s">
        <v>33</v>
      </c>
      <c r="AX641" s="14" t="s">
        <v>72</v>
      </c>
      <c r="AY641" s="229" t="s">
        <v>136</v>
      </c>
    </row>
    <row r="642" spans="2:51" s="15" customFormat="1" ht="11.25">
      <c r="B642" s="230"/>
      <c r="C642" s="231"/>
      <c r="D642" s="204" t="s">
        <v>152</v>
      </c>
      <c r="E642" s="232" t="s">
        <v>19</v>
      </c>
      <c r="F642" s="233" t="s">
        <v>177</v>
      </c>
      <c r="G642" s="231"/>
      <c r="H642" s="234">
        <v>5.55</v>
      </c>
      <c r="I642" s="235"/>
      <c r="J642" s="231"/>
      <c r="K642" s="231"/>
      <c r="L642" s="236"/>
      <c r="M642" s="237"/>
      <c r="N642" s="238"/>
      <c r="O642" s="238"/>
      <c r="P642" s="238"/>
      <c r="Q642" s="238"/>
      <c r="R642" s="238"/>
      <c r="S642" s="238"/>
      <c r="T642" s="239"/>
      <c r="AT642" s="240" t="s">
        <v>152</v>
      </c>
      <c r="AU642" s="240" t="s">
        <v>82</v>
      </c>
      <c r="AV642" s="15" t="s">
        <v>145</v>
      </c>
      <c r="AW642" s="15" t="s">
        <v>33</v>
      </c>
      <c r="AX642" s="15" t="s">
        <v>80</v>
      </c>
      <c r="AY642" s="240" t="s">
        <v>136</v>
      </c>
    </row>
    <row r="643" spans="1:65" s="2" customFormat="1" ht="21.75" customHeight="1">
      <c r="A643" s="37"/>
      <c r="B643" s="38"/>
      <c r="C643" s="241" t="s">
        <v>752</v>
      </c>
      <c r="D643" s="241" t="s">
        <v>403</v>
      </c>
      <c r="E643" s="242" t="s">
        <v>753</v>
      </c>
      <c r="F643" s="243" t="s">
        <v>754</v>
      </c>
      <c r="G643" s="244" t="s">
        <v>398</v>
      </c>
      <c r="H643" s="245">
        <v>14.4</v>
      </c>
      <c r="I643" s="246"/>
      <c r="J643" s="247">
        <f>ROUND(I643*H643,2)</f>
        <v>0</v>
      </c>
      <c r="K643" s="243" t="s">
        <v>471</v>
      </c>
      <c r="L643" s="248"/>
      <c r="M643" s="249" t="s">
        <v>19</v>
      </c>
      <c r="N643" s="250" t="s">
        <v>43</v>
      </c>
      <c r="O643" s="67"/>
      <c r="P643" s="200">
        <f>O643*H643</f>
        <v>0</v>
      </c>
      <c r="Q643" s="200">
        <v>0</v>
      </c>
      <c r="R643" s="200">
        <f>Q643*H643</f>
        <v>0</v>
      </c>
      <c r="S643" s="200">
        <v>0</v>
      </c>
      <c r="T643" s="201">
        <f>S643*H643</f>
        <v>0</v>
      </c>
      <c r="U643" s="37"/>
      <c r="V643" s="37"/>
      <c r="W643" s="37"/>
      <c r="X643" s="37"/>
      <c r="Y643" s="37"/>
      <c r="Z643" s="37"/>
      <c r="AA643" s="37"/>
      <c r="AB643" s="37"/>
      <c r="AC643" s="37"/>
      <c r="AD643" s="37"/>
      <c r="AE643" s="37"/>
      <c r="AR643" s="202" t="s">
        <v>407</v>
      </c>
      <c r="AT643" s="202" t="s">
        <v>403</v>
      </c>
      <c r="AU643" s="202" t="s">
        <v>82</v>
      </c>
      <c r="AY643" s="20" t="s">
        <v>136</v>
      </c>
      <c r="BE643" s="203">
        <f>IF(N643="základní",J643,0)</f>
        <v>0</v>
      </c>
      <c r="BF643" s="203">
        <f>IF(N643="snížená",J643,0)</f>
        <v>0</v>
      </c>
      <c r="BG643" s="203">
        <f>IF(N643="zákl. přenesená",J643,0)</f>
        <v>0</v>
      </c>
      <c r="BH643" s="203">
        <f>IF(N643="sníž. přenesená",J643,0)</f>
        <v>0</v>
      </c>
      <c r="BI643" s="203">
        <f>IF(N643="nulová",J643,0)</f>
        <v>0</v>
      </c>
      <c r="BJ643" s="20" t="s">
        <v>80</v>
      </c>
      <c r="BK643" s="203">
        <f>ROUND(I643*H643,2)</f>
        <v>0</v>
      </c>
      <c r="BL643" s="20" t="s">
        <v>332</v>
      </c>
      <c r="BM643" s="202" t="s">
        <v>755</v>
      </c>
    </row>
    <row r="644" spans="1:47" s="2" customFormat="1" ht="11.25">
      <c r="A644" s="37"/>
      <c r="B644" s="38"/>
      <c r="C644" s="39"/>
      <c r="D644" s="204" t="s">
        <v>148</v>
      </c>
      <c r="E644" s="39"/>
      <c r="F644" s="205" t="s">
        <v>754</v>
      </c>
      <c r="G644" s="39"/>
      <c r="H644" s="39"/>
      <c r="I644" s="112"/>
      <c r="J644" s="39"/>
      <c r="K644" s="39"/>
      <c r="L644" s="42"/>
      <c r="M644" s="206"/>
      <c r="N644" s="207"/>
      <c r="O644" s="67"/>
      <c r="P644" s="67"/>
      <c r="Q644" s="67"/>
      <c r="R644" s="67"/>
      <c r="S644" s="67"/>
      <c r="T644" s="68"/>
      <c r="U644" s="37"/>
      <c r="V644" s="37"/>
      <c r="W644" s="37"/>
      <c r="X644" s="37"/>
      <c r="Y644" s="37"/>
      <c r="Z644" s="37"/>
      <c r="AA644" s="37"/>
      <c r="AB644" s="37"/>
      <c r="AC644" s="37"/>
      <c r="AD644" s="37"/>
      <c r="AE644" s="37"/>
      <c r="AT644" s="20" t="s">
        <v>148</v>
      </c>
      <c r="AU644" s="20" t="s">
        <v>82</v>
      </c>
    </row>
    <row r="645" spans="2:51" s="13" customFormat="1" ht="11.25">
      <c r="B645" s="209"/>
      <c r="C645" s="210"/>
      <c r="D645" s="204" t="s">
        <v>152</v>
      </c>
      <c r="E645" s="211" t="s">
        <v>19</v>
      </c>
      <c r="F645" s="212" t="s">
        <v>756</v>
      </c>
      <c r="G645" s="210"/>
      <c r="H645" s="211" t="s">
        <v>19</v>
      </c>
      <c r="I645" s="213"/>
      <c r="J645" s="210"/>
      <c r="K645" s="210"/>
      <c r="L645" s="214"/>
      <c r="M645" s="215"/>
      <c r="N645" s="216"/>
      <c r="O645" s="216"/>
      <c r="P645" s="216"/>
      <c r="Q645" s="216"/>
      <c r="R645" s="216"/>
      <c r="S645" s="216"/>
      <c r="T645" s="217"/>
      <c r="AT645" s="218" t="s">
        <v>152</v>
      </c>
      <c r="AU645" s="218" t="s">
        <v>82</v>
      </c>
      <c r="AV645" s="13" t="s">
        <v>80</v>
      </c>
      <c r="AW645" s="13" t="s">
        <v>33</v>
      </c>
      <c r="AX645" s="13" t="s">
        <v>72</v>
      </c>
      <c r="AY645" s="218" t="s">
        <v>136</v>
      </c>
    </row>
    <row r="646" spans="2:51" s="14" customFormat="1" ht="11.25">
      <c r="B646" s="219"/>
      <c r="C646" s="220"/>
      <c r="D646" s="204" t="s">
        <v>152</v>
      </c>
      <c r="E646" s="221" t="s">
        <v>19</v>
      </c>
      <c r="F646" s="222" t="s">
        <v>757</v>
      </c>
      <c r="G646" s="220"/>
      <c r="H646" s="223">
        <v>14.4</v>
      </c>
      <c r="I646" s="224"/>
      <c r="J646" s="220"/>
      <c r="K646" s="220"/>
      <c r="L646" s="225"/>
      <c r="M646" s="226"/>
      <c r="N646" s="227"/>
      <c r="O646" s="227"/>
      <c r="P646" s="227"/>
      <c r="Q646" s="227"/>
      <c r="R646" s="227"/>
      <c r="S646" s="227"/>
      <c r="T646" s="228"/>
      <c r="AT646" s="229" t="s">
        <v>152</v>
      </c>
      <c r="AU646" s="229" t="s">
        <v>82</v>
      </c>
      <c r="AV646" s="14" t="s">
        <v>82</v>
      </c>
      <c r="AW646" s="14" t="s">
        <v>33</v>
      </c>
      <c r="AX646" s="14" t="s">
        <v>72</v>
      </c>
      <c r="AY646" s="229" t="s">
        <v>136</v>
      </c>
    </row>
    <row r="647" spans="2:51" s="15" customFormat="1" ht="11.25">
      <c r="B647" s="230"/>
      <c r="C647" s="231"/>
      <c r="D647" s="204" t="s">
        <v>152</v>
      </c>
      <c r="E647" s="232" t="s">
        <v>19</v>
      </c>
      <c r="F647" s="233" t="s">
        <v>177</v>
      </c>
      <c r="G647" s="231"/>
      <c r="H647" s="234">
        <v>14.4</v>
      </c>
      <c r="I647" s="235"/>
      <c r="J647" s="231"/>
      <c r="K647" s="231"/>
      <c r="L647" s="236"/>
      <c r="M647" s="237"/>
      <c r="N647" s="238"/>
      <c r="O647" s="238"/>
      <c r="P647" s="238"/>
      <c r="Q647" s="238"/>
      <c r="R647" s="238"/>
      <c r="S647" s="238"/>
      <c r="T647" s="239"/>
      <c r="AT647" s="240" t="s">
        <v>152</v>
      </c>
      <c r="AU647" s="240" t="s">
        <v>82</v>
      </c>
      <c r="AV647" s="15" t="s">
        <v>145</v>
      </c>
      <c r="AW647" s="15" t="s">
        <v>33</v>
      </c>
      <c r="AX647" s="15" t="s">
        <v>80</v>
      </c>
      <c r="AY647" s="240" t="s">
        <v>136</v>
      </c>
    </row>
    <row r="648" spans="1:65" s="2" customFormat="1" ht="21.75" customHeight="1">
      <c r="A648" s="37"/>
      <c r="B648" s="38"/>
      <c r="C648" s="241" t="s">
        <v>758</v>
      </c>
      <c r="D648" s="241" t="s">
        <v>403</v>
      </c>
      <c r="E648" s="242" t="s">
        <v>759</v>
      </c>
      <c r="F648" s="243" t="s">
        <v>760</v>
      </c>
      <c r="G648" s="244" t="s">
        <v>398</v>
      </c>
      <c r="H648" s="245">
        <v>17.64</v>
      </c>
      <c r="I648" s="246"/>
      <c r="J648" s="247">
        <f>ROUND(I648*H648,2)</f>
        <v>0</v>
      </c>
      <c r="K648" s="243" t="s">
        <v>471</v>
      </c>
      <c r="L648" s="248"/>
      <c r="M648" s="249" t="s">
        <v>19</v>
      </c>
      <c r="N648" s="250" t="s">
        <v>43</v>
      </c>
      <c r="O648" s="67"/>
      <c r="P648" s="200">
        <f>O648*H648</f>
        <v>0</v>
      </c>
      <c r="Q648" s="200">
        <v>0</v>
      </c>
      <c r="R648" s="200">
        <f>Q648*H648</f>
        <v>0</v>
      </c>
      <c r="S648" s="200">
        <v>0</v>
      </c>
      <c r="T648" s="201">
        <f>S648*H648</f>
        <v>0</v>
      </c>
      <c r="U648" s="37"/>
      <c r="V648" s="37"/>
      <c r="W648" s="37"/>
      <c r="X648" s="37"/>
      <c r="Y648" s="37"/>
      <c r="Z648" s="37"/>
      <c r="AA648" s="37"/>
      <c r="AB648" s="37"/>
      <c r="AC648" s="37"/>
      <c r="AD648" s="37"/>
      <c r="AE648" s="37"/>
      <c r="AR648" s="202" t="s">
        <v>407</v>
      </c>
      <c r="AT648" s="202" t="s">
        <v>403</v>
      </c>
      <c r="AU648" s="202" t="s">
        <v>82</v>
      </c>
      <c r="AY648" s="20" t="s">
        <v>136</v>
      </c>
      <c r="BE648" s="203">
        <f>IF(N648="základní",J648,0)</f>
        <v>0</v>
      </c>
      <c r="BF648" s="203">
        <f>IF(N648="snížená",J648,0)</f>
        <v>0</v>
      </c>
      <c r="BG648" s="203">
        <f>IF(N648="zákl. přenesená",J648,0)</f>
        <v>0</v>
      </c>
      <c r="BH648" s="203">
        <f>IF(N648="sníž. přenesená",J648,0)</f>
        <v>0</v>
      </c>
      <c r="BI648" s="203">
        <f>IF(N648="nulová",J648,0)</f>
        <v>0</v>
      </c>
      <c r="BJ648" s="20" t="s">
        <v>80</v>
      </c>
      <c r="BK648" s="203">
        <f>ROUND(I648*H648,2)</f>
        <v>0</v>
      </c>
      <c r="BL648" s="20" t="s">
        <v>332</v>
      </c>
      <c r="BM648" s="202" t="s">
        <v>761</v>
      </c>
    </row>
    <row r="649" spans="1:47" s="2" customFormat="1" ht="19.5">
      <c r="A649" s="37"/>
      <c r="B649" s="38"/>
      <c r="C649" s="39"/>
      <c r="D649" s="204" t="s">
        <v>148</v>
      </c>
      <c r="E649" s="39"/>
      <c r="F649" s="205" t="s">
        <v>762</v>
      </c>
      <c r="G649" s="39"/>
      <c r="H649" s="39"/>
      <c r="I649" s="112"/>
      <c r="J649" s="39"/>
      <c r="K649" s="39"/>
      <c r="L649" s="42"/>
      <c r="M649" s="206"/>
      <c r="N649" s="207"/>
      <c r="O649" s="67"/>
      <c r="P649" s="67"/>
      <c r="Q649" s="67"/>
      <c r="R649" s="67"/>
      <c r="S649" s="67"/>
      <c r="T649" s="68"/>
      <c r="U649" s="37"/>
      <c r="V649" s="37"/>
      <c r="W649" s="37"/>
      <c r="X649" s="37"/>
      <c r="Y649" s="37"/>
      <c r="Z649" s="37"/>
      <c r="AA649" s="37"/>
      <c r="AB649" s="37"/>
      <c r="AC649" s="37"/>
      <c r="AD649" s="37"/>
      <c r="AE649" s="37"/>
      <c r="AT649" s="20" t="s">
        <v>148</v>
      </c>
      <c r="AU649" s="20" t="s">
        <v>82</v>
      </c>
    </row>
    <row r="650" spans="2:51" s="13" customFormat="1" ht="11.25">
      <c r="B650" s="209"/>
      <c r="C650" s="210"/>
      <c r="D650" s="204" t="s">
        <v>152</v>
      </c>
      <c r="E650" s="211" t="s">
        <v>19</v>
      </c>
      <c r="F650" s="212" t="s">
        <v>763</v>
      </c>
      <c r="G650" s="210"/>
      <c r="H650" s="211" t="s">
        <v>19</v>
      </c>
      <c r="I650" s="213"/>
      <c r="J650" s="210"/>
      <c r="K650" s="210"/>
      <c r="L650" s="214"/>
      <c r="M650" s="215"/>
      <c r="N650" s="216"/>
      <c r="O650" s="216"/>
      <c r="P650" s="216"/>
      <c r="Q650" s="216"/>
      <c r="R650" s="216"/>
      <c r="S650" s="216"/>
      <c r="T650" s="217"/>
      <c r="AT650" s="218" t="s">
        <v>152</v>
      </c>
      <c r="AU650" s="218" t="s">
        <v>82</v>
      </c>
      <c r="AV650" s="13" t="s">
        <v>80</v>
      </c>
      <c r="AW650" s="13" t="s">
        <v>33</v>
      </c>
      <c r="AX650" s="13" t="s">
        <v>72</v>
      </c>
      <c r="AY650" s="218" t="s">
        <v>136</v>
      </c>
    </row>
    <row r="651" spans="2:51" s="14" customFormat="1" ht="11.25">
      <c r="B651" s="219"/>
      <c r="C651" s="220"/>
      <c r="D651" s="204" t="s">
        <v>152</v>
      </c>
      <c r="E651" s="221" t="s">
        <v>19</v>
      </c>
      <c r="F651" s="222" t="s">
        <v>764</v>
      </c>
      <c r="G651" s="220"/>
      <c r="H651" s="223">
        <v>17.64</v>
      </c>
      <c r="I651" s="224"/>
      <c r="J651" s="220"/>
      <c r="K651" s="220"/>
      <c r="L651" s="225"/>
      <c r="M651" s="226"/>
      <c r="N651" s="227"/>
      <c r="O651" s="227"/>
      <c r="P651" s="227"/>
      <c r="Q651" s="227"/>
      <c r="R651" s="227"/>
      <c r="S651" s="227"/>
      <c r="T651" s="228"/>
      <c r="AT651" s="229" t="s">
        <v>152</v>
      </c>
      <c r="AU651" s="229" t="s">
        <v>82</v>
      </c>
      <c r="AV651" s="14" t="s">
        <v>82</v>
      </c>
      <c r="AW651" s="14" t="s">
        <v>33</v>
      </c>
      <c r="AX651" s="14" t="s">
        <v>72</v>
      </c>
      <c r="AY651" s="229" t="s">
        <v>136</v>
      </c>
    </row>
    <row r="652" spans="2:51" s="15" customFormat="1" ht="11.25">
      <c r="B652" s="230"/>
      <c r="C652" s="231"/>
      <c r="D652" s="204" t="s">
        <v>152</v>
      </c>
      <c r="E652" s="232" t="s">
        <v>19</v>
      </c>
      <c r="F652" s="233" t="s">
        <v>177</v>
      </c>
      <c r="G652" s="231"/>
      <c r="H652" s="234">
        <v>17.64</v>
      </c>
      <c r="I652" s="235"/>
      <c r="J652" s="231"/>
      <c r="K652" s="231"/>
      <c r="L652" s="236"/>
      <c r="M652" s="237"/>
      <c r="N652" s="238"/>
      <c r="O652" s="238"/>
      <c r="P652" s="238"/>
      <c r="Q652" s="238"/>
      <c r="R652" s="238"/>
      <c r="S652" s="238"/>
      <c r="T652" s="239"/>
      <c r="AT652" s="240" t="s">
        <v>152</v>
      </c>
      <c r="AU652" s="240" t="s">
        <v>82</v>
      </c>
      <c r="AV652" s="15" t="s">
        <v>145</v>
      </c>
      <c r="AW652" s="15" t="s">
        <v>33</v>
      </c>
      <c r="AX652" s="15" t="s">
        <v>80</v>
      </c>
      <c r="AY652" s="240" t="s">
        <v>136</v>
      </c>
    </row>
    <row r="653" spans="1:65" s="2" customFormat="1" ht="16.5" customHeight="1">
      <c r="A653" s="37"/>
      <c r="B653" s="38"/>
      <c r="C653" s="191" t="s">
        <v>765</v>
      </c>
      <c r="D653" s="191" t="s">
        <v>141</v>
      </c>
      <c r="E653" s="192" t="s">
        <v>766</v>
      </c>
      <c r="F653" s="193" t="s">
        <v>767</v>
      </c>
      <c r="G653" s="194" t="s">
        <v>504</v>
      </c>
      <c r="H653" s="195">
        <v>14</v>
      </c>
      <c r="I653" s="196"/>
      <c r="J653" s="197">
        <f>ROUND(I653*H653,2)</f>
        <v>0</v>
      </c>
      <c r="K653" s="193" t="s">
        <v>144</v>
      </c>
      <c r="L653" s="42"/>
      <c r="M653" s="198" t="s">
        <v>19</v>
      </c>
      <c r="N653" s="199" t="s">
        <v>43</v>
      </c>
      <c r="O653" s="67"/>
      <c r="P653" s="200">
        <f>O653*H653</f>
        <v>0</v>
      </c>
      <c r="Q653" s="200">
        <v>0</v>
      </c>
      <c r="R653" s="200">
        <f>Q653*H653</f>
        <v>0</v>
      </c>
      <c r="S653" s="200">
        <v>0</v>
      </c>
      <c r="T653" s="201">
        <f>S653*H653</f>
        <v>0</v>
      </c>
      <c r="U653" s="37"/>
      <c r="V653" s="37"/>
      <c r="W653" s="37"/>
      <c r="X653" s="37"/>
      <c r="Y653" s="37"/>
      <c r="Z653" s="37"/>
      <c r="AA653" s="37"/>
      <c r="AB653" s="37"/>
      <c r="AC653" s="37"/>
      <c r="AD653" s="37"/>
      <c r="AE653" s="37"/>
      <c r="AR653" s="202" t="s">
        <v>332</v>
      </c>
      <c r="AT653" s="202" t="s">
        <v>141</v>
      </c>
      <c r="AU653" s="202" t="s">
        <v>82</v>
      </c>
      <c r="AY653" s="20" t="s">
        <v>136</v>
      </c>
      <c r="BE653" s="203">
        <f>IF(N653="základní",J653,0)</f>
        <v>0</v>
      </c>
      <c r="BF653" s="203">
        <f>IF(N653="snížená",J653,0)</f>
        <v>0</v>
      </c>
      <c r="BG653" s="203">
        <f>IF(N653="zákl. přenesená",J653,0)</f>
        <v>0</v>
      </c>
      <c r="BH653" s="203">
        <f>IF(N653="sníž. přenesená",J653,0)</f>
        <v>0</v>
      </c>
      <c r="BI653" s="203">
        <f>IF(N653="nulová",J653,0)</f>
        <v>0</v>
      </c>
      <c r="BJ653" s="20" t="s">
        <v>80</v>
      </c>
      <c r="BK653" s="203">
        <f>ROUND(I653*H653,2)</f>
        <v>0</v>
      </c>
      <c r="BL653" s="20" t="s">
        <v>332</v>
      </c>
      <c r="BM653" s="202" t="s">
        <v>768</v>
      </c>
    </row>
    <row r="654" spans="1:47" s="2" customFormat="1" ht="19.5">
      <c r="A654" s="37"/>
      <c r="B654" s="38"/>
      <c r="C654" s="39"/>
      <c r="D654" s="204" t="s">
        <v>148</v>
      </c>
      <c r="E654" s="39"/>
      <c r="F654" s="205" t="s">
        <v>769</v>
      </c>
      <c r="G654" s="39"/>
      <c r="H654" s="39"/>
      <c r="I654" s="112"/>
      <c r="J654" s="39"/>
      <c r="K654" s="39"/>
      <c r="L654" s="42"/>
      <c r="M654" s="206"/>
      <c r="N654" s="207"/>
      <c r="O654" s="67"/>
      <c r="P654" s="67"/>
      <c r="Q654" s="67"/>
      <c r="R654" s="67"/>
      <c r="S654" s="67"/>
      <c r="T654" s="68"/>
      <c r="U654" s="37"/>
      <c r="V654" s="37"/>
      <c r="W654" s="37"/>
      <c r="X654" s="37"/>
      <c r="Y654" s="37"/>
      <c r="Z654" s="37"/>
      <c r="AA654" s="37"/>
      <c r="AB654" s="37"/>
      <c r="AC654" s="37"/>
      <c r="AD654" s="37"/>
      <c r="AE654" s="37"/>
      <c r="AT654" s="20" t="s">
        <v>148</v>
      </c>
      <c r="AU654" s="20" t="s">
        <v>82</v>
      </c>
    </row>
    <row r="655" spans="1:47" s="2" customFormat="1" ht="58.5">
      <c r="A655" s="37"/>
      <c r="B655" s="38"/>
      <c r="C655" s="39"/>
      <c r="D655" s="204" t="s">
        <v>150</v>
      </c>
      <c r="E655" s="39"/>
      <c r="F655" s="208" t="s">
        <v>658</v>
      </c>
      <c r="G655" s="39"/>
      <c r="H655" s="39"/>
      <c r="I655" s="112"/>
      <c r="J655" s="39"/>
      <c r="K655" s="39"/>
      <c r="L655" s="42"/>
      <c r="M655" s="206"/>
      <c r="N655" s="207"/>
      <c r="O655" s="67"/>
      <c r="P655" s="67"/>
      <c r="Q655" s="67"/>
      <c r="R655" s="67"/>
      <c r="S655" s="67"/>
      <c r="T655" s="68"/>
      <c r="U655" s="37"/>
      <c r="V655" s="37"/>
      <c r="W655" s="37"/>
      <c r="X655" s="37"/>
      <c r="Y655" s="37"/>
      <c r="Z655" s="37"/>
      <c r="AA655" s="37"/>
      <c r="AB655" s="37"/>
      <c r="AC655" s="37"/>
      <c r="AD655" s="37"/>
      <c r="AE655" s="37"/>
      <c r="AT655" s="20" t="s">
        <v>150</v>
      </c>
      <c r="AU655" s="20" t="s">
        <v>82</v>
      </c>
    </row>
    <row r="656" spans="2:51" s="13" customFormat="1" ht="11.25">
      <c r="B656" s="209"/>
      <c r="C656" s="210"/>
      <c r="D656" s="204" t="s">
        <v>152</v>
      </c>
      <c r="E656" s="211" t="s">
        <v>19</v>
      </c>
      <c r="F656" s="212" t="s">
        <v>589</v>
      </c>
      <c r="G656" s="210"/>
      <c r="H656" s="211" t="s">
        <v>19</v>
      </c>
      <c r="I656" s="213"/>
      <c r="J656" s="210"/>
      <c r="K656" s="210"/>
      <c r="L656" s="214"/>
      <c r="M656" s="215"/>
      <c r="N656" s="216"/>
      <c r="O656" s="216"/>
      <c r="P656" s="216"/>
      <c r="Q656" s="216"/>
      <c r="R656" s="216"/>
      <c r="S656" s="216"/>
      <c r="T656" s="217"/>
      <c r="AT656" s="218" t="s">
        <v>152</v>
      </c>
      <c r="AU656" s="218" t="s">
        <v>82</v>
      </c>
      <c r="AV656" s="13" t="s">
        <v>80</v>
      </c>
      <c r="AW656" s="13" t="s">
        <v>33</v>
      </c>
      <c r="AX656" s="13" t="s">
        <v>72</v>
      </c>
      <c r="AY656" s="218" t="s">
        <v>136</v>
      </c>
    </row>
    <row r="657" spans="2:51" s="14" customFormat="1" ht="11.25">
      <c r="B657" s="219"/>
      <c r="C657" s="220"/>
      <c r="D657" s="204" t="s">
        <v>152</v>
      </c>
      <c r="E657" s="221" t="s">
        <v>19</v>
      </c>
      <c r="F657" s="222" t="s">
        <v>770</v>
      </c>
      <c r="G657" s="220"/>
      <c r="H657" s="223">
        <v>14</v>
      </c>
      <c r="I657" s="224"/>
      <c r="J657" s="220"/>
      <c r="K657" s="220"/>
      <c r="L657" s="225"/>
      <c r="M657" s="226"/>
      <c r="N657" s="227"/>
      <c r="O657" s="227"/>
      <c r="P657" s="227"/>
      <c r="Q657" s="227"/>
      <c r="R657" s="227"/>
      <c r="S657" s="227"/>
      <c r="T657" s="228"/>
      <c r="AT657" s="229" t="s">
        <v>152</v>
      </c>
      <c r="AU657" s="229" t="s">
        <v>82</v>
      </c>
      <c r="AV657" s="14" t="s">
        <v>82</v>
      </c>
      <c r="AW657" s="14" t="s">
        <v>33</v>
      </c>
      <c r="AX657" s="14" t="s">
        <v>72</v>
      </c>
      <c r="AY657" s="229" t="s">
        <v>136</v>
      </c>
    </row>
    <row r="658" spans="2:51" s="15" customFormat="1" ht="11.25">
      <c r="B658" s="230"/>
      <c r="C658" s="231"/>
      <c r="D658" s="204" t="s">
        <v>152</v>
      </c>
      <c r="E658" s="232" t="s">
        <v>19</v>
      </c>
      <c r="F658" s="233" t="s">
        <v>177</v>
      </c>
      <c r="G658" s="231"/>
      <c r="H658" s="234">
        <v>14</v>
      </c>
      <c r="I658" s="235"/>
      <c r="J658" s="231"/>
      <c r="K658" s="231"/>
      <c r="L658" s="236"/>
      <c r="M658" s="237"/>
      <c r="N658" s="238"/>
      <c r="O658" s="238"/>
      <c r="P658" s="238"/>
      <c r="Q658" s="238"/>
      <c r="R658" s="238"/>
      <c r="S658" s="238"/>
      <c r="T658" s="239"/>
      <c r="AT658" s="240" t="s">
        <v>152</v>
      </c>
      <c r="AU658" s="240" t="s">
        <v>82</v>
      </c>
      <c r="AV658" s="15" t="s">
        <v>145</v>
      </c>
      <c r="AW658" s="15" t="s">
        <v>33</v>
      </c>
      <c r="AX658" s="15" t="s">
        <v>80</v>
      </c>
      <c r="AY658" s="240" t="s">
        <v>136</v>
      </c>
    </row>
    <row r="659" spans="1:65" s="2" customFormat="1" ht="16.5" customHeight="1">
      <c r="A659" s="37"/>
      <c r="B659" s="38"/>
      <c r="C659" s="241" t="s">
        <v>771</v>
      </c>
      <c r="D659" s="241" t="s">
        <v>403</v>
      </c>
      <c r="E659" s="242" t="s">
        <v>772</v>
      </c>
      <c r="F659" s="243" t="s">
        <v>773</v>
      </c>
      <c r="G659" s="244" t="s">
        <v>398</v>
      </c>
      <c r="H659" s="245">
        <v>34.84</v>
      </c>
      <c r="I659" s="246"/>
      <c r="J659" s="247">
        <f>ROUND(I659*H659,2)</f>
        <v>0</v>
      </c>
      <c r="K659" s="243" t="s">
        <v>471</v>
      </c>
      <c r="L659" s="248"/>
      <c r="M659" s="249" t="s">
        <v>19</v>
      </c>
      <c r="N659" s="250" t="s">
        <v>43</v>
      </c>
      <c r="O659" s="67"/>
      <c r="P659" s="200">
        <f>O659*H659</f>
        <v>0</v>
      </c>
      <c r="Q659" s="200">
        <v>0</v>
      </c>
      <c r="R659" s="200">
        <f>Q659*H659</f>
        <v>0</v>
      </c>
      <c r="S659" s="200">
        <v>0</v>
      </c>
      <c r="T659" s="201">
        <f>S659*H659</f>
        <v>0</v>
      </c>
      <c r="U659" s="37"/>
      <c r="V659" s="37"/>
      <c r="W659" s="37"/>
      <c r="X659" s="37"/>
      <c r="Y659" s="37"/>
      <c r="Z659" s="37"/>
      <c r="AA659" s="37"/>
      <c r="AB659" s="37"/>
      <c r="AC659" s="37"/>
      <c r="AD659" s="37"/>
      <c r="AE659" s="37"/>
      <c r="AR659" s="202" t="s">
        <v>407</v>
      </c>
      <c r="AT659" s="202" t="s">
        <v>403</v>
      </c>
      <c r="AU659" s="202" t="s">
        <v>82</v>
      </c>
      <c r="AY659" s="20" t="s">
        <v>136</v>
      </c>
      <c r="BE659" s="203">
        <f>IF(N659="základní",J659,0)</f>
        <v>0</v>
      </c>
      <c r="BF659" s="203">
        <f>IF(N659="snížená",J659,0)</f>
        <v>0</v>
      </c>
      <c r="BG659" s="203">
        <f>IF(N659="zákl. přenesená",J659,0)</f>
        <v>0</v>
      </c>
      <c r="BH659" s="203">
        <f>IF(N659="sníž. přenesená",J659,0)</f>
        <v>0</v>
      </c>
      <c r="BI659" s="203">
        <f>IF(N659="nulová",J659,0)</f>
        <v>0</v>
      </c>
      <c r="BJ659" s="20" t="s">
        <v>80</v>
      </c>
      <c r="BK659" s="203">
        <f>ROUND(I659*H659,2)</f>
        <v>0</v>
      </c>
      <c r="BL659" s="20" t="s">
        <v>332</v>
      </c>
      <c r="BM659" s="202" t="s">
        <v>774</v>
      </c>
    </row>
    <row r="660" spans="1:47" s="2" customFormat="1" ht="48.75">
      <c r="A660" s="37"/>
      <c r="B660" s="38"/>
      <c r="C660" s="39"/>
      <c r="D660" s="204" t="s">
        <v>148</v>
      </c>
      <c r="E660" s="39"/>
      <c r="F660" s="205" t="s">
        <v>775</v>
      </c>
      <c r="G660" s="39"/>
      <c r="H660" s="39"/>
      <c r="I660" s="112"/>
      <c r="J660" s="39"/>
      <c r="K660" s="39"/>
      <c r="L660" s="42"/>
      <c r="M660" s="206"/>
      <c r="N660" s="207"/>
      <c r="O660" s="67"/>
      <c r="P660" s="67"/>
      <c r="Q660" s="67"/>
      <c r="R660" s="67"/>
      <c r="S660" s="67"/>
      <c r="T660" s="68"/>
      <c r="U660" s="37"/>
      <c r="V660" s="37"/>
      <c r="W660" s="37"/>
      <c r="X660" s="37"/>
      <c r="Y660" s="37"/>
      <c r="Z660" s="37"/>
      <c r="AA660" s="37"/>
      <c r="AB660" s="37"/>
      <c r="AC660" s="37"/>
      <c r="AD660" s="37"/>
      <c r="AE660" s="37"/>
      <c r="AT660" s="20" t="s">
        <v>148</v>
      </c>
      <c r="AU660" s="20" t="s">
        <v>82</v>
      </c>
    </row>
    <row r="661" spans="2:51" s="13" customFormat="1" ht="11.25">
      <c r="B661" s="209"/>
      <c r="C661" s="210"/>
      <c r="D661" s="204" t="s">
        <v>152</v>
      </c>
      <c r="E661" s="211" t="s">
        <v>19</v>
      </c>
      <c r="F661" s="212" t="s">
        <v>776</v>
      </c>
      <c r="G661" s="210"/>
      <c r="H661" s="211" t="s">
        <v>19</v>
      </c>
      <c r="I661" s="213"/>
      <c r="J661" s="210"/>
      <c r="K661" s="210"/>
      <c r="L661" s="214"/>
      <c r="M661" s="215"/>
      <c r="N661" s="216"/>
      <c r="O661" s="216"/>
      <c r="P661" s="216"/>
      <c r="Q661" s="216"/>
      <c r="R661" s="216"/>
      <c r="S661" s="216"/>
      <c r="T661" s="217"/>
      <c r="AT661" s="218" t="s">
        <v>152</v>
      </c>
      <c r="AU661" s="218" t="s">
        <v>82</v>
      </c>
      <c r="AV661" s="13" t="s">
        <v>80</v>
      </c>
      <c r="AW661" s="13" t="s">
        <v>33</v>
      </c>
      <c r="AX661" s="13" t="s">
        <v>72</v>
      </c>
      <c r="AY661" s="218" t="s">
        <v>136</v>
      </c>
    </row>
    <row r="662" spans="2:51" s="14" customFormat="1" ht="11.25">
      <c r="B662" s="219"/>
      <c r="C662" s="220"/>
      <c r="D662" s="204" t="s">
        <v>152</v>
      </c>
      <c r="E662" s="221" t="s">
        <v>19</v>
      </c>
      <c r="F662" s="222" t="s">
        <v>777</v>
      </c>
      <c r="G662" s="220"/>
      <c r="H662" s="223">
        <v>22.77</v>
      </c>
      <c r="I662" s="224"/>
      <c r="J662" s="220"/>
      <c r="K662" s="220"/>
      <c r="L662" s="225"/>
      <c r="M662" s="226"/>
      <c r="N662" s="227"/>
      <c r="O662" s="227"/>
      <c r="P662" s="227"/>
      <c r="Q662" s="227"/>
      <c r="R662" s="227"/>
      <c r="S662" s="227"/>
      <c r="T662" s="228"/>
      <c r="AT662" s="229" t="s">
        <v>152</v>
      </c>
      <c r="AU662" s="229" t="s">
        <v>82</v>
      </c>
      <c r="AV662" s="14" t="s">
        <v>82</v>
      </c>
      <c r="AW662" s="14" t="s">
        <v>33</v>
      </c>
      <c r="AX662" s="14" t="s">
        <v>72</v>
      </c>
      <c r="AY662" s="229" t="s">
        <v>136</v>
      </c>
    </row>
    <row r="663" spans="2:51" s="13" customFormat="1" ht="11.25">
      <c r="B663" s="209"/>
      <c r="C663" s="210"/>
      <c r="D663" s="204" t="s">
        <v>152</v>
      </c>
      <c r="E663" s="211" t="s">
        <v>19</v>
      </c>
      <c r="F663" s="212" t="s">
        <v>778</v>
      </c>
      <c r="G663" s="210"/>
      <c r="H663" s="211" t="s">
        <v>19</v>
      </c>
      <c r="I663" s="213"/>
      <c r="J663" s="210"/>
      <c r="K663" s="210"/>
      <c r="L663" s="214"/>
      <c r="M663" s="215"/>
      <c r="N663" s="216"/>
      <c r="O663" s="216"/>
      <c r="P663" s="216"/>
      <c r="Q663" s="216"/>
      <c r="R663" s="216"/>
      <c r="S663" s="216"/>
      <c r="T663" s="217"/>
      <c r="AT663" s="218" t="s">
        <v>152</v>
      </c>
      <c r="AU663" s="218" t="s">
        <v>82</v>
      </c>
      <c r="AV663" s="13" t="s">
        <v>80</v>
      </c>
      <c r="AW663" s="13" t="s">
        <v>33</v>
      </c>
      <c r="AX663" s="13" t="s">
        <v>72</v>
      </c>
      <c r="AY663" s="218" t="s">
        <v>136</v>
      </c>
    </row>
    <row r="664" spans="2:51" s="14" customFormat="1" ht="11.25">
      <c r="B664" s="219"/>
      <c r="C664" s="220"/>
      <c r="D664" s="204" t="s">
        <v>152</v>
      </c>
      <c r="E664" s="221" t="s">
        <v>19</v>
      </c>
      <c r="F664" s="222" t="s">
        <v>779</v>
      </c>
      <c r="G664" s="220"/>
      <c r="H664" s="223">
        <v>4.6</v>
      </c>
      <c r="I664" s="224"/>
      <c r="J664" s="220"/>
      <c r="K664" s="220"/>
      <c r="L664" s="225"/>
      <c r="M664" s="226"/>
      <c r="N664" s="227"/>
      <c r="O664" s="227"/>
      <c r="P664" s="227"/>
      <c r="Q664" s="227"/>
      <c r="R664" s="227"/>
      <c r="S664" s="227"/>
      <c r="T664" s="228"/>
      <c r="AT664" s="229" t="s">
        <v>152</v>
      </c>
      <c r="AU664" s="229" t="s">
        <v>82</v>
      </c>
      <c r="AV664" s="14" t="s">
        <v>82</v>
      </c>
      <c r="AW664" s="14" t="s">
        <v>33</v>
      </c>
      <c r="AX664" s="14" t="s">
        <v>72</v>
      </c>
      <c r="AY664" s="229" t="s">
        <v>136</v>
      </c>
    </row>
    <row r="665" spans="2:51" s="13" customFormat="1" ht="11.25">
      <c r="B665" s="209"/>
      <c r="C665" s="210"/>
      <c r="D665" s="204" t="s">
        <v>152</v>
      </c>
      <c r="E665" s="211" t="s">
        <v>19</v>
      </c>
      <c r="F665" s="212" t="s">
        <v>780</v>
      </c>
      <c r="G665" s="210"/>
      <c r="H665" s="211" t="s">
        <v>19</v>
      </c>
      <c r="I665" s="213"/>
      <c r="J665" s="210"/>
      <c r="K665" s="210"/>
      <c r="L665" s="214"/>
      <c r="M665" s="215"/>
      <c r="N665" s="216"/>
      <c r="O665" s="216"/>
      <c r="P665" s="216"/>
      <c r="Q665" s="216"/>
      <c r="R665" s="216"/>
      <c r="S665" s="216"/>
      <c r="T665" s="217"/>
      <c r="AT665" s="218" t="s">
        <v>152</v>
      </c>
      <c r="AU665" s="218" t="s">
        <v>82</v>
      </c>
      <c r="AV665" s="13" t="s">
        <v>80</v>
      </c>
      <c r="AW665" s="13" t="s">
        <v>33</v>
      </c>
      <c r="AX665" s="13" t="s">
        <v>72</v>
      </c>
      <c r="AY665" s="218" t="s">
        <v>136</v>
      </c>
    </row>
    <row r="666" spans="2:51" s="14" customFormat="1" ht="11.25">
      <c r="B666" s="219"/>
      <c r="C666" s="220"/>
      <c r="D666" s="204" t="s">
        <v>152</v>
      </c>
      <c r="E666" s="221" t="s">
        <v>19</v>
      </c>
      <c r="F666" s="222" t="s">
        <v>781</v>
      </c>
      <c r="G666" s="220"/>
      <c r="H666" s="223">
        <v>7.47</v>
      </c>
      <c r="I666" s="224"/>
      <c r="J666" s="220"/>
      <c r="K666" s="220"/>
      <c r="L666" s="225"/>
      <c r="M666" s="226"/>
      <c r="N666" s="227"/>
      <c r="O666" s="227"/>
      <c r="P666" s="227"/>
      <c r="Q666" s="227"/>
      <c r="R666" s="227"/>
      <c r="S666" s="227"/>
      <c r="T666" s="228"/>
      <c r="AT666" s="229" t="s">
        <v>152</v>
      </c>
      <c r="AU666" s="229" t="s">
        <v>82</v>
      </c>
      <c r="AV666" s="14" t="s">
        <v>82</v>
      </c>
      <c r="AW666" s="14" t="s">
        <v>33</v>
      </c>
      <c r="AX666" s="14" t="s">
        <v>72</v>
      </c>
      <c r="AY666" s="229" t="s">
        <v>136</v>
      </c>
    </row>
    <row r="667" spans="2:51" s="15" customFormat="1" ht="11.25">
      <c r="B667" s="230"/>
      <c r="C667" s="231"/>
      <c r="D667" s="204" t="s">
        <v>152</v>
      </c>
      <c r="E667" s="232" t="s">
        <v>19</v>
      </c>
      <c r="F667" s="233" t="s">
        <v>177</v>
      </c>
      <c r="G667" s="231"/>
      <c r="H667" s="234">
        <v>34.84</v>
      </c>
      <c r="I667" s="235"/>
      <c r="J667" s="231"/>
      <c r="K667" s="231"/>
      <c r="L667" s="236"/>
      <c r="M667" s="237"/>
      <c r="N667" s="238"/>
      <c r="O667" s="238"/>
      <c r="P667" s="238"/>
      <c r="Q667" s="238"/>
      <c r="R667" s="238"/>
      <c r="S667" s="238"/>
      <c r="T667" s="239"/>
      <c r="AT667" s="240" t="s">
        <v>152</v>
      </c>
      <c r="AU667" s="240" t="s">
        <v>82</v>
      </c>
      <c r="AV667" s="15" t="s">
        <v>145</v>
      </c>
      <c r="AW667" s="15" t="s">
        <v>33</v>
      </c>
      <c r="AX667" s="15" t="s">
        <v>80</v>
      </c>
      <c r="AY667" s="240" t="s">
        <v>136</v>
      </c>
    </row>
    <row r="668" spans="1:65" s="2" customFormat="1" ht="16.5" customHeight="1">
      <c r="A668" s="37"/>
      <c r="B668" s="38"/>
      <c r="C668" s="191" t="s">
        <v>782</v>
      </c>
      <c r="D668" s="191" t="s">
        <v>141</v>
      </c>
      <c r="E668" s="192" t="s">
        <v>783</v>
      </c>
      <c r="F668" s="193" t="s">
        <v>784</v>
      </c>
      <c r="G668" s="194" t="s">
        <v>504</v>
      </c>
      <c r="H668" s="195">
        <v>6</v>
      </c>
      <c r="I668" s="196"/>
      <c r="J668" s="197">
        <f>ROUND(I668*H668,2)</f>
        <v>0</v>
      </c>
      <c r="K668" s="193" t="s">
        <v>471</v>
      </c>
      <c r="L668" s="42"/>
      <c r="M668" s="198" t="s">
        <v>19</v>
      </c>
      <c r="N668" s="199" t="s">
        <v>43</v>
      </c>
      <c r="O668" s="67"/>
      <c r="P668" s="200">
        <f>O668*H668</f>
        <v>0</v>
      </c>
      <c r="Q668" s="200">
        <v>0</v>
      </c>
      <c r="R668" s="200">
        <f>Q668*H668</f>
        <v>0</v>
      </c>
      <c r="S668" s="200">
        <v>0</v>
      </c>
      <c r="T668" s="201">
        <f>S668*H668</f>
        <v>0</v>
      </c>
      <c r="U668" s="37"/>
      <c r="V668" s="37"/>
      <c r="W668" s="37"/>
      <c r="X668" s="37"/>
      <c r="Y668" s="37"/>
      <c r="Z668" s="37"/>
      <c r="AA668" s="37"/>
      <c r="AB668" s="37"/>
      <c r="AC668" s="37"/>
      <c r="AD668" s="37"/>
      <c r="AE668" s="37"/>
      <c r="AR668" s="202" t="s">
        <v>332</v>
      </c>
      <c r="AT668" s="202" t="s">
        <v>141</v>
      </c>
      <c r="AU668" s="202" t="s">
        <v>82</v>
      </c>
      <c r="AY668" s="20" t="s">
        <v>136</v>
      </c>
      <c r="BE668" s="203">
        <f>IF(N668="základní",J668,0)</f>
        <v>0</v>
      </c>
      <c r="BF668" s="203">
        <f>IF(N668="snížená",J668,0)</f>
        <v>0</v>
      </c>
      <c r="BG668" s="203">
        <f>IF(N668="zákl. přenesená",J668,0)</f>
        <v>0</v>
      </c>
      <c r="BH668" s="203">
        <f>IF(N668="sníž. přenesená",J668,0)</f>
        <v>0</v>
      </c>
      <c r="BI668" s="203">
        <f>IF(N668="nulová",J668,0)</f>
        <v>0</v>
      </c>
      <c r="BJ668" s="20" t="s">
        <v>80</v>
      </c>
      <c r="BK668" s="203">
        <f>ROUND(I668*H668,2)</f>
        <v>0</v>
      </c>
      <c r="BL668" s="20" t="s">
        <v>332</v>
      </c>
      <c r="BM668" s="202" t="s">
        <v>785</v>
      </c>
    </row>
    <row r="669" spans="1:47" s="2" customFormat="1" ht="11.25">
      <c r="A669" s="37"/>
      <c r="B669" s="38"/>
      <c r="C669" s="39"/>
      <c r="D669" s="204" t="s">
        <v>148</v>
      </c>
      <c r="E669" s="39"/>
      <c r="F669" s="205" t="s">
        <v>784</v>
      </c>
      <c r="G669" s="39"/>
      <c r="H669" s="39"/>
      <c r="I669" s="112"/>
      <c r="J669" s="39"/>
      <c r="K669" s="39"/>
      <c r="L669" s="42"/>
      <c r="M669" s="206"/>
      <c r="N669" s="207"/>
      <c r="O669" s="67"/>
      <c r="P669" s="67"/>
      <c r="Q669" s="67"/>
      <c r="R669" s="67"/>
      <c r="S669" s="67"/>
      <c r="T669" s="68"/>
      <c r="U669" s="37"/>
      <c r="V669" s="37"/>
      <c r="W669" s="37"/>
      <c r="X669" s="37"/>
      <c r="Y669" s="37"/>
      <c r="Z669" s="37"/>
      <c r="AA669" s="37"/>
      <c r="AB669" s="37"/>
      <c r="AC669" s="37"/>
      <c r="AD669" s="37"/>
      <c r="AE669" s="37"/>
      <c r="AT669" s="20" t="s">
        <v>148</v>
      </c>
      <c r="AU669" s="20" t="s">
        <v>82</v>
      </c>
    </row>
    <row r="670" spans="1:65" s="2" customFormat="1" ht="16.5" customHeight="1">
      <c r="A670" s="37"/>
      <c r="B670" s="38"/>
      <c r="C670" s="191" t="s">
        <v>786</v>
      </c>
      <c r="D670" s="191" t="s">
        <v>141</v>
      </c>
      <c r="E670" s="192" t="s">
        <v>787</v>
      </c>
      <c r="F670" s="193" t="s">
        <v>788</v>
      </c>
      <c r="G670" s="194" t="s">
        <v>504</v>
      </c>
      <c r="H670" s="195">
        <v>2</v>
      </c>
      <c r="I670" s="196"/>
      <c r="J670" s="197">
        <f>ROUND(I670*H670,2)</f>
        <v>0</v>
      </c>
      <c r="K670" s="193" t="s">
        <v>144</v>
      </c>
      <c r="L670" s="42"/>
      <c r="M670" s="198" t="s">
        <v>19</v>
      </c>
      <c r="N670" s="199" t="s">
        <v>43</v>
      </c>
      <c r="O670" s="67"/>
      <c r="P670" s="200">
        <f>O670*H670</f>
        <v>0</v>
      </c>
      <c r="Q670" s="200">
        <v>0.00092</v>
      </c>
      <c r="R670" s="200">
        <f>Q670*H670</f>
        <v>0.00184</v>
      </c>
      <c r="S670" s="200">
        <v>0</v>
      </c>
      <c r="T670" s="201">
        <f>S670*H670</f>
        <v>0</v>
      </c>
      <c r="U670" s="37"/>
      <c r="V670" s="37"/>
      <c r="W670" s="37"/>
      <c r="X670" s="37"/>
      <c r="Y670" s="37"/>
      <c r="Z670" s="37"/>
      <c r="AA670" s="37"/>
      <c r="AB670" s="37"/>
      <c r="AC670" s="37"/>
      <c r="AD670" s="37"/>
      <c r="AE670" s="37"/>
      <c r="AR670" s="202" t="s">
        <v>332</v>
      </c>
      <c r="AT670" s="202" t="s">
        <v>141</v>
      </c>
      <c r="AU670" s="202" t="s">
        <v>82</v>
      </c>
      <c r="AY670" s="20" t="s">
        <v>136</v>
      </c>
      <c r="BE670" s="203">
        <f>IF(N670="základní",J670,0)</f>
        <v>0</v>
      </c>
      <c r="BF670" s="203">
        <f>IF(N670="snížená",J670,0)</f>
        <v>0</v>
      </c>
      <c r="BG670" s="203">
        <f>IF(N670="zákl. přenesená",J670,0)</f>
        <v>0</v>
      </c>
      <c r="BH670" s="203">
        <f>IF(N670="sníž. přenesená",J670,0)</f>
        <v>0</v>
      </c>
      <c r="BI670" s="203">
        <f>IF(N670="nulová",J670,0)</f>
        <v>0</v>
      </c>
      <c r="BJ670" s="20" t="s">
        <v>80</v>
      </c>
      <c r="BK670" s="203">
        <f>ROUND(I670*H670,2)</f>
        <v>0</v>
      </c>
      <c r="BL670" s="20" t="s">
        <v>332</v>
      </c>
      <c r="BM670" s="202" t="s">
        <v>789</v>
      </c>
    </row>
    <row r="671" spans="1:47" s="2" customFormat="1" ht="11.25">
      <c r="A671" s="37"/>
      <c r="B671" s="38"/>
      <c r="C671" s="39"/>
      <c r="D671" s="204" t="s">
        <v>148</v>
      </c>
      <c r="E671" s="39"/>
      <c r="F671" s="205" t="s">
        <v>790</v>
      </c>
      <c r="G671" s="39"/>
      <c r="H671" s="39"/>
      <c r="I671" s="112"/>
      <c r="J671" s="39"/>
      <c r="K671" s="39"/>
      <c r="L671" s="42"/>
      <c r="M671" s="206"/>
      <c r="N671" s="207"/>
      <c r="O671" s="67"/>
      <c r="P671" s="67"/>
      <c r="Q671" s="67"/>
      <c r="R671" s="67"/>
      <c r="S671" s="67"/>
      <c r="T671" s="68"/>
      <c r="U671" s="37"/>
      <c r="V671" s="37"/>
      <c r="W671" s="37"/>
      <c r="X671" s="37"/>
      <c r="Y671" s="37"/>
      <c r="Z671" s="37"/>
      <c r="AA671" s="37"/>
      <c r="AB671" s="37"/>
      <c r="AC671" s="37"/>
      <c r="AD671" s="37"/>
      <c r="AE671" s="37"/>
      <c r="AT671" s="20" t="s">
        <v>148</v>
      </c>
      <c r="AU671" s="20" t="s">
        <v>82</v>
      </c>
    </row>
    <row r="672" spans="1:47" s="2" customFormat="1" ht="87.75">
      <c r="A672" s="37"/>
      <c r="B672" s="38"/>
      <c r="C672" s="39"/>
      <c r="D672" s="204" t="s">
        <v>150</v>
      </c>
      <c r="E672" s="39"/>
      <c r="F672" s="208" t="s">
        <v>791</v>
      </c>
      <c r="G672" s="39"/>
      <c r="H672" s="39"/>
      <c r="I672" s="112"/>
      <c r="J672" s="39"/>
      <c r="K672" s="39"/>
      <c r="L672" s="42"/>
      <c r="M672" s="206"/>
      <c r="N672" s="207"/>
      <c r="O672" s="67"/>
      <c r="P672" s="67"/>
      <c r="Q672" s="67"/>
      <c r="R672" s="67"/>
      <c r="S672" s="67"/>
      <c r="T672" s="68"/>
      <c r="U672" s="37"/>
      <c r="V672" s="37"/>
      <c r="W672" s="37"/>
      <c r="X672" s="37"/>
      <c r="Y672" s="37"/>
      <c r="Z672" s="37"/>
      <c r="AA672" s="37"/>
      <c r="AB672" s="37"/>
      <c r="AC672" s="37"/>
      <c r="AD672" s="37"/>
      <c r="AE672" s="37"/>
      <c r="AT672" s="20" t="s">
        <v>150</v>
      </c>
      <c r="AU672" s="20" t="s">
        <v>82</v>
      </c>
    </row>
    <row r="673" spans="2:51" s="13" customFormat="1" ht="11.25">
      <c r="B673" s="209"/>
      <c r="C673" s="210"/>
      <c r="D673" s="204" t="s">
        <v>152</v>
      </c>
      <c r="E673" s="211" t="s">
        <v>19</v>
      </c>
      <c r="F673" s="212" t="s">
        <v>792</v>
      </c>
      <c r="G673" s="210"/>
      <c r="H673" s="211" t="s">
        <v>19</v>
      </c>
      <c r="I673" s="213"/>
      <c r="J673" s="210"/>
      <c r="K673" s="210"/>
      <c r="L673" s="214"/>
      <c r="M673" s="215"/>
      <c r="N673" s="216"/>
      <c r="O673" s="216"/>
      <c r="P673" s="216"/>
      <c r="Q673" s="216"/>
      <c r="R673" s="216"/>
      <c r="S673" s="216"/>
      <c r="T673" s="217"/>
      <c r="AT673" s="218" t="s">
        <v>152</v>
      </c>
      <c r="AU673" s="218" t="s">
        <v>82</v>
      </c>
      <c r="AV673" s="13" t="s">
        <v>80</v>
      </c>
      <c r="AW673" s="13" t="s">
        <v>33</v>
      </c>
      <c r="AX673" s="13" t="s">
        <v>72</v>
      </c>
      <c r="AY673" s="218" t="s">
        <v>136</v>
      </c>
    </row>
    <row r="674" spans="2:51" s="14" customFormat="1" ht="11.25">
      <c r="B674" s="219"/>
      <c r="C674" s="220"/>
      <c r="D674" s="204" t="s">
        <v>152</v>
      </c>
      <c r="E674" s="221" t="s">
        <v>19</v>
      </c>
      <c r="F674" s="222" t="s">
        <v>793</v>
      </c>
      <c r="G674" s="220"/>
      <c r="H674" s="223">
        <v>2</v>
      </c>
      <c r="I674" s="224"/>
      <c r="J674" s="220"/>
      <c r="K674" s="220"/>
      <c r="L674" s="225"/>
      <c r="M674" s="226"/>
      <c r="N674" s="227"/>
      <c r="O674" s="227"/>
      <c r="P674" s="227"/>
      <c r="Q674" s="227"/>
      <c r="R674" s="227"/>
      <c r="S674" s="227"/>
      <c r="T674" s="228"/>
      <c r="AT674" s="229" t="s">
        <v>152</v>
      </c>
      <c r="AU674" s="229" t="s">
        <v>82</v>
      </c>
      <c r="AV674" s="14" t="s">
        <v>82</v>
      </c>
      <c r="AW674" s="14" t="s">
        <v>33</v>
      </c>
      <c r="AX674" s="14" t="s">
        <v>72</v>
      </c>
      <c r="AY674" s="229" t="s">
        <v>136</v>
      </c>
    </row>
    <row r="675" spans="2:51" s="15" customFormat="1" ht="11.25">
      <c r="B675" s="230"/>
      <c r="C675" s="231"/>
      <c r="D675" s="204" t="s">
        <v>152</v>
      </c>
      <c r="E675" s="232" t="s">
        <v>19</v>
      </c>
      <c r="F675" s="233" t="s">
        <v>177</v>
      </c>
      <c r="G675" s="231"/>
      <c r="H675" s="234">
        <v>2</v>
      </c>
      <c r="I675" s="235"/>
      <c r="J675" s="231"/>
      <c r="K675" s="231"/>
      <c r="L675" s="236"/>
      <c r="M675" s="237"/>
      <c r="N675" s="238"/>
      <c r="O675" s="238"/>
      <c r="P675" s="238"/>
      <c r="Q675" s="238"/>
      <c r="R675" s="238"/>
      <c r="S675" s="238"/>
      <c r="T675" s="239"/>
      <c r="AT675" s="240" t="s">
        <v>152</v>
      </c>
      <c r="AU675" s="240" t="s">
        <v>82</v>
      </c>
      <c r="AV675" s="15" t="s">
        <v>145</v>
      </c>
      <c r="AW675" s="15" t="s">
        <v>33</v>
      </c>
      <c r="AX675" s="15" t="s">
        <v>80</v>
      </c>
      <c r="AY675" s="240" t="s">
        <v>136</v>
      </c>
    </row>
    <row r="676" spans="1:65" s="2" customFormat="1" ht="16.5" customHeight="1">
      <c r="A676" s="37"/>
      <c r="B676" s="38"/>
      <c r="C676" s="241" t="s">
        <v>794</v>
      </c>
      <c r="D676" s="241" t="s">
        <v>403</v>
      </c>
      <c r="E676" s="242" t="s">
        <v>795</v>
      </c>
      <c r="F676" s="243" t="s">
        <v>796</v>
      </c>
      <c r="G676" s="244" t="s">
        <v>504</v>
      </c>
      <c r="H676" s="245">
        <v>1</v>
      </c>
      <c r="I676" s="246"/>
      <c r="J676" s="247">
        <f>ROUND(I676*H676,2)</f>
        <v>0</v>
      </c>
      <c r="K676" s="243" t="s">
        <v>471</v>
      </c>
      <c r="L676" s="248"/>
      <c r="M676" s="249" t="s">
        <v>19</v>
      </c>
      <c r="N676" s="250" t="s">
        <v>43</v>
      </c>
      <c r="O676" s="67"/>
      <c r="P676" s="200">
        <f>O676*H676</f>
        <v>0</v>
      </c>
      <c r="Q676" s="200">
        <v>0</v>
      </c>
      <c r="R676" s="200">
        <f>Q676*H676</f>
        <v>0</v>
      </c>
      <c r="S676" s="200">
        <v>0</v>
      </c>
      <c r="T676" s="201">
        <f>S676*H676</f>
        <v>0</v>
      </c>
      <c r="U676" s="37"/>
      <c r="V676" s="37"/>
      <c r="W676" s="37"/>
      <c r="X676" s="37"/>
      <c r="Y676" s="37"/>
      <c r="Z676" s="37"/>
      <c r="AA676" s="37"/>
      <c r="AB676" s="37"/>
      <c r="AC676" s="37"/>
      <c r="AD676" s="37"/>
      <c r="AE676" s="37"/>
      <c r="AR676" s="202" t="s">
        <v>407</v>
      </c>
      <c r="AT676" s="202" t="s">
        <v>403</v>
      </c>
      <c r="AU676" s="202" t="s">
        <v>82</v>
      </c>
      <c r="AY676" s="20" t="s">
        <v>136</v>
      </c>
      <c r="BE676" s="203">
        <f>IF(N676="základní",J676,0)</f>
        <v>0</v>
      </c>
      <c r="BF676" s="203">
        <f>IF(N676="snížená",J676,0)</f>
        <v>0</v>
      </c>
      <c r="BG676" s="203">
        <f>IF(N676="zákl. přenesená",J676,0)</f>
        <v>0</v>
      </c>
      <c r="BH676" s="203">
        <f>IF(N676="sníž. přenesená",J676,0)</f>
        <v>0</v>
      </c>
      <c r="BI676" s="203">
        <f>IF(N676="nulová",J676,0)</f>
        <v>0</v>
      </c>
      <c r="BJ676" s="20" t="s">
        <v>80</v>
      </c>
      <c r="BK676" s="203">
        <f>ROUND(I676*H676,2)</f>
        <v>0</v>
      </c>
      <c r="BL676" s="20" t="s">
        <v>332</v>
      </c>
      <c r="BM676" s="202" t="s">
        <v>797</v>
      </c>
    </row>
    <row r="677" spans="1:47" s="2" customFormat="1" ht="29.25">
      <c r="A677" s="37"/>
      <c r="B677" s="38"/>
      <c r="C677" s="39"/>
      <c r="D677" s="204" t="s">
        <v>148</v>
      </c>
      <c r="E677" s="39"/>
      <c r="F677" s="205" t="s">
        <v>798</v>
      </c>
      <c r="G677" s="39"/>
      <c r="H677" s="39"/>
      <c r="I677" s="112"/>
      <c r="J677" s="39"/>
      <c r="K677" s="39"/>
      <c r="L677" s="42"/>
      <c r="M677" s="206"/>
      <c r="N677" s="207"/>
      <c r="O677" s="67"/>
      <c r="P677" s="67"/>
      <c r="Q677" s="67"/>
      <c r="R677" s="67"/>
      <c r="S677" s="67"/>
      <c r="T677" s="68"/>
      <c r="U677" s="37"/>
      <c r="V677" s="37"/>
      <c r="W677" s="37"/>
      <c r="X677" s="37"/>
      <c r="Y677" s="37"/>
      <c r="Z677" s="37"/>
      <c r="AA677" s="37"/>
      <c r="AB677" s="37"/>
      <c r="AC677" s="37"/>
      <c r="AD677" s="37"/>
      <c r="AE677" s="37"/>
      <c r="AT677" s="20" t="s">
        <v>148</v>
      </c>
      <c r="AU677" s="20" t="s">
        <v>82</v>
      </c>
    </row>
    <row r="678" spans="1:65" s="2" customFormat="1" ht="16.5" customHeight="1">
      <c r="A678" s="37"/>
      <c r="B678" s="38"/>
      <c r="C678" s="241" t="s">
        <v>799</v>
      </c>
      <c r="D678" s="241" t="s">
        <v>403</v>
      </c>
      <c r="E678" s="242" t="s">
        <v>800</v>
      </c>
      <c r="F678" s="243" t="s">
        <v>801</v>
      </c>
      <c r="G678" s="244" t="s">
        <v>504</v>
      </c>
      <c r="H678" s="245">
        <v>1</v>
      </c>
      <c r="I678" s="246"/>
      <c r="J678" s="247">
        <f>ROUND(I678*H678,2)</f>
        <v>0</v>
      </c>
      <c r="K678" s="243" t="s">
        <v>471</v>
      </c>
      <c r="L678" s="248"/>
      <c r="M678" s="249" t="s">
        <v>19</v>
      </c>
      <c r="N678" s="250" t="s">
        <v>43</v>
      </c>
      <c r="O678" s="67"/>
      <c r="P678" s="200">
        <f>O678*H678</f>
        <v>0</v>
      </c>
      <c r="Q678" s="200">
        <v>0</v>
      </c>
      <c r="R678" s="200">
        <f>Q678*H678</f>
        <v>0</v>
      </c>
      <c r="S678" s="200">
        <v>0</v>
      </c>
      <c r="T678" s="201">
        <f>S678*H678</f>
        <v>0</v>
      </c>
      <c r="U678" s="37"/>
      <c r="V678" s="37"/>
      <c r="W678" s="37"/>
      <c r="X678" s="37"/>
      <c r="Y678" s="37"/>
      <c r="Z678" s="37"/>
      <c r="AA678" s="37"/>
      <c r="AB678" s="37"/>
      <c r="AC678" s="37"/>
      <c r="AD678" s="37"/>
      <c r="AE678" s="37"/>
      <c r="AR678" s="202" t="s">
        <v>407</v>
      </c>
      <c r="AT678" s="202" t="s">
        <v>403</v>
      </c>
      <c r="AU678" s="202" t="s">
        <v>82</v>
      </c>
      <c r="AY678" s="20" t="s">
        <v>136</v>
      </c>
      <c r="BE678" s="203">
        <f>IF(N678="základní",J678,0)</f>
        <v>0</v>
      </c>
      <c r="BF678" s="203">
        <f>IF(N678="snížená",J678,0)</f>
        <v>0</v>
      </c>
      <c r="BG678" s="203">
        <f>IF(N678="zákl. přenesená",J678,0)</f>
        <v>0</v>
      </c>
      <c r="BH678" s="203">
        <f>IF(N678="sníž. přenesená",J678,0)</f>
        <v>0</v>
      </c>
      <c r="BI678" s="203">
        <f>IF(N678="nulová",J678,0)</f>
        <v>0</v>
      </c>
      <c r="BJ678" s="20" t="s">
        <v>80</v>
      </c>
      <c r="BK678" s="203">
        <f>ROUND(I678*H678,2)</f>
        <v>0</v>
      </c>
      <c r="BL678" s="20" t="s">
        <v>332</v>
      </c>
      <c r="BM678" s="202" t="s">
        <v>802</v>
      </c>
    </row>
    <row r="679" spans="1:47" s="2" customFormat="1" ht="29.25">
      <c r="A679" s="37"/>
      <c r="B679" s="38"/>
      <c r="C679" s="39"/>
      <c r="D679" s="204" t="s">
        <v>148</v>
      </c>
      <c r="E679" s="39"/>
      <c r="F679" s="205" t="s">
        <v>803</v>
      </c>
      <c r="G679" s="39"/>
      <c r="H679" s="39"/>
      <c r="I679" s="112"/>
      <c r="J679" s="39"/>
      <c r="K679" s="39"/>
      <c r="L679" s="42"/>
      <c r="M679" s="206"/>
      <c r="N679" s="207"/>
      <c r="O679" s="67"/>
      <c r="P679" s="67"/>
      <c r="Q679" s="67"/>
      <c r="R679" s="67"/>
      <c r="S679" s="67"/>
      <c r="T679" s="68"/>
      <c r="U679" s="37"/>
      <c r="V679" s="37"/>
      <c r="W679" s="37"/>
      <c r="X679" s="37"/>
      <c r="Y679" s="37"/>
      <c r="Z679" s="37"/>
      <c r="AA679" s="37"/>
      <c r="AB679" s="37"/>
      <c r="AC679" s="37"/>
      <c r="AD679" s="37"/>
      <c r="AE679" s="37"/>
      <c r="AT679" s="20" t="s">
        <v>148</v>
      </c>
      <c r="AU679" s="20" t="s">
        <v>82</v>
      </c>
    </row>
    <row r="680" spans="1:65" s="2" customFormat="1" ht="16.5" customHeight="1">
      <c r="A680" s="37"/>
      <c r="B680" s="38"/>
      <c r="C680" s="191" t="s">
        <v>804</v>
      </c>
      <c r="D680" s="191" t="s">
        <v>141</v>
      </c>
      <c r="E680" s="192" t="s">
        <v>805</v>
      </c>
      <c r="F680" s="193" t="s">
        <v>806</v>
      </c>
      <c r="G680" s="194" t="s">
        <v>504</v>
      </c>
      <c r="H680" s="195">
        <v>1</v>
      </c>
      <c r="I680" s="196"/>
      <c r="J680" s="197">
        <f>ROUND(I680*H680,2)</f>
        <v>0</v>
      </c>
      <c r="K680" s="193" t="s">
        <v>471</v>
      </c>
      <c r="L680" s="42"/>
      <c r="M680" s="198" t="s">
        <v>19</v>
      </c>
      <c r="N680" s="199" t="s">
        <v>43</v>
      </c>
      <c r="O680" s="67"/>
      <c r="P680" s="200">
        <f>O680*H680</f>
        <v>0</v>
      </c>
      <c r="Q680" s="200">
        <v>0</v>
      </c>
      <c r="R680" s="200">
        <f>Q680*H680</f>
        <v>0</v>
      </c>
      <c r="S680" s="200">
        <v>0</v>
      </c>
      <c r="T680" s="201">
        <f>S680*H680</f>
        <v>0</v>
      </c>
      <c r="U680" s="37"/>
      <c r="V680" s="37"/>
      <c r="W680" s="37"/>
      <c r="X680" s="37"/>
      <c r="Y680" s="37"/>
      <c r="Z680" s="37"/>
      <c r="AA680" s="37"/>
      <c r="AB680" s="37"/>
      <c r="AC680" s="37"/>
      <c r="AD680" s="37"/>
      <c r="AE680" s="37"/>
      <c r="AR680" s="202" t="s">
        <v>332</v>
      </c>
      <c r="AT680" s="202" t="s">
        <v>141</v>
      </c>
      <c r="AU680" s="202" t="s">
        <v>82</v>
      </c>
      <c r="AY680" s="20" t="s">
        <v>136</v>
      </c>
      <c r="BE680" s="203">
        <f>IF(N680="základní",J680,0)</f>
        <v>0</v>
      </c>
      <c r="BF680" s="203">
        <f>IF(N680="snížená",J680,0)</f>
        <v>0</v>
      </c>
      <c r="BG680" s="203">
        <f>IF(N680="zákl. přenesená",J680,0)</f>
        <v>0</v>
      </c>
      <c r="BH680" s="203">
        <f>IF(N680="sníž. přenesená",J680,0)</f>
        <v>0</v>
      </c>
      <c r="BI680" s="203">
        <f>IF(N680="nulová",J680,0)</f>
        <v>0</v>
      </c>
      <c r="BJ680" s="20" t="s">
        <v>80</v>
      </c>
      <c r="BK680" s="203">
        <f>ROUND(I680*H680,2)</f>
        <v>0</v>
      </c>
      <c r="BL680" s="20" t="s">
        <v>332</v>
      </c>
      <c r="BM680" s="202" t="s">
        <v>807</v>
      </c>
    </row>
    <row r="681" spans="1:47" s="2" customFormat="1" ht="11.25">
      <c r="A681" s="37"/>
      <c r="B681" s="38"/>
      <c r="C681" s="39"/>
      <c r="D681" s="204" t="s">
        <v>148</v>
      </c>
      <c r="E681" s="39"/>
      <c r="F681" s="205" t="s">
        <v>806</v>
      </c>
      <c r="G681" s="39"/>
      <c r="H681" s="39"/>
      <c r="I681" s="112"/>
      <c r="J681" s="39"/>
      <c r="K681" s="39"/>
      <c r="L681" s="42"/>
      <c r="M681" s="206"/>
      <c r="N681" s="207"/>
      <c r="O681" s="67"/>
      <c r="P681" s="67"/>
      <c r="Q681" s="67"/>
      <c r="R681" s="67"/>
      <c r="S681" s="67"/>
      <c r="T681" s="68"/>
      <c r="U681" s="37"/>
      <c r="V681" s="37"/>
      <c r="W681" s="37"/>
      <c r="X681" s="37"/>
      <c r="Y681" s="37"/>
      <c r="Z681" s="37"/>
      <c r="AA681" s="37"/>
      <c r="AB681" s="37"/>
      <c r="AC681" s="37"/>
      <c r="AD681" s="37"/>
      <c r="AE681" s="37"/>
      <c r="AT681" s="20" t="s">
        <v>148</v>
      </c>
      <c r="AU681" s="20" t="s">
        <v>82</v>
      </c>
    </row>
    <row r="682" spans="1:65" s="2" customFormat="1" ht="21.75" customHeight="1">
      <c r="A682" s="37"/>
      <c r="B682" s="38"/>
      <c r="C682" s="241" t="s">
        <v>808</v>
      </c>
      <c r="D682" s="241" t="s">
        <v>403</v>
      </c>
      <c r="E682" s="242" t="s">
        <v>809</v>
      </c>
      <c r="F682" s="243" t="s">
        <v>810</v>
      </c>
      <c r="G682" s="244" t="s">
        <v>90</v>
      </c>
      <c r="H682" s="245">
        <v>9</v>
      </c>
      <c r="I682" s="246"/>
      <c r="J682" s="247">
        <f>ROUND(I682*H682,2)</f>
        <v>0</v>
      </c>
      <c r="K682" s="243" t="s">
        <v>471</v>
      </c>
      <c r="L682" s="248"/>
      <c r="M682" s="249" t="s">
        <v>19</v>
      </c>
      <c r="N682" s="250" t="s">
        <v>43</v>
      </c>
      <c r="O682" s="67"/>
      <c r="P682" s="200">
        <f>O682*H682</f>
        <v>0</v>
      </c>
      <c r="Q682" s="200">
        <v>0</v>
      </c>
      <c r="R682" s="200">
        <f>Q682*H682</f>
        <v>0</v>
      </c>
      <c r="S682" s="200">
        <v>0</v>
      </c>
      <c r="T682" s="201">
        <f>S682*H682</f>
        <v>0</v>
      </c>
      <c r="U682" s="37"/>
      <c r="V682" s="37"/>
      <c r="W682" s="37"/>
      <c r="X682" s="37"/>
      <c r="Y682" s="37"/>
      <c r="Z682" s="37"/>
      <c r="AA682" s="37"/>
      <c r="AB682" s="37"/>
      <c r="AC682" s="37"/>
      <c r="AD682" s="37"/>
      <c r="AE682" s="37"/>
      <c r="AR682" s="202" t="s">
        <v>407</v>
      </c>
      <c r="AT682" s="202" t="s">
        <v>403</v>
      </c>
      <c r="AU682" s="202" t="s">
        <v>82</v>
      </c>
      <c r="AY682" s="20" t="s">
        <v>136</v>
      </c>
      <c r="BE682" s="203">
        <f>IF(N682="základní",J682,0)</f>
        <v>0</v>
      </c>
      <c r="BF682" s="203">
        <f>IF(N682="snížená",J682,0)</f>
        <v>0</v>
      </c>
      <c r="BG682" s="203">
        <f>IF(N682="zákl. přenesená",J682,0)</f>
        <v>0</v>
      </c>
      <c r="BH682" s="203">
        <f>IF(N682="sníž. přenesená",J682,0)</f>
        <v>0</v>
      </c>
      <c r="BI682" s="203">
        <f>IF(N682="nulová",J682,0)</f>
        <v>0</v>
      </c>
      <c r="BJ682" s="20" t="s">
        <v>80</v>
      </c>
      <c r="BK682" s="203">
        <f>ROUND(I682*H682,2)</f>
        <v>0</v>
      </c>
      <c r="BL682" s="20" t="s">
        <v>332</v>
      </c>
      <c r="BM682" s="202" t="s">
        <v>811</v>
      </c>
    </row>
    <row r="683" spans="1:47" s="2" customFormat="1" ht="19.5">
      <c r="A683" s="37"/>
      <c r="B683" s="38"/>
      <c r="C683" s="39"/>
      <c r="D683" s="204" t="s">
        <v>148</v>
      </c>
      <c r="E683" s="39"/>
      <c r="F683" s="205" t="s">
        <v>810</v>
      </c>
      <c r="G683" s="39"/>
      <c r="H683" s="39"/>
      <c r="I683" s="112"/>
      <c r="J683" s="39"/>
      <c r="K683" s="39"/>
      <c r="L683" s="42"/>
      <c r="M683" s="206"/>
      <c r="N683" s="207"/>
      <c r="O683" s="67"/>
      <c r="P683" s="67"/>
      <c r="Q683" s="67"/>
      <c r="R683" s="67"/>
      <c r="S683" s="67"/>
      <c r="T683" s="68"/>
      <c r="U683" s="37"/>
      <c r="V683" s="37"/>
      <c r="W683" s="37"/>
      <c r="X683" s="37"/>
      <c r="Y683" s="37"/>
      <c r="Z683" s="37"/>
      <c r="AA683" s="37"/>
      <c r="AB683" s="37"/>
      <c r="AC683" s="37"/>
      <c r="AD683" s="37"/>
      <c r="AE683" s="37"/>
      <c r="AT683" s="20" t="s">
        <v>148</v>
      </c>
      <c r="AU683" s="20" t="s">
        <v>82</v>
      </c>
    </row>
    <row r="684" spans="1:65" s="2" customFormat="1" ht="21.75" customHeight="1">
      <c r="A684" s="37"/>
      <c r="B684" s="38"/>
      <c r="C684" s="191" t="s">
        <v>812</v>
      </c>
      <c r="D684" s="191" t="s">
        <v>141</v>
      </c>
      <c r="E684" s="192" t="s">
        <v>813</v>
      </c>
      <c r="F684" s="193" t="s">
        <v>814</v>
      </c>
      <c r="G684" s="194" t="s">
        <v>504</v>
      </c>
      <c r="H684" s="195">
        <v>2</v>
      </c>
      <c r="I684" s="196"/>
      <c r="J684" s="197">
        <f>ROUND(I684*H684,2)</f>
        <v>0</v>
      </c>
      <c r="K684" s="193" t="s">
        <v>471</v>
      </c>
      <c r="L684" s="42"/>
      <c r="M684" s="198" t="s">
        <v>19</v>
      </c>
      <c r="N684" s="199" t="s">
        <v>43</v>
      </c>
      <c r="O684" s="67"/>
      <c r="P684" s="200">
        <f>O684*H684</f>
        <v>0</v>
      </c>
      <c r="Q684" s="200">
        <v>0</v>
      </c>
      <c r="R684" s="200">
        <f>Q684*H684</f>
        <v>0</v>
      </c>
      <c r="S684" s="200">
        <v>0</v>
      </c>
      <c r="T684" s="201">
        <f>S684*H684</f>
        <v>0</v>
      </c>
      <c r="U684" s="37"/>
      <c r="V684" s="37"/>
      <c r="W684" s="37"/>
      <c r="X684" s="37"/>
      <c r="Y684" s="37"/>
      <c r="Z684" s="37"/>
      <c r="AA684" s="37"/>
      <c r="AB684" s="37"/>
      <c r="AC684" s="37"/>
      <c r="AD684" s="37"/>
      <c r="AE684" s="37"/>
      <c r="AR684" s="202" t="s">
        <v>332</v>
      </c>
      <c r="AT684" s="202" t="s">
        <v>141</v>
      </c>
      <c r="AU684" s="202" t="s">
        <v>82</v>
      </c>
      <c r="AY684" s="20" t="s">
        <v>136</v>
      </c>
      <c r="BE684" s="203">
        <f>IF(N684="základní",J684,0)</f>
        <v>0</v>
      </c>
      <c r="BF684" s="203">
        <f>IF(N684="snížená",J684,0)</f>
        <v>0</v>
      </c>
      <c r="BG684" s="203">
        <f>IF(N684="zákl. přenesená",J684,0)</f>
        <v>0</v>
      </c>
      <c r="BH684" s="203">
        <f>IF(N684="sníž. přenesená",J684,0)</f>
        <v>0</v>
      </c>
      <c r="BI684" s="203">
        <f>IF(N684="nulová",J684,0)</f>
        <v>0</v>
      </c>
      <c r="BJ684" s="20" t="s">
        <v>80</v>
      </c>
      <c r="BK684" s="203">
        <f>ROUND(I684*H684,2)</f>
        <v>0</v>
      </c>
      <c r="BL684" s="20" t="s">
        <v>332</v>
      </c>
      <c r="BM684" s="202" t="s">
        <v>815</v>
      </c>
    </row>
    <row r="685" spans="1:47" s="2" customFormat="1" ht="19.5">
      <c r="A685" s="37"/>
      <c r="B685" s="38"/>
      <c r="C685" s="39"/>
      <c r="D685" s="204" t="s">
        <v>148</v>
      </c>
      <c r="E685" s="39"/>
      <c r="F685" s="205" t="s">
        <v>814</v>
      </c>
      <c r="G685" s="39"/>
      <c r="H685" s="39"/>
      <c r="I685" s="112"/>
      <c r="J685" s="39"/>
      <c r="K685" s="39"/>
      <c r="L685" s="42"/>
      <c r="M685" s="206"/>
      <c r="N685" s="207"/>
      <c r="O685" s="67"/>
      <c r="P685" s="67"/>
      <c r="Q685" s="67"/>
      <c r="R685" s="67"/>
      <c r="S685" s="67"/>
      <c r="T685" s="68"/>
      <c r="U685" s="37"/>
      <c r="V685" s="37"/>
      <c r="W685" s="37"/>
      <c r="X685" s="37"/>
      <c r="Y685" s="37"/>
      <c r="Z685" s="37"/>
      <c r="AA685" s="37"/>
      <c r="AB685" s="37"/>
      <c r="AC685" s="37"/>
      <c r="AD685" s="37"/>
      <c r="AE685" s="37"/>
      <c r="AT685" s="20" t="s">
        <v>148</v>
      </c>
      <c r="AU685" s="20" t="s">
        <v>82</v>
      </c>
    </row>
    <row r="686" spans="1:65" s="2" customFormat="1" ht="16.5" customHeight="1">
      <c r="A686" s="37"/>
      <c r="B686" s="38"/>
      <c r="C686" s="191" t="s">
        <v>816</v>
      </c>
      <c r="D686" s="191" t="s">
        <v>141</v>
      </c>
      <c r="E686" s="192" t="s">
        <v>817</v>
      </c>
      <c r="F686" s="193" t="s">
        <v>818</v>
      </c>
      <c r="G686" s="194" t="s">
        <v>504</v>
      </c>
      <c r="H686" s="195">
        <v>2</v>
      </c>
      <c r="I686" s="196"/>
      <c r="J686" s="197">
        <f>ROUND(I686*H686,2)</f>
        <v>0</v>
      </c>
      <c r="K686" s="193" t="s">
        <v>471</v>
      </c>
      <c r="L686" s="42"/>
      <c r="M686" s="198" t="s">
        <v>19</v>
      </c>
      <c r="N686" s="199" t="s">
        <v>43</v>
      </c>
      <c r="O686" s="67"/>
      <c r="P686" s="200">
        <f>O686*H686</f>
        <v>0</v>
      </c>
      <c r="Q686" s="200">
        <v>0</v>
      </c>
      <c r="R686" s="200">
        <f>Q686*H686</f>
        <v>0</v>
      </c>
      <c r="S686" s="200">
        <v>0</v>
      </c>
      <c r="T686" s="201">
        <f>S686*H686</f>
        <v>0</v>
      </c>
      <c r="U686" s="37"/>
      <c r="V686" s="37"/>
      <c r="W686" s="37"/>
      <c r="X686" s="37"/>
      <c r="Y686" s="37"/>
      <c r="Z686" s="37"/>
      <c r="AA686" s="37"/>
      <c r="AB686" s="37"/>
      <c r="AC686" s="37"/>
      <c r="AD686" s="37"/>
      <c r="AE686" s="37"/>
      <c r="AR686" s="202" t="s">
        <v>332</v>
      </c>
      <c r="AT686" s="202" t="s">
        <v>141</v>
      </c>
      <c r="AU686" s="202" t="s">
        <v>82</v>
      </c>
      <c r="AY686" s="20" t="s">
        <v>136</v>
      </c>
      <c r="BE686" s="203">
        <f>IF(N686="základní",J686,0)</f>
        <v>0</v>
      </c>
      <c r="BF686" s="203">
        <f>IF(N686="snížená",J686,0)</f>
        <v>0</v>
      </c>
      <c r="BG686" s="203">
        <f>IF(N686="zákl. přenesená",J686,0)</f>
        <v>0</v>
      </c>
      <c r="BH686" s="203">
        <f>IF(N686="sníž. přenesená",J686,0)</f>
        <v>0</v>
      </c>
      <c r="BI686" s="203">
        <f>IF(N686="nulová",J686,0)</f>
        <v>0</v>
      </c>
      <c r="BJ686" s="20" t="s">
        <v>80</v>
      </c>
      <c r="BK686" s="203">
        <f>ROUND(I686*H686,2)</f>
        <v>0</v>
      </c>
      <c r="BL686" s="20" t="s">
        <v>332</v>
      </c>
      <c r="BM686" s="202" t="s">
        <v>819</v>
      </c>
    </row>
    <row r="687" spans="1:47" s="2" customFormat="1" ht="11.25">
      <c r="A687" s="37"/>
      <c r="B687" s="38"/>
      <c r="C687" s="39"/>
      <c r="D687" s="204" t="s">
        <v>148</v>
      </c>
      <c r="E687" s="39"/>
      <c r="F687" s="205" t="s">
        <v>818</v>
      </c>
      <c r="G687" s="39"/>
      <c r="H687" s="39"/>
      <c r="I687" s="112"/>
      <c r="J687" s="39"/>
      <c r="K687" s="39"/>
      <c r="L687" s="42"/>
      <c r="M687" s="206"/>
      <c r="N687" s="207"/>
      <c r="O687" s="67"/>
      <c r="P687" s="67"/>
      <c r="Q687" s="67"/>
      <c r="R687" s="67"/>
      <c r="S687" s="67"/>
      <c r="T687" s="68"/>
      <c r="U687" s="37"/>
      <c r="V687" s="37"/>
      <c r="W687" s="37"/>
      <c r="X687" s="37"/>
      <c r="Y687" s="37"/>
      <c r="Z687" s="37"/>
      <c r="AA687" s="37"/>
      <c r="AB687" s="37"/>
      <c r="AC687" s="37"/>
      <c r="AD687" s="37"/>
      <c r="AE687" s="37"/>
      <c r="AT687" s="20" t="s">
        <v>148</v>
      </c>
      <c r="AU687" s="20" t="s">
        <v>82</v>
      </c>
    </row>
    <row r="688" spans="1:65" s="2" customFormat="1" ht="16.5" customHeight="1">
      <c r="A688" s="37"/>
      <c r="B688" s="38"/>
      <c r="C688" s="191" t="s">
        <v>820</v>
      </c>
      <c r="D688" s="191" t="s">
        <v>141</v>
      </c>
      <c r="E688" s="192" t="s">
        <v>821</v>
      </c>
      <c r="F688" s="193" t="s">
        <v>822</v>
      </c>
      <c r="G688" s="194" t="s">
        <v>504</v>
      </c>
      <c r="H688" s="195">
        <v>2</v>
      </c>
      <c r="I688" s="196"/>
      <c r="J688" s="197">
        <f>ROUND(I688*H688,2)</f>
        <v>0</v>
      </c>
      <c r="K688" s="193" t="s">
        <v>471</v>
      </c>
      <c r="L688" s="42"/>
      <c r="M688" s="198" t="s">
        <v>19</v>
      </c>
      <c r="N688" s="199" t="s">
        <v>43</v>
      </c>
      <c r="O688" s="67"/>
      <c r="P688" s="200">
        <f>O688*H688</f>
        <v>0</v>
      </c>
      <c r="Q688" s="200">
        <v>0</v>
      </c>
      <c r="R688" s="200">
        <f>Q688*H688</f>
        <v>0</v>
      </c>
      <c r="S688" s="200">
        <v>0</v>
      </c>
      <c r="T688" s="201">
        <f>S688*H688</f>
        <v>0</v>
      </c>
      <c r="U688" s="37"/>
      <c r="V688" s="37"/>
      <c r="W688" s="37"/>
      <c r="X688" s="37"/>
      <c r="Y688" s="37"/>
      <c r="Z688" s="37"/>
      <c r="AA688" s="37"/>
      <c r="AB688" s="37"/>
      <c r="AC688" s="37"/>
      <c r="AD688" s="37"/>
      <c r="AE688" s="37"/>
      <c r="AR688" s="202" t="s">
        <v>332</v>
      </c>
      <c r="AT688" s="202" t="s">
        <v>141</v>
      </c>
      <c r="AU688" s="202" t="s">
        <v>82</v>
      </c>
      <c r="AY688" s="20" t="s">
        <v>136</v>
      </c>
      <c r="BE688" s="203">
        <f>IF(N688="základní",J688,0)</f>
        <v>0</v>
      </c>
      <c r="BF688" s="203">
        <f>IF(N688="snížená",J688,0)</f>
        <v>0</v>
      </c>
      <c r="BG688" s="203">
        <f>IF(N688="zákl. přenesená",J688,0)</f>
        <v>0</v>
      </c>
      <c r="BH688" s="203">
        <f>IF(N688="sníž. přenesená",J688,0)</f>
        <v>0</v>
      </c>
      <c r="BI688" s="203">
        <f>IF(N688="nulová",J688,0)</f>
        <v>0</v>
      </c>
      <c r="BJ688" s="20" t="s">
        <v>80</v>
      </c>
      <c r="BK688" s="203">
        <f>ROUND(I688*H688,2)</f>
        <v>0</v>
      </c>
      <c r="BL688" s="20" t="s">
        <v>332</v>
      </c>
      <c r="BM688" s="202" t="s">
        <v>823</v>
      </c>
    </row>
    <row r="689" spans="1:47" s="2" customFormat="1" ht="11.25">
      <c r="A689" s="37"/>
      <c r="B689" s="38"/>
      <c r="C689" s="39"/>
      <c r="D689" s="204" t="s">
        <v>148</v>
      </c>
      <c r="E689" s="39"/>
      <c r="F689" s="205" t="s">
        <v>822</v>
      </c>
      <c r="G689" s="39"/>
      <c r="H689" s="39"/>
      <c r="I689" s="112"/>
      <c r="J689" s="39"/>
      <c r="K689" s="39"/>
      <c r="L689" s="42"/>
      <c r="M689" s="206"/>
      <c r="N689" s="207"/>
      <c r="O689" s="67"/>
      <c r="P689" s="67"/>
      <c r="Q689" s="67"/>
      <c r="R689" s="67"/>
      <c r="S689" s="67"/>
      <c r="T689" s="68"/>
      <c r="U689" s="37"/>
      <c r="V689" s="37"/>
      <c r="W689" s="37"/>
      <c r="X689" s="37"/>
      <c r="Y689" s="37"/>
      <c r="Z689" s="37"/>
      <c r="AA689" s="37"/>
      <c r="AB689" s="37"/>
      <c r="AC689" s="37"/>
      <c r="AD689" s="37"/>
      <c r="AE689" s="37"/>
      <c r="AT689" s="20" t="s">
        <v>148</v>
      </c>
      <c r="AU689" s="20" t="s">
        <v>82</v>
      </c>
    </row>
    <row r="690" spans="1:65" s="2" customFormat="1" ht="16.5" customHeight="1">
      <c r="A690" s="37"/>
      <c r="B690" s="38"/>
      <c r="C690" s="191" t="s">
        <v>824</v>
      </c>
      <c r="D690" s="191" t="s">
        <v>141</v>
      </c>
      <c r="E690" s="192" t="s">
        <v>825</v>
      </c>
      <c r="F690" s="193" t="s">
        <v>826</v>
      </c>
      <c r="G690" s="194" t="s">
        <v>504</v>
      </c>
      <c r="H690" s="195">
        <v>4</v>
      </c>
      <c r="I690" s="196"/>
      <c r="J690" s="197">
        <f>ROUND(I690*H690,2)</f>
        <v>0</v>
      </c>
      <c r="K690" s="193" t="s">
        <v>471</v>
      </c>
      <c r="L690" s="42"/>
      <c r="M690" s="198" t="s">
        <v>19</v>
      </c>
      <c r="N690" s="199" t="s">
        <v>43</v>
      </c>
      <c r="O690" s="67"/>
      <c r="P690" s="200">
        <f>O690*H690</f>
        <v>0</v>
      </c>
      <c r="Q690" s="200">
        <v>0</v>
      </c>
      <c r="R690" s="200">
        <f>Q690*H690</f>
        <v>0</v>
      </c>
      <c r="S690" s="200">
        <v>0</v>
      </c>
      <c r="T690" s="201">
        <f>S690*H690</f>
        <v>0</v>
      </c>
      <c r="U690" s="37"/>
      <c r="V690" s="37"/>
      <c r="W690" s="37"/>
      <c r="X690" s="37"/>
      <c r="Y690" s="37"/>
      <c r="Z690" s="37"/>
      <c r="AA690" s="37"/>
      <c r="AB690" s="37"/>
      <c r="AC690" s="37"/>
      <c r="AD690" s="37"/>
      <c r="AE690" s="37"/>
      <c r="AR690" s="202" t="s">
        <v>332</v>
      </c>
      <c r="AT690" s="202" t="s">
        <v>141</v>
      </c>
      <c r="AU690" s="202" t="s">
        <v>82</v>
      </c>
      <c r="AY690" s="20" t="s">
        <v>136</v>
      </c>
      <c r="BE690" s="203">
        <f>IF(N690="základní",J690,0)</f>
        <v>0</v>
      </c>
      <c r="BF690" s="203">
        <f>IF(N690="snížená",J690,0)</f>
        <v>0</v>
      </c>
      <c r="BG690" s="203">
        <f>IF(N690="zákl. přenesená",J690,0)</f>
        <v>0</v>
      </c>
      <c r="BH690" s="203">
        <f>IF(N690="sníž. přenesená",J690,0)</f>
        <v>0</v>
      </c>
      <c r="BI690" s="203">
        <f>IF(N690="nulová",J690,0)</f>
        <v>0</v>
      </c>
      <c r="BJ690" s="20" t="s">
        <v>80</v>
      </c>
      <c r="BK690" s="203">
        <f>ROUND(I690*H690,2)</f>
        <v>0</v>
      </c>
      <c r="BL690" s="20" t="s">
        <v>332</v>
      </c>
      <c r="BM690" s="202" t="s">
        <v>827</v>
      </c>
    </row>
    <row r="691" spans="1:47" s="2" customFormat="1" ht="11.25">
      <c r="A691" s="37"/>
      <c r="B691" s="38"/>
      <c r="C691" s="39"/>
      <c r="D691" s="204" t="s">
        <v>148</v>
      </c>
      <c r="E691" s="39"/>
      <c r="F691" s="205" t="s">
        <v>826</v>
      </c>
      <c r="G691" s="39"/>
      <c r="H691" s="39"/>
      <c r="I691" s="112"/>
      <c r="J691" s="39"/>
      <c r="K691" s="39"/>
      <c r="L691" s="42"/>
      <c r="M691" s="206"/>
      <c r="N691" s="207"/>
      <c r="O691" s="67"/>
      <c r="P691" s="67"/>
      <c r="Q691" s="67"/>
      <c r="R691" s="67"/>
      <c r="S691" s="67"/>
      <c r="T691" s="68"/>
      <c r="U691" s="37"/>
      <c r="V691" s="37"/>
      <c r="W691" s="37"/>
      <c r="X691" s="37"/>
      <c r="Y691" s="37"/>
      <c r="Z691" s="37"/>
      <c r="AA691" s="37"/>
      <c r="AB691" s="37"/>
      <c r="AC691" s="37"/>
      <c r="AD691" s="37"/>
      <c r="AE691" s="37"/>
      <c r="AT691" s="20" t="s">
        <v>148</v>
      </c>
      <c r="AU691" s="20" t="s">
        <v>82</v>
      </c>
    </row>
    <row r="692" spans="1:65" s="2" customFormat="1" ht="16.5" customHeight="1">
      <c r="A692" s="37"/>
      <c r="B692" s="38"/>
      <c r="C692" s="191" t="s">
        <v>828</v>
      </c>
      <c r="D692" s="191" t="s">
        <v>141</v>
      </c>
      <c r="E692" s="192" t="s">
        <v>829</v>
      </c>
      <c r="F692" s="193" t="s">
        <v>830</v>
      </c>
      <c r="G692" s="194" t="s">
        <v>504</v>
      </c>
      <c r="H692" s="195">
        <v>3</v>
      </c>
      <c r="I692" s="196"/>
      <c r="J692" s="197">
        <f>ROUND(I692*H692,2)</f>
        <v>0</v>
      </c>
      <c r="K692" s="193" t="s">
        <v>471</v>
      </c>
      <c r="L692" s="42"/>
      <c r="M692" s="198" t="s">
        <v>19</v>
      </c>
      <c r="N692" s="199" t="s">
        <v>43</v>
      </c>
      <c r="O692" s="67"/>
      <c r="P692" s="200">
        <f>O692*H692</f>
        <v>0</v>
      </c>
      <c r="Q692" s="200">
        <v>0</v>
      </c>
      <c r="R692" s="200">
        <f>Q692*H692</f>
        <v>0</v>
      </c>
      <c r="S692" s="200">
        <v>0</v>
      </c>
      <c r="T692" s="201">
        <f>S692*H692</f>
        <v>0</v>
      </c>
      <c r="U692" s="37"/>
      <c r="V692" s="37"/>
      <c r="W692" s="37"/>
      <c r="X692" s="37"/>
      <c r="Y692" s="37"/>
      <c r="Z692" s="37"/>
      <c r="AA692" s="37"/>
      <c r="AB692" s="37"/>
      <c r="AC692" s="37"/>
      <c r="AD692" s="37"/>
      <c r="AE692" s="37"/>
      <c r="AR692" s="202" t="s">
        <v>332</v>
      </c>
      <c r="AT692" s="202" t="s">
        <v>141</v>
      </c>
      <c r="AU692" s="202" t="s">
        <v>82</v>
      </c>
      <c r="AY692" s="20" t="s">
        <v>136</v>
      </c>
      <c r="BE692" s="203">
        <f>IF(N692="základní",J692,0)</f>
        <v>0</v>
      </c>
      <c r="BF692" s="203">
        <f>IF(N692="snížená",J692,0)</f>
        <v>0</v>
      </c>
      <c r="BG692" s="203">
        <f>IF(N692="zákl. přenesená",J692,0)</f>
        <v>0</v>
      </c>
      <c r="BH692" s="203">
        <f>IF(N692="sníž. přenesená",J692,0)</f>
        <v>0</v>
      </c>
      <c r="BI692" s="203">
        <f>IF(N692="nulová",J692,0)</f>
        <v>0</v>
      </c>
      <c r="BJ692" s="20" t="s">
        <v>80</v>
      </c>
      <c r="BK692" s="203">
        <f>ROUND(I692*H692,2)</f>
        <v>0</v>
      </c>
      <c r="BL692" s="20" t="s">
        <v>332</v>
      </c>
      <c r="BM692" s="202" t="s">
        <v>831</v>
      </c>
    </row>
    <row r="693" spans="1:47" s="2" customFormat="1" ht="11.25">
      <c r="A693" s="37"/>
      <c r="B693" s="38"/>
      <c r="C693" s="39"/>
      <c r="D693" s="204" t="s">
        <v>148</v>
      </c>
      <c r="E693" s="39"/>
      <c r="F693" s="205" t="s">
        <v>830</v>
      </c>
      <c r="G693" s="39"/>
      <c r="H693" s="39"/>
      <c r="I693" s="112"/>
      <c r="J693" s="39"/>
      <c r="K693" s="39"/>
      <c r="L693" s="42"/>
      <c r="M693" s="206"/>
      <c r="N693" s="207"/>
      <c r="O693" s="67"/>
      <c r="P693" s="67"/>
      <c r="Q693" s="67"/>
      <c r="R693" s="67"/>
      <c r="S693" s="67"/>
      <c r="T693" s="68"/>
      <c r="U693" s="37"/>
      <c r="V693" s="37"/>
      <c r="W693" s="37"/>
      <c r="X693" s="37"/>
      <c r="Y693" s="37"/>
      <c r="Z693" s="37"/>
      <c r="AA693" s="37"/>
      <c r="AB693" s="37"/>
      <c r="AC693" s="37"/>
      <c r="AD693" s="37"/>
      <c r="AE693" s="37"/>
      <c r="AT693" s="20" t="s">
        <v>148</v>
      </c>
      <c r="AU693" s="20" t="s">
        <v>82</v>
      </c>
    </row>
    <row r="694" spans="1:65" s="2" customFormat="1" ht="21.75" customHeight="1">
      <c r="A694" s="37"/>
      <c r="B694" s="38"/>
      <c r="C694" s="191" t="s">
        <v>832</v>
      </c>
      <c r="D694" s="191" t="s">
        <v>141</v>
      </c>
      <c r="E694" s="192" t="s">
        <v>833</v>
      </c>
      <c r="F694" s="193" t="s">
        <v>834</v>
      </c>
      <c r="G694" s="194" t="s">
        <v>504</v>
      </c>
      <c r="H694" s="195">
        <v>1</v>
      </c>
      <c r="I694" s="196"/>
      <c r="J694" s="197">
        <f>ROUND(I694*H694,2)</f>
        <v>0</v>
      </c>
      <c r="K694" s="193" t="s">
        <v>471</v>
      </c>
      <c r="L694" s="42"/>
      <c r="M694" s="198" t="s">
        <v>19</v>
      </c>
      <c r="N694" s="199" t="s">
        <v>43</v>
      </c>
      <c r="O694" s="67"/>
      <c r="P694" s="200">
        <f>O694*H694</f>
        <v>0</v>
      </c>
      <c r="Q694" s="200">
        <v>0</v>
      </c>
      <c r="R694" s="200">
        <f>Q694*H694</f>
        <v>0</v>
      </c>
      <c r="S694" s="200">
        <v>0</v>
      </c>
      <c r="T694" s="201">
        <f>S694*H694</f>
        <v>0</v>
      </c>
      <c r="U694" s="37"/>
      <c r="V694" s="37"/>
      <c r="W694" s="37"/>
      <c r="X694" s="37"/>
      <c r="Y694" s="37"/>
      <c r="Z694" s="37"/>
      <c r="AA694" s="37"/>
      <c r="AB694" s="37"/>
      <c r="AC694" s="37"/>
      <c r="AD694" s="37"/>
      <c r="AE694" s="37"/>
      <c r="AR694" s="202" t="s">
        <v>332</v>
      </c>
      <c r="AT694" s="202" t="s">
        <v>141</v>
      </c>
      <c r="AU694" s="202" t="s">
        <v>82</v>
      </c>
      <c r="AY694" s="20" t="s">
        <v>136</v>
      </c>
      <c r="BE694" s="203">
        <f>IF(N694="základní",J694,0)</f>
        <v>0</v>
      </c>
      <c r="BF694" s="203">
        <f>IF(N694="snížená",J694,0)</f>
        <v>0</v>
      </c>
      <c r="BG694" s="203">
        <f>IF(N694="zákl. přenesená",J694,0)</f>
        <v>0</v>
      </c>
      <c r="BH694" s="203">
        <f>IF(N694="sníž. přenesená",J694,0)</f>
        <v>0</v>
      </c>
      <c r="BI694" s="203">
        <f>IF(N694="nulová",J694,0)</f>
        <v>0</v>
      </c>
      <c r="BJ694" s="20" t="s">
        <v>80</v>
      </c>
      <c r="BK694" s="203">
        <f>ROUND(I694*H694,2)</f>
        <v>0</v>
      </c>
      <c r="BL694" s="20" t="s">
        <v>332</v>
      </c>
      <c r="BM694" s="202" t="s">
        <v>835</v>
      </c>
    </row>
    <row r="695" spans="1:47" s="2" customFormat="1" ht="11.25">
      <c r="A695" s="37"/>
      <c r="B695" s="38"/>
      <c r="C695" s="39"/>
      <c r="D695" s="204" t="s">
        <v>148</v>
      </c>
      <c r="E695" s="39"/>
      <c r="F695" s="205" t="s">
        <v>834</v>
      </c>
      <c r="G695" s="39"/>
      <c r="H695" s="39"/>
      <c r="I695" s="112"/>
      <c r="J695" s="39"/>
      <c r="K695" s="39"/>
      <c r="L695" s="42"/>
      <c r="M695" s="206"/>
      <c r="N695" s="207"/>
      <c r="O695" s="67"/>
      <c r="P695" s="67"/>
      <c r="Q695" s="67"/>
      <c r="R695" s="67"/>
      <c r="S695" s="67"/>
      <c r="T695" s="68"/>
      <c r="U695" s="37"/>
      <c r="V695" s="37"/>
      <c r="W695" s="37"/>
      <c r="X695" s="37"/>
      <c r="Y695" s="37"/>
      <c r="Z695" s="37"/>
      <c r="AA695" s="37"/>
      <c r="AB695" s="37"/>
      <c r="AC695" s="37"/>
      <c r="AD695" s="37"/>
      <c r="AE695" s="37"/>
      <c r="AT695" s="20" t="s">
        <v>148</v>
      </c>
      <c r="AU695" s="20" t="s">
        <v>82</v>
      </c>
    </row>
    <row r="696" spans="1:65" s="2" customFormat="1" ht="16.5" customHeight="1">
      <c r="A696" s="37"/>
      <c r="B696" s="38"/>
      <c r="C696" s="191" t="s">
        <v>241</v>
      </c>
      <c r="D696" s="191" t="s">
        <v>141</v>
      </c>
      <c r="E696" s="192" t="s">
        <v>836</v>
      </c>
      <c r="F696" s="193" t="s">
        <v>837</v>
      </c>
      <c r="G696" s="194" t="s">
        <v>504</v>
      </c>
      <c r="H696" s="195">
        <v>1</v>
      </c>
      <c r="I696" s="196"/>
      <c r="J696" s="197">
        <f>ROUND(I696*H696,2)</f>
        <v>0</v>
      </c>
      <c r="K696" s="193" t="s">
        <v>471</v>
      </c>
      <c r="L696" s="42"/>
      <c r="M696" s="198" t="s">
        <v>19</v>
      </c>
      <c r="N696" s="199" t="s">
        <v>43</v>
      </c>
      <c r="O696" s="67"/>
      <c r="P696" s="200">
        <f>O696*H696</f>
        <v>0</v>
      </c>
      <c r="Q696" s="200">
        <v>0</v>
      </c>
      <c r="R696" s="200">
        <f>Q696*H696</f>
        <v>0</v>
      </c>
      <c r="S696" s="200">
        <v>0</v>
      </c>
      <c r="T696" s="201">
        <f>S696*H696</f>
        <v>0</v>
      </c>
      <c r="U696" s="37"/>
      <c r="V696" s="37"/>
      <c r="W696" s="37"/>
      <c r="X696" s="37"/>
      <c r="Y696" s="37"/>
      <c r="Z696" s="37"/>
      <c r="AA696" s="37"/>
      <c r="AB696" s="37"/>
      <c r="AC696" s="37"/>
      <c r="AD696" s="37"/>
      <c r="AE696" s="37"/>
      <c r="AR696" s="202" t="s">
        <v>332</v>
      </c>
      <c r="AT696" s="202" t="s">
        <v>141</v>
      </c>
      <c r="AU696" s="202" t="s">
        <v>82</v>
      </c>
      <c r="AY696" s="20" t="s">
        <v>136</v>
      </c>
      <c r="BE696" s="203">
        <f>IF(N696="základní",J696,0)</f>
        <v>0</v>
      </c>
      <c r="BF696" s="203">
        <f>IF(N696="snížená",J696,0)</f>
        <v>0</v>
      </c>
      <c r="BG696" s="203">
        <f>IF(N696="zákl. přenesená",J696,0)</f>
        <v>0</v>
      </c>
      <c r="BH696" s="203">
        <f>IF(N696="sníž. přenesená",J696,0)</f>
        <v>0</v>
      </c>
      <c r="BI696" s="203">
        <f>IF(N696="nulová",J696,0)</f>
        <v>0</v>
      </c>
      <c r="BJ696" s="20" t="s">
        <v>80</v>
      </c>
      <c r="BK696" s="203">
        <f>ROUND(I696*H696,2)</f>
        <v>0</v>
      </c>
      <c r="BL696" s="20" t="s">
        <v>332</v>
      </c>
      <c r="BM696" s="202" t="s">
        <v>838</v>
      </c>
    </row>
    <row r="697" spans="1:47" s="2" customFormat="1" ht="29.25">
      <c r="A697" s="37"/>
      <c r="B697" s="38"/>
      <c r="C697" s="39"/>
      <c r="D697" s="204" t="s">
        <v>148</v>
      </c>
      <c r="E697" s="39"/>
      <c r="F697" s="205" t="s">
        <v>839</v>
      </c>
      <c r="G697" s="39"/>
      <c r="H697" s="39"/>
      <c r="I697" s="112"/>
      <c r="J697" s="39"/>
      <c r="K697" s="39"/>
      <c r="L697" s="42"/>
      <c r="M697" s="206"/>
      <c r="N697" s="207"/>
      <c r="O697" s="67"/>
      <c r="P697" s="67"/>
      <c r="Q697" s="67"/>
      <c r="R697" s="67"/>
      <c r="S697" s="67"/>
      <c r="T697" s="68"/>
      <c r="U697" s="37"/>
      <c r="V697" s="37"/>
      <c r="W697" s="37"/>
      <c r="X697" s="37"/>
      <c r="Y697" s="37"/>
      <c r="Z697" s="37"/>
      <c r="AA697" s="37"/>
      <c r="AB697" s="37"/>
      <c r="AC697" s="37"/>
      <c r="AD697" s="37"/>
      <c r="AE697" s="37"/>
      <c r="AT697" s="20" t="s">
        <v>148</v>
      </c>
      <c r="AU697" s="20" t="s">
        <v>82</v>
      </c>
    </row>
    <row r="698" spans="1:65" s="2" customFormat="1" ht="16.5" customHeight="1">
      <c r="A698" s="37"/>
      <c r="B698" s="38"/>
      <c r="C698" s="191" t="s">
        <v>278</v>
      </c>
      <c r="D698" s="191" t="s">
        <v>141</v>
      </c>
      <c r="E698" s="192" t="s">
        <v>840</v>
      </c>
      <c r="F698" s="193" t="s">
        <v>841</v>
      </c>
      <c r="G698" s="194" t="s">
        <v>504</v>
      </c>
      <c r="H698" s="195">
        <v>1</v>
      </c>
      <c r="I698" s="196"/>
      <c r="J698" s="197">
        <f>ROUND(I698*H698,2)</f>
        <v>0</v>
      </c>
      <c r="K698" s="193" t="s">
        <v>471</v>
      </c>
      <c r="L698" s="42"/>
      <c r="M698" s="198" t="s">
        <v>19</v>
      </c>
      <c r="N698" s="199" t="s">
        <v>43</v>
      </c>
      <c r="O698" s="67"/>
      <c r="P698" s="200">
        <f>O698*H698</f>
        <v>0</v>
      </c>
      <c r="Q698" s="200">
        <v>0</v>
      </c>
      <c r="R698" s="200">
        <f>Q698*H698</f>
        <v>0</v>
      </c>
      <c r="S698" s="200">
        <v>0</v>
      </c>
      <c r="T698" s="201">
        <f>S698*H698</f>
        <v>0</v>
      </c>
      <c r="U698" s="37"/>
      <c r="V698" s="37"/>
      <c r="W698" s="37"/>
      <c r="X698" s="37"/>
      <c r="Y698" s="37"/>
      <c r="Z698" s="37"/>
      <c r="AA698" s="37"/>
      <c r="AB698" s="37"/>
      <c r="AC698" s="37"/>
      <c r="AD698" s="37"/>
      <c r="AE698" s="37"/>
      <c r="AR698" s="202" t="s">
        <v>332</v>
      </c>
      <c r="AT698" s="202" t="s">
        <v>141</v>
      </c>
      <c r="AU698" s="202" t="s">
        <v>82</v>
      </c>
      <c r="AY698" s="20" t="s">
        <v>136</v>
      </c>
      <c r="BE698" s="203">
        <f>IF(N698="základní",J698,0)</f>
        <v>0</v>
      </c>
      <c r="BF698" s="203">
        <f>IF(N698="snížená",J698,0)</f>
        <v>0</v>
      </c>
      <c r="BG698" s="203">
        <f>IF(N698="zákl. přenesená",J698,0)</f>
        <v>0</v>
      </c>
      <c r="BH698" s="203">
        <f>IF(N698="sníž. přenesená",J698,0)</f>
        <v>0</v>
      </c>
      <c r="BI698" s="203">
        <f>IF(N698="nulová",J698,0)</f>
        <v>0</v>
      </c>
      <c r="BJ698" s="20" t="s">
        <v>80</v>
      </c>
      <c r="BK698" s="203">
        <f>ROUND(I698*H698,2)</f>
        <v>0</v>
      </c>
      <c r="BL698" s="20" t="s">
        <v>332</v>
      </c>
      <c r="BM698" s="202" t="s">
        <v>842</v>
      </c>
    </row>
    <row r="699" spans="1:47" s="2" customFormat="1" ht="29.25">
      <c r="A699" s="37"/>
      <c r="B699" s="38"/>
      <c r="C699" s="39"/>
      <c r="D699" s="204" t="s">
        <v>148</v>
      </c>
      <c r="E699" s="39"/>
      <c r="F699" s="205" t="s">
        <v>843</v>
      </c>
      <c r="G699" s="39"/>
      <c r="H699" s="39"/>
      <c r="I699" s="112"/>
      <c r="J699" s="39"/>
      <c r="K699" s="39"/>
      <c r="L699" s="42"/>
      <c r="M699" s="206"/>
      <c r="N699" s="207"/>
      <c r="O699" s="67"/>
      <c r="P699" s="67"/>
      <c r="Q699" s="67"/>
      <c r="R699" s="67"/>
      <c r="S699" s="67"/>
      <c r="T699" s="68"/>
      <c r="U699" s="37"/>
      <c r="V699" s="37"/>
      <c r="W699" s="37"/>
      <c r="X699" s="37"/>
      <c r="Y699" s="37"/>
      <c r="Z699" s="37"/>
      <c r="AA699" s="37"/>
      <c r="AB699" s="37"/>
      <c r="AC699" s="37"/>
      <c r="AD699" s="37"/>
      <c r="AE699" s="37"/>
      <c r="AT699" s="20" t="s">
        <v>148</v>
      </c>
      <c r="AU699" s="20" t="s">
        <v>82</v>
      </c>
    </row>
    <row r="700" spans="1:65" s="2" customFormat="1" ht="16.5" customHeight="1">
      <c r="A700" s="37"/>
      <c r="B700" s="38"/>
      <c r="C700" s="191" t="s">
        <v>286</v>
      </c>
      <c r="D700" s="191" t="s">
        <v>141</v>
      </c>
      <c r="E700" s="192" t="s">
        <v>844</v>
      </c>
      <c r="F700" s="193" t="s">
        <v>845</v>
      </c>
      <c r="G700" s="194" t="s">
        <v>504</v>
      </c>
      <c r="H700" s="195">
        <v>1</v>
      </c>
      <c r="I700" s="196"/>
      <c r="J700" s="197">
        <f>ROUND(I700*H700,2)</f>
        <v>0</v>
      </c>
      <c r="K700" s="193" t="s">
        <v>471</v>
      </c>
      <c r="L700" s="42"/>
      <c r="M700" s="198" t="s">
        <v>19</v>
      </c>
      <c r="N700" s="199" t="s">
        <v>43</v>
      </c>
      <c r="O700" s="67"/>
      <c r="P700" s="200">
        <f>O700*H700</f>
        <v>0</v>
      </c>
      <c r="Q700" s="200">
        <v>0</v>
      </c>
      <c r="R700" s="200">
        <f>Q700*H700</f>
        <v>0</v>
      </c>
      <c r="S700" s="200">
        <v>0</v>
      </c>
      <c r="T700" s="201">
        <f>S700*H700</f>
        <v>0</v>
      </c>
      <c r="U700" s="37"/>
      <c r="V700" s="37"/>
      <c r="W700" s="37"/>
      <c r="X700" s="37"/>
      <c r="Y700" s="37"/>
      <c r="Z700" s="37"/>
      <c r="AA700" s="37"/>
      <c r="AB700" s="37"/>
      <c r="AC700" s="37"/>
      <c r="AD700" s="37"/>
      <c r="AE700" s="37"/>
      <c r="AR700" s="202" t="s">
        <v>332</v>
      </c>
      <c r="AT700" s="202" t="s">
        <v>141</v>
      </c>
      <c r="AU700" s="202" t="s">
        <v>82</v>
      </c>
      <c r="AY700" s="20" t="s">
        <v>136</v>
      </c>
      <c r="BE700" s="203">
        <f>IF(N700="základní",J700,0)</f>
        <v>0</v>
      </c>
      <c r="BF700" s="203">
        <f>IF(N700="snížená",J700,0)</f>
        <v>0</v>
      </c>
      <c r="BG700" s="203">
        <f>IF(N700="zákl. přenesená",J700,0)</f>
        <v>0</v>
      </c>
      <c r="BH700" s="203">
        <f>IF(N700="sníž. přenesená",J700,0)</f>
        <v>0</v>
      </c>
      <c r="BI700" s="203">
        <f>IF(N700="nulová",J700,0)</f>
        <v>0</v>
      </c>
      <c r="BJ700" s="20" t="s">
        <v>80</v>
      </c>
      <c r="BK700" s="203">
        <f>ROUND(I700*H700,2)</f>
        <v>0</v>
      </c>
      <c r="BL700" s="20" t="s">
        <v>332</v>
      </c>
      <c r="BM700" s="202" t="s">
        <v>846</v>
      </c>
    </row>
    <row r="701" spans="1:47" s="2" customFormat="1" ht="11.25">
      <c r="A701" s="37"/>
      <c r="B701" s="38"/>
      <c r="C701" s="39"/>
      <c r="D701" s="204" t="s">
        <v>148</v>
      </c>
      <c r="E701" s="39"/>
      <c r="F701" s="205" t="s">
        <v>845</v>
      </c>
      <c r="G701" s="39"/>
      <c r="H701" s="39"/>
      <c r="I701" s="112"/>
      <c r="J701" s="39"/>
      <c r="K701" s="39"/>
      <c r="L701" s="42"/>
      <c r="M701" s="206"/>
      <c r="N701" s="207"/>
      <c r="O701" s="67"/>
      <c r="P701" s="67"/>
      <c r="Q701" s="67"/>
      <c r="R701" s="67"/>
      <c r="S701" s="67"/>
      <c r="T701" s="68"/>
      <c r="U701" s="37"/>
      <c r="V701" s="37"/>
      <c r="W701" s="37"/>
      <c r="X701" s="37"/>
      <c r="Y701" s="37"/>
      <c r="Z701" s="37"/>
      <c r="AA701" s="37"/>
      <c r="AB701" s="37"/>
      <c r="AC701" s="37"/>
      <c r="AD701" s="37"/>
      <c r="AE701" s="37"/>
      <c r="AT701" s="20" t="s">
        <v>148</v>
      </c>
      <c r="AU701" s="20" t="s">
        <v>82</v>
      </c>
    </row>
    <row r="702" spans="1:65" s="2" customFormat="1" ht="21.75" customHeight="1">
      <c r="A702" s="37"/>
      <c r="B702" s="38"/>
      <c r="C702" s="191" t="s">
        <v>340</v>
      </c>
      <c r="D702" s="191" t="s">
        <v>141</v>
      </c>
      <c r="E702" s="192" t="s">
        <v>847</v>
      </c>
      <c r="F702" s="193" t="s">
        <v>848</v>
      </c>
      <c r="G702" s="194" t="s">
        <v>504</v>
      </c>
      <c r="H702" s="195">
        <v>1</v>
      </c>
      <c r="I702" s="196"/>
      <c r="J702" s="197">
        <f>ROUND(I702*H702,2)</f>
        <v>0</v>
      </c>
      <c r="K702" s="193" t="s">
        <v>471</v>
      </c>
      <c r="L702" s="42"/>
      <c r="M702" s="198" t="s">
        <v>19</v>
      </c>
      <c r="N702" s="199" t="s">
        <v>43</v>
      </c>
      <c r="O702" s="67"/>
      <c r="P702" s="200">
        <f>O702*H702</f>
        <v>0</v>
      </c>
      <c r="Q702" s="200">
        <v>0</v>
      </c>
      <c r="R702" s="200">
        <f>Q702*H702</f>
        <v>0</v>
      </c>
      <c r="S702" s="200">
        <v>0</v>
      </c>
      <c r="T702" s="201">
        <f>S702*H702</f>
        <v>0</v>
      </c>
      <c r="U702" s="37"/>
      <c r="V702" s="37"/>
      <c r="W702" s="37"/>
      <c r="X702" s="37"/>
      <c r="Y702" s="37"/>
      <c r="Z702" s="37"/>
      <c r="AA702" s="37"/>
      <c r="AB702" s="37"/>
      <c r="AC702" s="37"/>
      <c r="AD702" s="37"/>
      <c r="AE702" s="37"/>
      <c r="AR702" s="202" t="s">
        <v>332</v>
      </c>
      <c r="AT702" s="202" t="s">
        <v>141</v>
      </c>
      <c r="AU702" s="202" t="s">
        <v>82</v>
      </c>
      <c r="AY702" s="20" t="s">
        <v>136</v>
      </c>
      <c r="BE702" s="203">
        <f>IF(N702="základní",J702,0)</f>
        <v>0</v>
      </c>
      <c r="BF702" s="203">
        <f>IF(N702="snížená",J702,0)</f>
        <v>0</v>
      </c>
      <c r="BG702" s="203">
        <f>IF(N702="zákl. přenesená",J702,0)</f>
        <v>0</v>
      </c>
      <c r="BH702" s="203">
        <f>IF(N702="sníž. přenesená",J702,0)</f>
        <v>0</v>
      </c>
      <c r="BI702" s="203">
        <f>IF(N702="nulová",J702,0)</f>
        <v>0</v>
      </c>
      <c r="BJ702" s="20" t="s">
        <v>80</v>
      </c>
      <c r="BK702" s="203">
        <f>ROUND(I702*H702,2)</f>
        <v>0</v>
      </c>
      <c r="BL702" s="20" t="s">
        <v>332</v>
      </c>
      <c r="BM702" s="202" t="s">
        <v>849</v>
      </c>
    </row>
    <row r="703" spans="1:47" s="2" customFormat="1" ht="11.25">
      <c r="A703" s="37"/>
      <c r="B703" s="38"/>
      <c r="C703" s="39"/>
      <c r="D703" s="204" t="s">
        <v>148</v>
      </c>
      <c r="E703" s="39"/>
      <c r="F703" s="205" t="s">
        <v>848</v>
      </c>
      <c r="G703" s="39"/>
      <c r="H703" s="39"/>
      <c r="I703" s="112"/>
      <c r="J703" s="39"/>
      <c r="K703" s="39"/>
      <c r="L703" s="42"/>
      <c r="M703" s="206"/>
      <c r="N703" s="207"/>
      <c r="O703" s="67"/>
      <c r="P703" s="67"/>
      <c r="Q703" s="67"/>
      <c r="R703" s="67"/>
      <c r="S703" s="67"/>
      <c r="T703" s="68"/>
      <c r="U703" s="37"/>
      <c r="V703" s="37"/>
      <c r="W703" s="37"/>
      <c r="X703" s="37"/>
      <c r="Y703" s="37"/>
      <c r="Z703" s="37"/>
      <c r="AA703" s="37"/>
      <c r="AB703" s="37"/>
      <c r="AC703" s="37"/>
      <c r="AD703" s="37"/>
      <c r="AE703" s="37"/>
      <c r="AT703" s="20" t="s">
        <v>148</v>
      </c>
      <c r="AU703" s="20" t="s">
        <v>82</v>
      </c>
    </row>
    <row r="704" spans="1:65" s="2" customFormat="1" ht="21.75" customHeight="1">
      <c r="A704" s="37"/>
      <c r="B704" s="38"/>
      <c r="C704" s="191" t="s">
        <v>850</v>
      </c>
      <c r="D704" s="191" t="s">
        <v>141</v>
      </c>
      <c r="E704" s="192" t="s">
        <v>851</v>
      </c>
      <c r="F704" s="193" t="s">
        <v>852</v>
      </c>
      <c r="G704" s="194" t="s">
        <v>504</v>
      </c>
      <c r="H704" s="195">
        <v>1</v>
      </c>
      <c r="I704" s="196"/>
      <c r="J704" s="197">
        <f>ROUND(I704*H704,2)</f>
        <v>0</v>
      </c>
      <c r="K704" s="193" t="s">
        <v>471</v>
      </c>
      <c r="L704" s="42"/>
      <c r="M704" s="198" t="s">
        <v>19</v>
      </c>
      <c r="N704" s="199" t="s">
        <v>43</v>
      </c>
      <c r="O704" s="67"/>
      <c r="P704" s="200">
        <f>O704*H704</f>
        <v>0</v>
      </c>
      <c r="Q704" s="200">
        <v>0</v>
      </c>
      <c r="R704" s="200">
        <f>Q704*H704</f>
        <v>0</v>
      </c>
      <c r="S704" s="200">
        <v>0</v>
      </c>
      <c r="T704" s="201">
        <f>S704*H704</f>
        <v>0</v>
      </c>
      <c r="U704" s="37"/>
      <c r="V704" s="37"/>
      <c r="W704" s="37"/>
      <c r="X704" s="37"/>
      <c r="Y704" s="37"/>
      <c r="Z704" s="37"/>
      <c r="AA704" s="37"/>
      <c r="AB704" s="37"/>
      <c r="AC704" s="37"/>
      <c r="AD704" s="37"/>
      <c r="AE704" s="37"/>
      <c r="AR704" s="202" t="s">
        <v>332</v>
      </c>
      <c r="AT704" s="202" t="s">
        <v>141</v>
      </c>
      <c r="AU704" s="202" t="s">
        <v>82</v>
      </c>
      <c r="AY704" s="20" t="s">
        <v>136</v>
      </c>
      <c r="BE704" s="203">
        <f>IF(N704="základní",J704,0)</f>
        <v>0</v>
      </c>
      <c r="BF704" s="203">
        <f>IF(N704="snížená",J704,0)</f>
        <v>0</v>
      </c>
      <c r="BG704" s="203">
        <f>IF(N704="zákl. přenesená",J704,0)</f>
        <v>0</v>
      </c>
      <c r="BH704" s="203">
        <f>IF(N704="sníž. přenesená",J704,0)</f>
        <v>0</v>
      </c>
      <c r="BI704" s="203">
        <f>IF(N704="nulová",J704,0)</f>
        <v>0</v>
      </c>
      <c r="BJ704" s="20" t="s">
        <v>80</v>
      </c>
      <c r="BK704" s="203">
        <f>ROUND(I704*H704,2)</f>
        <v>0</v>
      </c>
      <c r="BL704" s="20" t="s">
        <v>332</v>
      </c>
      <c r="BM704" s="202" t="s">
        <v>853</v>
      </c>
    </row>
    <row r="705" spans="1:47" s="2" customFormat="1" ht="11.25">
      <c r="A705" s="37"/>
      <c r="B705" s="38"/>
      <c r="C705" s="39"/>
      <c r="D705" s="204" t="s">
        <v>148</v>
      </c>
      <c r="E705" s="39"/>
      <c r="F705" s="205" t="s">
        <v>852</v>
      </c>
      <c r="G705" s="39"/>
      <c r="H705" s="39"/>
      <c r="I705" s="112"/>
      <c r="J705" s="39"/>
      <c r="K705" s="39"/>
      <c r="L705" s="42"/>
      <c r="M705" s="206"/>
      <c r="N705" s="207"/>
      <c r="O705" s="67"/>
      <c r="P705" s="67"/>
      <c r="Q705" s="67"/>
      <c r="R705" s="67"/>
      <c r="S705" s="67"/>
      <c r="T705" s="68"/>
      <c r="U705" s="37"/>
      <c r="V705" s="37"/>
      <c r="W705" s="37"/>
      <c r="X705" s="37"/>
      <c r="Y705" s="37"/>
      <c r="Z705" s="37"/>
      <c r="AA705" s="37"/>
      <c r="AB705" s="37"/>
      <c r="AC705" s="37"/>
      <c r="AD705" s="37"/>
      <c r="AE705" s="37"/>
      <c r="AT705" s="20" t="s">
        <v>148</v>
      </c>
      <c r="AU705" s="20" t="s">
        <v>82</v>
      </c>
    </row>
    <row r="706" spans="1:65" s="2" customFormat="1" ht="16.5" customHeight="1">
      <c r="A706" s="37"/>
      <c r="B706" s="38"/>
      <c r="C706" s="191" t="s">
        <v>854</v>
      </c>
      <c r="D706" s="191" t="s">
        <v>141</v>
      </c>
      <c r="E706" s="192" t="s">
        <v>855</v>
      </c>
      <c r="F706" s="193" t="s">
        <v>856</v>
      </c>
      <c r="G706" s="194" t="s">
        <v>504</v>
      </c>
      <c r="H706" s="195">
        <v>1</v>
      </c>
      <c r="I706" s="196"/>
      <c r="J706" s="197">
        <f>ROUND(I706*H706,2)</f>
        <v>0</v>
      </c>
      <c r="K706" s="193" t="s">
        <v>471</v>
      </c>
      <c r="L706" s="42"/>
      <c r="M706" s="198" t="s">
        <v>19</v>
      </c>
      <c r="N706" s="199" t="s">
        <v>43</v>
      </c>
      <c r="O706" s="67"/>
      <c r="P706" s="200">
        <f>O706*H706</f>
        <v>0</v>
      </c>
      <c r="Q706" s="200">
        <v>0</v>
      </c>
      <c r="R706" s="200">
        <f>Q706*H706</f>
        <v>0</v>
      </c>
      <c r="S706" s="200">
        <v>0</v>
      </c>
      <c r="T706" s="201">
        <f>S706*H706</f>
        <v>0</v>
      </c>
      <c r="U706" s="37"/>
      <c r="V706" s="37"/>
      <c r="W706" s="37"/>
      <c r="X706" s="37"/>
      <c r="Y706" s="37"/>
      <c r="Z706" s="37"/>
      <c r="AA706" s="37"/>
      <c r="AB706" s="37"/>
      <c r="AC706" s="37"/>
      <c r="AD706" s="37"/>
      <c r="AE706" s="37"/>
      <c r="AR706" s="202" t="s">
        <v>332</v>
      </c>
      <c r="AT706" s="202" t="s">
        <v>141</v>
      </c>
      <c r="AU706" s="202" t="s">
        <v>82</v>
      </c>
      <c r="AY706" s="20" t="s">
        <v>136</v>
      </c>
      <c r="BE706" s="203">
        <f>IF(N706="základní",J706,0)</f>
        <v>0</v>
      </c>
      <c r="BF706" s="203">
        <f>IF(N706="snížená",J706,0)</f>
        <v>0</v>
      </c>
      <c r="BG706" s="203">
        <f>IF(N706="zákl. přenesená",J706,0)</f>
        <v>0</v>
      </c>
      <c r="BH706" s="203">
        <f>IF(N706="sníž. přenesená",J706,0)</f>
        <v>0</v>
      </c>
      <c r="BI706" s="203">
        <f>IF(N706="nulová",J706,0)</f>
        <v>0</v>
      </c>
      <c r="BJ706" s="20" t="s">
        <v>80</v>
      </c>
      <c r="BK706" s="203">
        <f>ROUND(I706*H706,2)</f>
        <v>0</v>
      </c>
      <c r="BL706" s="20" t="s">
        <v>332</v>
      </c>
      <c r="BM706" s="202" t="s">
        <v>857</v>
      </c>
    </row>
    <row r="707" spans="1:47" s="2" customFormat="1" ht="19.5">
      <c r="A707" s="37"/>
      <c r="B707" s="38"/>
      <c r="C707" s="39"/>
      <c r="D707" s="204" t="s">
        <v>148</v>
      </c>
      <c r="E707" s="39"/>
      <c r="F707" s="205" t="s">
        <v>858</v>
      </c>
      <c r="G707" s="39"/>
      <c r="H707" s="39"/>
      <c r="I707" s="112"/>
      <c r="J707" s="39"/>
      <c r="K707" s="39"/>
      <c r="L707" s="42"/>
      <c r="M707" s="206"/>
      <c r="N707" s="207"/>
      <c r="O707" s="67"/>
      <c r="P707" s="67"/>
      <c r="Q707" s="67"/>
      <c r="R707" s="67"/>
      <c r="S707" s="67"/>
      <c r="T707" s="68"/>
      <c r="U707" s="37"/>
      <c r="V707" s="37"/>
      <c r="W707" s="37"/>
      <c r="X707" s="37"/>
      <c r="Y707" s="37"/>
      <c r="Z707" s="37"/>
      <c r="AA707" s="37"/>
      <c r="AB707" s="37"/>
      <c r="AC707" s="37"/>
      <c r="AD707" s="37"/>
      <c r="AE707" s="37"/>
      <c r="AT707" s="20" t="s">
        <v>148</v>
      </c>
      <c r="AU707" s="20" t="s">
        <v>82</v>
      </c>
    </row>
    <row r="708" spans="1:65" s="2" customFormat="1" ht="16.5" customHeight="1">
      <c r="A708" s="37"/>
      <c r="B708" s="38"/>
      <c r="C708" s="191" t="s">
        <v>859</v>
      </c>
      <c r="D708" s="191" t="s">
        <v>141</v>
      </c>
      <c r="E708" s="192" t="s">
        <v>860</v>
      </c>
      <c r="F708" s="193" t="s">
        <v>861</v>
      </c>
      <c r="G708" s="194" t="s">
        <v>504</v>
      </c>
      <c r="H708" s="195">
        <v>1</v>
      </c>
      <c r="I708" s="196"/>
      <c r="J708" s="197">
        <f>ROUND(I708*H708,2)</f>
        <v>0</v>
      </c>
      <c r="K708" s="193" t="s">
        <v>471</v>
      </c>
      <c r="L708" s="42"/>
      <c r="M708" s="198" t="s">
        <v>19</v>
      </c>
      <c r="N708" s="199" t="s">
        <v>43</v>
      </c>
      <c r="O708" s="67"/>
      <c r="P708" s="200">
        <f>O708*H708</f>
        <v>0</v>
      </c>
      <c r="Q708" s="200">
        <v>0</v>
      </c>
      <c r="R708" s="200">
        <f>Q708*H708</f>
        <v>0</v>
      </c>
      <c r="S708" s="200">
        <v>0</v>
      </c>
      <c r="T708" s="201">
        <f>S708*H708</f>
        <v>0</v>
      </c>
      <c r="U708" s="37"/>
      <c r="V708" s="37"/>
      <c r="W708" s="37"/>
      <c r="X708" s="37"/>
      <c r="Y708" s="37"/>
      <c r="Z708" s="37"/>
      <c r="AA708" s="37"/>
      <c r="AB708" s="37"/>
      <c r="AC708" s="37"/>
      <c r="AD708" s="37"/>
      <c r="AE708" s="37"/>
      <c r="AR708" s="202" t="s">
        <v>332</v>
      </c>
      <c r="AT708" s="202" t="s">
        <v>141</v>
      </c>
      <c r="AU708" s="202" t="s">
        <v>82</v>
      </c>
      <c r="AY708" s="20" t="s">
        <v>136</v>
      </c>
      <c r="BE708" s="203">
        <f>IF(N708="základní",J708,0)</f>
        <v>0</v>
      </c>
      <c r="BF708" s="203">
        <f>IF(N708="snížená",J708,0)</f>
        <v>0</v>
      </c>
      <c r="BG708" s="203">
        <f>IF(N708="zákl. přenesená",J708,0)</f>
        <v>0</v>
      </c>
      <c r="BH708" s="203">
        <f>IF(N708="sníž. přenesená",J708,0)</f>
        <v>0</v>
      </c>
      <c r="BI708" s="203">
        <f>IF(N708="nulová",J708,0)</f>
        <v>0</v>
      </c>
      <c r="BJ708" s="20" t="s">
        <v>80</v>
      </c>
      <c r="BK708" s="203">
        <f>ROUND(I708*H708,2)</f>
        <v>0</v>
      </c>
      <c r="BL708" s="20" t="s">
        <v>332</v>
      </c>
      <c r="BM708" s="202" t="s">
        <v>862</v>
      </c>
    </row>
    <row r="709" spans="1:47" s="2" customFormat="1" ht="11.25">
      <c r="A709" s="37"/>
      <c r="B709" s="38"/>
      <c r="C709" s="39"/>
      <c r="D709" s="204" t="s">
        <v>148</v>
      </c>
      <c r="E709" s="39"/>
      <c r="F709" s="205" t="s">
        <v>861</v>
      </c>
      <c r="G709" s="39"/>
      <c r="H709" s="39"/>
      <c r="I709" s="112"/>
      <c r="J709" s="39"/>
      <c r="K709" s="39"/>
      <c r="L709" s="42"/>
      <c r="M709" s="206"/>
      <c r="N709" s="207"/>
      <c r="O709" s="67"/>
      <c r="P709" s="67"/>
      <c r="Q709" s="67"/>
      <c r="R709" s="67"/>
      <c r="S709" s="67"/>
      <c r="T709" s="68"/>
      <c r="U709" s="37"/>
      <c r="V709" s="37"/>
      <c r="W709" s="37"/>
      <c r="X709" s="37"/>
      <c r="Y709" s="37"/>
      <c r="Z709" s="37"/>
      <c r="AA709" s="37"/>
      <c r="AB709" s="37"/>
      <c r="AC709" s="37"/>
      <c r="AD709" s="37"/>
      <c r="AE709" s="37"/>
      <c r="AT709" s="20" t="s">
        <v>148</v>
      </c>
      <c r="AU709" s="20" t="s">
        <v>82</v>
      </c>
    </row>
    <row r="710" spans="1:65" s="2" customFormat="1" ht="16.5" customHeight="1">
      <c r="A710" s="37"/>
      <c r="B710" s="38"/>
      <c r="C710" s="191" t="s">
        <v>863</v>
      </c>
      <c r="D710" s="191" t="s">
        <v>141</v>
      </c>
      <c r="E710" s="192" t="s">
        <v>864</v>
      </c>
      <c r="F710" s="193" t="s">
        <v>865</v>
      </c>
      <c r="G710" s="194" t="s">
        <v>504</v>
      </c>
      <c r="H710" s="195">
        <v>3</v>
      </c>
      <c r="I710" s="196"/>
      <c r="J710" s="197">
        <f>ROUND(I710*H710,2)</f>
        <v>0</v>
      </c>
      <c r="K710" s="193" t="s">
        <v>471</v>
      </c>
      <c r="L710" s="42"/>
      <c r="M710" s="198" t="s">
        <v>19</v>
      </c>
      <c r="N710" s="199" t="s">
        <v>43</v>
      </c>
      <c r="O710" s="67"/>
      <c r="P710" s="200">
        <f>O710*H710</f>
        <v>0</v>
      </c>
      <c r="Q710" s="200">
        <v>0</v>
      </c>
      <c r="R710" s="200">
        <f>Q710*H710</f>
        <v>0</v>
      </c>
      <c r="S710" s="200">
        <v>0</v>
      </c>
      <c r="T710" s="201">
        <f>S710*H710</f>
        <v>0</v>
      </c>
      <c r="U710" s="37"/>
      <c r="V710" s="37"/>
      <c r="W710" s="37"/>
      <c r="X710" s="37"/>
      <c r="Y710" s="37"/>
      <c r="Z710" s="37"/>
      <c r="AA710" s="37"/>
      <c r="AB710" s="37"/>
      <c r="AC710" s="37"/>
      <c r="AD710" s="37"/>
      <c r="AE710" s="37"/>
      <c r="AR710" s="202" t="s">
        <v>332</v>
      </c>
      <c r="AT710" s="202" t="s">
        <v>141</v>
      </c>
      <c r="AU710" s="202" t="s">
        <v>82</v>
      </c>
      <c r="AY710" s="20" t="s">
        <v>136</v>
      </c>
      <c r="BE710" s="203">
        <f>IF(N710="základní",J710,0)</f>
        <v>0</v>
      </c>
      <c r="BF710" s="203">
        <f>IF(N710="snížená",J710,0)</f>
        <v>0</v>
      </c>
      <c r="BG710" s="203">
        <f>IF(N710="zákl. přenesená",J710,0)</f>
        <v>0</v>
      </c>
      <c r="BH710" s="203">
        <f>IF(N710="sníž. přenesená",J710,0)</f>
        <v>0</v>
      </c>
      <c r="BI710" s="203">
        <f>IF(N710="nulová",J710,0)</f>
        <v>0</v>
      </c>
      <c r="BJ710" s="20" t="s">
        <v>80</v>
      </c>
      <c r="BK710" s="203">
        <f>ROUND(I710*H710,2)</f>
        <v>0</v>
      </c>
      <c r="BL710" s="20" t="s">
        <v>332</v>
      </c>
      <c r="BM710" s="202" t="s">
        <v>866</v>
      </c>
    </row>
    <row r="711" spans="1:47" s="2" customFormat="1" ht="11.25">
      <c r="A711" s="37"/>
      <c r="B711" s="38"/>
      <c r="C711" s="39"/>
      <c r="D711" s="204" t="s">
        <v>148</v>
      </c>
      <c r="E711" s="39"/>
      <c r="F711" s="205" t="s">
        <v>865</v>
      </c>
      <c r="G711" s="39"/>
      <c r="H711" s="39"/>
      <c r="I711" s="112"/>
      <c r="J711" s="39"/>
      <c r="K711" s="39"/>
      <c r="L711" s="42"/>
      <c r="M711" s="206"/>
      <c r="N711" s="207"/>
      <c r="O711" s="67"/>
      <c r="P711" s="67"/>
      <c r="Q711" s="67"/>
      <c r="R711" s="67"/>
      <c r="S711" s="67"/>
      <c r="T711" s="68"/>
      <c r="U711" s="37"/>
      <c r="V711" s="37"/>
      <c r="W711" s="37"/>
      <c r="X711" s="37"/>
      <c r="Y711" s="37"/>
      <c r="Z711" s="37"/>
      <c r="AA711" s="37"/>
      <c r="AB711" s="37"/>
      <c r="AC711" s="37"/>
      <c r="AD711" s="37"/>
      <c r="AE711" s="37"/>
      <c r="AT711" s="20" t="s">
        <v>148</v>
      </c>
      <c r="AU711" s="20" t="s">
        <v>82</v>
      </c>
    </row>
    <row r="712" spans="2:63" s="12" customFormat="1" ht="22.9" customHeight="1">
      <c r="B712" s="175"/>
      <c r="C712" s="176"/>
      <c r="D712" s="177" t="s">
        <v>71</v>
      </c>
      <c r="E712" s="189" t="s">
        <v>867</v>
      </c>
      <c r="F712" s="189" t="s">
        <v>868</v>
      </c>
      <c r="G712" s="176"/>
      <c r="H712" s="176"/>
      <c r="I712" s="179"/>
      <c r="J712" s="190">
        <f>BK712</f>
        <v>0</v>
      </c>
      <c r="K712" s="176"/>
      <c r="L712" s="181"/>
      <c r="M712" s="182"/>
      <c r="N712" s="183"/>
      <c r="O712" s="183"/>
      <c r="P712" s="184">
        <f>SUM(P713:P780)</f>
        <v>0</v>
      </c>
      <c r="Q712" s="183"/>
      <c r="R712" s="184">
        <f>SUM(R713:R780)</f>
        <v>1.5331369</v>
      </c>
      <c r="S712" s="183"/>
      <c r="T712" s="185">
        <f>SUM(T713:T780)</f>
        <v>0</v>
      </c>
      <c r="AR712" s="186" t="s">
        <v>82</v>
      </c>
      <c r="AT712" s="187" t="s">
        <v>71</v>
      </c>
      <c r="AU712" s="187" t="s">
        <v>80</v>
      </c>
      <c r="AY712" s="186" t="s">
        <v>136</v>
      </c>
      <c r="BK712" s="188">
        <f>SUM(BK713:BK780)</f>
        <v>0</v>
      </c>
    </row>
    <row r="713" spans="1:65" s="2" customFormat="1" ht="16.5" customHeight="1">
      <c r="A713" s="37"/>
      <c r="B713" s="38"/>
      <c r="C713" s="191" t="s">
        <v>869</v>
      </c>
      <c r="D713" s="191" t="s">
        <v>141</v>
      </c>
      <c r="E713" s="192" t="s">
        <v>870</v>
      </c>
      <c r="F713" s="193" t="s">
        <v>871</v>
      </c>
      <c r="G713" s="194" t="s">
        <v>398</v>
      </c>
      <c r="H713" s="195">
        <v>555.79</v>
      </c>
      <c r="I713" s="196"/>
      <c r="J713" s="197">
        <f>ROUND(I713*H713,2)</f>
        <v>0</v>
      </c>
      <c r="K713" s="193" t="s">
        <v>144</v>
      </c>
      <c r="L713" s="42"/>
      <c r="M713" s="198" t="s">
        <v>19</v>
      </c>
      <c r="N713" s="199" t="s">
        <v>43</v>
      </c>
      <c r="O713" s="67"/>
      <c r="P713" s="200">
        <f>O713*H713</f>
        <v>0</v>
      </c>
      <c r="Q713" s="200">
        <v>6E-05</v>
      </c>
      <c r="R713" s="200">
        <f>Q713*H713</f>
        <v>0.0333474</v>
      </c>
      <c r="S713" s="200">
        <v>0</v>
      </c>
      <c r="T713" s="201">
        <f>S713*H713</f>
        <v>0</v>
      </c>
      <c r="U713" s="37"/>
      <c r="V713" s="37"/>
      <c r="W713" s="37"/>
      <c r="X713" s="37"/>
      <c r="Y713" s="37"/>
      <c r="Z713" s="37"/>
      <c r="AA713" s="37"/>
      <c r="AB713" s="37"/>
      <c r="AC713" s="37"/>
      <c r="AD713" s="37"/>
      <c r="AE713" s="37"/>
      <c r="AR713" s="202" t="s">
        <v>332</v>
      </c>
      <c r="AT713" s="202" t="s">
        <v>141</v>
      </c>
      <c r="AU713" s="202" t="s">
        <v>82</v>
      </c>
      <c r="AY713" s="20" t="s">
        <v>136</v>
      </c>
      <c r="BE713" s="203">
        <f>IF(N713="základní",J713,0)</f>
        <v>0</v>
      </c>
      <c r="BF713" s="203">
        <f>IF(N713="snížená",J713,0)</f>
        <v>0</v>
      </c>
      <c r="BG713" s="203">
        <f>IF(N713="zákl. přenesená",J713,0)</f>
        <v>0</v>
      </c>
      <c r="BH713" s="203">
        <f>IF(N713="sníž. přenesená",J713,0)</f>
        <v>0</v>
      </c>
      <c r="BI713" s="203">
        <f>IF(N713="nulová",J713,0)</f>
        <v>0</v>
      </c>
      <c r="BJ713" s="20" t="s">
        <v>80</v>
      </c>
      <c r="BK713" s="203">
        <f>ROUND(I713*H713,2)</f>
        <v>0</v>
      </c>
      <c r="BL713" s="20" t="s">
        <v>332</v>
      </c>
      <c r="BM713" s="202" t="s">
        <v>872</v>
      </c>
    </row>
    <row r="714" spans="1:47" s="2" customFormat="1" ht="11.25">
      <c r="A714" s="37"/>
      <c r="B714" s="38"/>
      <c r="C714" s="39"/>
      <c r="D714" s="204" t="s">
        <v>148</v>
      </c>
      <c r="E714" s="39"/>
      <c r="F714" s="205" t="s">
        <v>873</v>
      </c>
      <c r="G714" s="39"/>
      <c r="H714" s="39"/>
      <c r="I714" s="112"/>
      <c r="J714" s="39"/>
      <c r="K714" s="39"/>
      <c r="L714" s="42"/>
      <c r="M714" s="206"/>
      <c r="N714" s="207"/>
      <c r="O714" s="67"/>
      <c r="P714" s="67"/>
      <c r="Q714" s="67"/>
      <c r="R714" s="67"/>
      <c r="S714" s="67"/>
      <c r="T714" s="68"/>
      <c r="U714" s="37"/>
      <c r="V714" s="37"/>
      <c r="W714" s="37"/>
      <c r="X714" s="37"/>
      <c r="Y714" s="37"/>
      <c r="Z714" s="37"/>
      <c r="AA714" s="37"/>
      <c r="AB714" s="37"/>
      <c r="AC714" s="37"/>
      <c r="AD714" s="37"/>
      <c r="AE714" s="37"/>
      <c r="AT714" s="20" t="s">
        <v>148</v>
      </c>
      <c r="AU714" s="20" t="s">
        <v>82</v>
      </c>
    </row>
    <row r="715" spans="1:47" s="2" customFormat="1" ht="117">
      <c r="A715" s="37"/>
      <c r="B715" s="38"/>
      <c r="C715" s="39"/>
      <c r="D715" s="204" t="s">
        <v>150</v>
      </c>
      <c r="E715" s="39"/>
      <c r="F715" s="208" t="s">
        <v>874</v>
      </c>
      <c r="G715" s="39"/>
      <c r="H715" s="39"/>
      <c r="I715" s="112"/>
      <c r="J715" s="39"/>
      <c r="K715" s="39"/>
      <c r="L715" s="42"/>
      <c r="M715" s="206"/>
      <c r="N715" s="207"/>
      <c r="O715" s="67"/>
      <c r="P715" s="67"/>
      <c r="Q715" s="67"/>
      <c r="R715" s="67"/>
      <c r="S715" s="67"/>
      <c r="T715" s="68"/>
      <c r="U715" s="37"/>
      <c r="V715" s="37"/>
      <c r="W715" s="37"/>
      <c r="X715" s="37"/>
      <c r="Y715" s="37"/>
      <c r="Z715" s="37"/>
      <c r="AA715" s="37"/>
      <c r="AB715" s="37"/>
      <c r="AC715" s="37"/>
      <c r="AD715" s="37"/>
      <c r="AE715" s="37"/>
      <c r="AT715" s="20" t="s">
        <v>150</v>
      </c>
      <c r="AU715" s="20" t="s">
        <v>82</v>
      </c>
    </row>
    <row r="716" spans="2:51" s="13" customFormat="1" ht="11.25">
      <c r="B716" s="209"/>
      <c r="C716" s="210"/>
      <c r="D716" s="204" t="s">
        <v>152</v>
      </c>
      <c r="E716" s="211" t="s">
        <v>19</v>
      </c>
      <c r="F716" s="212" t="s">
        <v>875</v>
      </c>
      <c r="G716" s="210"/>
      <c r="H716" s="211" t="s">
        <v>19</v>
      </c>
      <c r="I716" s="213"/>
      <c r="J716" s="210"/>
      <c r="K716" s="210"/>
      <c r="L716" s="214"/>
      <c r="M716" s="215"/>
      <c r="N716" s="216"/>
      <c r="O716" s="216"/>
      <c r="P716" s="216"/>
      <c r="Q716" s="216"/>
      <c r="R716" s="216"/>
      <c r="S716" s="216"/>
      <c r="T716" s="217"/>
      <c r="AT716" s="218" t="s">
        <v>152</v>
      </c>
      <c r="AU716" s="218" t="s">
        <v>82</v>
      </c>
      <c r="AV716" s="13" t="s">
        <v>80</v>
      </c>
      <c r="AW716" s="13" t="s">
        <v>33</v>
      </c>
      <c r="AX716" s="13" t="s">
        <v>72</v>
      </c>
      <c r="AY716" s="218" t="s">
        <v>136</v>
      </c>
    </row>
    <row r="717" spans="2:51" s="13" customFormat="1" ht="11.25">
      <c r="B717" s="209"/>
      <c r="C717" s="210"/>
      <c r="D717" s="204" t="s">
        <v>152</v>
      </c>
      <c r="E717" s="211" t="s">
        <v>19</v>
      </c>
      <c r="F717" s="212" t="s">
        <v>154</v>
      </c>
      <c r="G717" s="210"/>
      <c r="H717" s="211" t="s">
        <v>19</v>
      </c>
      <c r="I717" s="213"/>
      <c r="J717" s="210"/>
      <c r="K717" s="210"/>
      <c r="L717" s="214"/>
      <c r="M717" s="215"/>
      <c r="N717" s="216"/>
      <c r="O717" s="216"/>
      <c r="P717" s="216"/>
      <c r="Q717" s="216"/>
      <c r="R717" s="216"/>
      <c r="S717" s="216"/>
      <c r="T717" s="217"/>
      <c r="AT717" s="218" t="s">
        <v>152</v>
      </c>
      <c r="AU717" s="218" t="s">
        <v>82</v>
      </c>
      <c r="AV717" s="13" t="s">
        <v>80</v>
      </c>
      <c r="AW717" s="13" t="s">
        <v>33</v>
      </c>
      <c r="AX717" s="13" t="s">
        <v>72</v>
      </c>
      <c r="AY717" s="218" t="s">
        <v>136</v>
      </c>
    </row>
    <row r="718" spans="2:51" s="14" customFormat="1" ht="11.25">
      <c r="B718" s="219"/>
      <c r="C718" s="220"/>
      <c r="D718" s="204" t="s">
        <v>152</v>
      </c>
      <c r="E718" s="221" t="s">
        <v>19</v>
      </c>
      <c r="F718" s="222" t="s">
        <v>876</v>
      </c>
      <c r="G718" s="220"/>
      <c r="H718" s="223">
        <v>114.75</v>
      </c>
      <c r="I718" s="224"/>
      <c r="J718" s="220"/>
      <c r="K718" s="220"/>
      <c r="L718" s="225"/>
      <c r="M718" s="226"/>
      <c r="N718" s="227"/>
      <c r="O718" s="227"/>
      <c r="P718" s="227"/>
      <c r="Q718" s="227"/>
      <c r="R718" s="227"/>
      <c r="S718" s="227"/>
      <c r="T718" s="228"/>
      <c r="AT718" s="229" t="s">
        <v>152</v>
      </c>
      <c r="AU718" s="229" t="s">
        <v>82</v>
      </c>
      <c r="AV718" s="14" t="s">
        <v>82</v>
      </c>
      <c r="AW718" s="14" t="s">
        <v>33</v>
      </c>
      <c r="AX718" s="14" t="s">
        <v>72</v>
      </c>
      <c r="AY718" s="229" t="s">
        <v>136</v>
      </c>
    </row>
    <row r="719" spans="2:51" s="14" customFormat="1" ht="11.25">
      <c r="B719" s="219"/>
      <c r="C719" s="220"/>
      <c r="D719" s="204" t="s">
        <v>152</v>
      </c>
      <c r="E719" s="221" t="s">
        <v>19</v>
      </c>
      <c r="F719" s="222" t="s">
        <v>877</v>
      </c>
      <c r="G719" s="220"/>
      <c r="H719" s="223">
        <v>29.4</v>
      </c>
      <c r="I719" s="224"/>
      <c r="J719" s="220"/>
      <c r="K719" s="220"/>
      <c r="L719" s="225"/>
      <c r="M719" s="226"/>
      <c r="N719" s="227"/>
      <c r="O719" s="227"/>
      <c r="P719" s="227"/>
      <c r="Q719" s="227"/>
      <c r="R719" s="227"/>
      <c r="S719" s="227"/>
      <c r="T719" s="228"/>
      <c r="AT719" s="229" t="s">
        <v>152</v>
      </c>
      <c r="AU719" s="229" t="s">
        <v>82</v>
      </c>
      <c r="AV719" s="14" t="s">
        <v>82</v>
      </c>
      <c r="AW719" s="14" t="s">
        <v>33</v>
      </c>
      <c r="AX719" s="14" t="s">
        <v>72</v>
      </c>
      <c r="AY719" s="229" t="s">
        <v>136</v>
      </c>
    </row>
    <row r="720" spans="2:51" s="13" customFormat="1" ht="11.25">
      <c r="B720" s="209"/>
      <c r="C720" s="210"/>
      <c r="D720" s="204" t="s">
        <v>152</v>
      </c>
      <c r="E720" s="211" t="s">
        <v>19</v>
      </c>
      <c r="F720" s="212" t="s">
        <v>157</v>
      </c>
      <c r="G720" s="210"/>
      <c r="H720" s="211" t="s">
        <v>19</v>
      </c>
      <c r="I720" s="213"/>
      <c r="J720" s="210"/>
      <c r="K720" s="210"/>
      <c r="L720" s="214"/>
      <c r="M720" s="215"/>
      <c r="N720" s="216"/>
      <c r="O720" s="216"/>
      <c r="P720" s="216"/>
      <c r="Q720" s="216"/>
      <c r="R720" s="216"/>
      <c r="S720" s="216"/>
      <c r="T720" s="217"/>
      <c r="AT720" s="218" t="s">
        <v>152</v>
      </c>
      <c r="AU720" s="218" t="s">
        <v>82</v>
      </c>
      <c r="AV720" s="13" t="s">
        <v>80</v>
      </c>
      <c r="AW720" s="13" t="s">
        <v>33</v>
      </c>
      <c r="AX720" s="13" t="s">
        <v>72</v>
      </c>
      <c r="AY720" s="218" t="s">
        <v>136</v>
      </c>
    </row>
    <row r="721" spans="2:51" s="14" customFormat="1" ht="11.25">
      <c r="B721" s="219"/>
      <c r="C721" s="220"/>
      <c r="D721" s="204" t="s">
        <v>152</v>
      </c>
      <c r="E721" s="221" t="s">
        <v>19</v>
      </c>
      <c r="F721" s="222" t="s">
        <v>878</v>
      </c>
      <c r="G721" s="220"/>
      <c r="H721" s="223">
        <v>72.6</v>
      </c>
      <c r="I721" s="224"/>
      <c r="J721" s="220"/>
      <c r="K721" s="220"/>
      <c r="L721" s="225"/>
      <c r="M721" s="226"/>
      <c r="N721" s="227"/>
      <c r="O721" s="227"/>
      <c r="P721" s="227"/>
      <c r="Q721" s="227"/>
      <c r="R721" s="227"/>
      <c r="S721" s="227"/>
      <c r="T721" s="228"/>
      <c r="AT721" s="229" t="s">
        <v>152</v>
      </c>
      <c r="AU721" s="229" t="s">
        <v>82</v>
      </c>
      <c r="AV721" s="14" t="s">
        <v>82</v>
      </c>
      <c r="AW721" s="14" t="s">
        <v>33</v>
      </c>
      <c r="AX721" s="14" t="s">
        <v>72</v>
      </c>
      <c r="AY721" s="229" t="s">
        <v>136</v>
      </c>
    </row>
    <row r="722" spans="2:51" s="14" customFormat="1" ht="11.25">
      <c r="B722" s="219"/>
      <c r="C722" s="220"/>
      <c r="D722" s="204" t="s">
        <v>152</v>
      </c>
      <c r="E722" s="221" t="s">
        <v>19</v>
      </c>
      <c r="F722" s="222" t="s">
        <v>879</v>
      </c>
      <c r="G722" s="220"/>
      <c r="H722" s="223">
        <v>21.4</v>
      </c>
      <c r="I722" s="224"/>
      <c r="J722" s="220"/>
      <c r="K722" s="220"/>
      <c r="L722" s="225"/>
      <c r="M722" s="226"/>
      <c r="N722" s="227"/>
      <c r="O722" s="227"/>
      <c r="P722" s="227"/>
      <c r="Q722" s="227"/>
      <c r="R722" s="227"/>
      <c r="S722" s="227"/>
      <c r="T722" s="228"/>
      <c r="AT722" s="229" t="s">
        <v>152</v>
      </c>
      <c r="AU722" s="229" t="s">
        <v>82</v>
      </c>
      <c r="AV722" s="14" t="s">
        <v>82</v>
      </c>
      <c r="AW722" s="14" t="s">
        <v>33</v>
      </c>
      <c r="AX722" s="14" t="s">
        <v>72</v>
      </c>
      <c r="AY722" s="229" t="s">
        <v>136</v>
      </c>
    </row>
    <row r="723" spans="2:51" s="14" customFormat="1" ht="11.25">
      <c r="B723" s="219"/>
      <c r="C723" s="220"/>
      <c r="D723" s="204" t="s">
        <v>152</v>
      </c>
      <c r="E723" s="221" t="s">
        <v>19</v>
      </c>
      <c r="F723" s="222" t="s">
        <v>880</v>
      </c>
      <c r="G723" s="220"/>
      <c r="H723" s="223">
        <v>13.8</v>
      </c>
      <c r="I723" s="224"/>
      <c r="J723" s="220"/>
      <c r="K723" s="220"/>
      <c r="L723" s="225"/>
      <c r="M723" s="226"/>
      <c r="N723" s="227"/>
      <c r="O723" s="227"/>
      <c r="P723" s="227"/>
      <c r="Q723" s="227"/>
      <c r="R723" s="227"/>
      <c r="S723" s="227"/>
      <c r="T723" s="228"/>
      <c r="AT723" s="229" t="s">
        <v>152</v>
      </c>
      <c r="AU723" s="229" t="s">
        <v>82</v>
      </c>
      <c r="AV723" s="14" t="s">
        <v>82</v>
      </c>
      <c r="AW723" s="14" t="s">
        <v>33</v>
      </c>
      <c r="AX723" s="14" t="s">
        <v>72</v>
      </c>
      <c r="AY723" s="229" t="s">
        <v>136</v>
      </c>
    </row>
    <row r="724" spans="2:51" s="14" customFormat="1" ht="11.25">
      <c r="B724" s="219"/>
      <c r="C724" s="220"/>
      <c r="D724" s="204" t="s">
        <v>152</v>
      </c>
      <c r="E724" s="221" t="s">
        <v>19</v>
      </c>
      <c r="F724" s="222" t="s">
        <v>881</v>
      </c>
      <c r="G724" s="220"/>
      <c r="H724" s="223">
        <v>24.8</v>
      </c>
      <c r="I724" s="224"/>
      <c r="J724" s="220"/>
      <c r="K724" s="220"/>
      <c r="L724" s="225"/>
      <c r="M724" s="226"/>
      <c r="N724" s="227"/>
      <c r="O724" s="227"/>
      <c r="P724" s="227"/>
      <c r="Q724" s="227"/>
      <c r="R724" s="227"/>
      <c r="S724" s="227"/>
      <c r="T724" s="228"/>
      <c r="AT724" s="229" t="s">
        <v>152</v>
      </c>
      <c r="AU724" s="229" t="s">
        <v>82</v>
      </c>
      <c r="AV724" s="14" t="s">
        <v>82</v>
      </c>
      <c r="AW724" s="14" t="s">
        <v>33</v>
      </c>
      <c r="AX724" s="14" t="s">
        <v>72</v>
      </c>
      <c r="AY724" s="229" t="s">
        <v>136</v>
      </c>
    </row>
    <row r="725" spans="2:51" s="14" customFormat="1" ht="11.25">
      <c r="B725" s="219"/>
      <c r="C725" s="220"/>
      <c r="D725" s="204" t="s">
        <v>152</v>
      </c>
      <c r="E725" s="221" t="s">
        <v>19</v>
      </c>
      <c r="F725" s="222" t="s">
        <v>882</v>
      </c>
      <c r="G725" s="220"/>
      <c r="H725" s="223">
        <v>8</v>
      </c>
      <c r="I725" s="224"/>
      <c r="J725" s="220"/>
      <c r="K725" s="220"/>
      <c r="L725" s="225"/>
      <c r="M725" s="226"/>
      <c r="N725" s="227"/>
      <c r="O725" s="227"/>
      <c r="P725" s="227"/>
      <c r="Q725" s="227"/>
      <c r="R725" s="227"/>
      <c r="S725" s="227"/>
      <c r="T725" s="228"/>
      <c r="AT725" s="229" t="s">
        <v>152</v>
      </c>
      <c r="AU725" s="229" t="s">
        <v>82</v>
      </c>
      <c r="AV725" s="14" t="s">
        <v>82</v>
      </c>
      <c r="AW725" s="14" t="s">
        <v>33</v>
      </c>
      <c r="AX725" s="14" t="s">
        <v>72</v>
      </c>
      <c r="AY725" s="229" t="s">
        <v>136</v>
      </c>
    </row>
    <row r="726" spans="2:51" s="13" customFormat="1" ht="11.25">
      <c r="B726" s="209"/>
      <c r="C726" s="210"/>
      <c r="D726" s="204" t="s">
        <v>152</v>
      </c>
      <c r="E726" s="211" t="s">
        <v>19</v>
      </c>
      <c r="F726" s="212" t="s">
        <v>163</v>
      </c>
      <c r="G726" s="210"/>
      <c r="H726" s="211" t="s">
        <v>19</v>
      </c>
      <c r="I726" s="213"/>
      <c r="J726" s="210"/>
      <c r="K726" s="210"/>
      <c r="L726" s="214"/>
      <c r="M726" s="215"/>
      <c r="N726" s="216"/>
      <c r="O726" s="216"/>
      <c r="P726" s="216"/>
      <c r="Q726" s="216"/>
      <c r="R726" s="216"/>
      <c r="S726" s="216"/>
      <c r="T726" s="217"/>
      <c r="AT726" s="218" t="s">
        <v>152</v>
      </c>
      <c r="AU726" s="218" t="s">
        <v>82</v>
      </c>
      <c r="AV726" s="13" t="s">
        <v>80</v>
      </c>
      <c r="AW726" s="13" t="s">
        <v>33</v>
      </c>
      <c r="AX726" s="13" t="s">
        <v>72</v>
      </c>
      <c r="AY726" s="218" t="s">
        <v>136</v>
      </c>
    </row>
    <row r="727" spans="2:51" s="14" customFormat="1" ht="11.25">
      <c r="B727" s="219"/>
      <c r="C727" s="220"/>
      <c r="D727" s="204" t="s">
        <v>152</v>
      </c>
      <c r="E727" s="221" t="s">
        <v>19</v>
      </c>
      <c r="F727" s="222" t="s">
        <v>883</v>
      </c>
      <c r="G727" s="220"/>
      <c r="H727" s="223">
        <v>48</v>
      </c>
      <c r="I727" s="224"/>
      <c r="J727" s="220"/>
      <c r="K727" s="220"/>
      <c r="L727" s="225"/>
      <c r="M727" s="226"/>
      <c r="N727" s="227"/>
      <c r="O727" s="227"/>
      <c r="P727" s="227"/>
      <c r="Q727" s="227"/>
      <c r="R727" s="227"/>
      <c r="S727" s="227"/>
      <c r="T727" s="228"/>
      <c r="AT727" s="229" t="s">
        <v>152</v>
      </c>
      <c r="AU727" s="229" t="s">
        <v>82</v>
      </c>
      <c r="AV727" s="14" t="s">
        <v>82</v>
      </c>
      <c r="AW727" s="14" t="s">
        <v>33</v>
      </c>
      <c r="AX727" s="14" t="s">
        <v>72</v>
      </c>
      <c r="AY727" s="229" t="s">
        <v>136</v>
      </c>
    </row>
    <row r="728" spans="2:51" s="14" customFormat="1" ht="11.25">
      <c r="B728" s="219"/>
      <c r="C728" s="220"/>
      <c r="D728" s="204" t="s">
        <v>152</v>
      </c>
      <c r="E728" s="221" t="s">
        <v>19</v>
      </c>
      <c r="F728" s="222" t="s">
        <v>884</v>
      </c>
      <c r="G728" s="220"/>
      <c r="H728" s="223">
        <v>29.6</v>
      </c>
      <c r="I728" s="224"/>
      <c r="J728" s="220"/>
      <c r="K728" s="220"/>
      <c r="L728" s="225"/>
      <c r="M728" s="226"/>
      <c r="N728" s="227"/>
      <c r="O728" s="227"/>
      <c r="P728" s="227"/>
      <c r="Q728" s="227"/>
      <c r="R728" s="227"/>
      <c r="S728" s="227"/>
      <c r="T728" s="228"/>
      <c r="AT728" s="229" t="s">
        <v>152</v>
      </c>
      <c r="AU728" s="229" t="s">
        <v>82</v>
      </c>
      <c r="AV728" s="14" t="s">
        <v>82</v>
      </c>
      <c r="AW728" s="14" t="s">
        <v>33</v>
      </c>
      <c r="AX728" s="14" t="s">
        <v>72</v>
      </c>
      <c r="AY728" s="229" t="s">
        <v>136</v>
      </c>
    </row>
    <row r="729" spans="2:51" s="14" customFormat="1" ht="11.25">
      <c r="B729" s="219"/>
      <c r="C729" s="220"/>
      <c r="D729" s="204" t="s">
        <v>152</v>
      </c>
      <c r="E729" s="221" t="s">
        <v>19</v>
      </c>
      <c r="F729" s="222" t="s">
        <v>885</v>
      </c>
      <c r="G729" s="220"/>
      <c r="H729" s="223">
        <v>19</v>
      </c>
      <c r="I729" s="224"/>
      <c r="J729" s="220"/>
      <c r="K729" s="220"/>
      <c r="L729" s="225"/>
      <c r="M729" s="226"/>
      <c r="N729" s="227"/>
      <c r="O729" s="227"/>
      <c r="P729" s="227"/>
      <c r="Q729" s="227"/>
      <c r="R729" s="227"/>
      <c r="S729" s="227"/>
      <c r="T729" s="228"/>
      <c r="AT729" s="229" t="s">
        <v>152</v>
      </c>
      <c r="AU729" s="229" t="s">
        <v>82</v>
      </c>
      <c r="AV729" s="14" t="s">
        <v>82</v>
      </c>
      <c r="AW729" s="14" t="s">
        <v>33</v>
      </c>
      <c r="AX729" s="14" t="s">
        <v>72</v>
      </c>
      <c r="AY729" s="229" t="s">
        <v>136</v>
      </c>
    </row>
    <row r="730" spans="2:51" s="14" customFormat="1" ht="11.25">
      <c r="B730" s="219"/>
      <c r="C730" s="220"/>
      <c r="D730" s="204" t="s">
        <v>152</v>
      </c>
      <c r="E730" s="221" t="s">
        <v>19</v>
      </c>
      <c r="F730" s="222" t="s">
        <v>886</v>
      </c>
      <c r="G730" s="220"/>
      <c r="H730" s="223">
        <v>12.6</v>
      </c>
      <c r="I730" s="224"/>
      <c r="J730" s="220"/>
      <c r="K730" s="220"/>
      <c r="L730" s="225"/>
      <c r="M730" s="226"/>
      <c r="N730" s="227"/>
      <c r="O730" s="227"/>
      <c r="P730" s="227"/>
      <c r="Q730" s="227"/>
      <c r="R730" s="227"/>
      <c r="S730" s="227"/>
      <c r="T730" s="228"/>
      <c r="AT730" s="229" t="s">
        <v>152</v>
      </c>
      <c r="AU730" s="229" t="s">
        <v>82</v>
      </c>
      <c r="AV730" s="14" t="s">
        <v>82</v>
      </c>
      <c r="AW730" s="14" t="s">
        <v>33</v>
      </c>
      <c r="AX730" s="14" t="s">
        <v>72</v>
      </c>
      <c r="AY730" s="229" t="s">
        <v>136</v>
      </c>
    </row>
    <row r="731" spans="2:51" s="14" customFormat="1" ht="11.25">
      <c r="B731" s="219"/>
      <c r="C731" s="220"/>
      <c r="D731" s="204" t="s">
        <v>152</v>
      </c>
      <c r="E731" s="221" t="s">
        <v>19</v>
      </c>
      <c r="F731" s="222" t="s">
        <v>887</v>
      </c>
      <c r="G731" s="220"/>
      <c r="H731" s="223">
        <v>22.4</v>
      </c>
      <c r="I731" s="224"/>
      <c r="J731" s="220"/>
      <c r="K731" s="220"/>
      <c r="L731" s="225"/>
      <c r="M731" s="226"/>
      <c r="N731" s="227"/>
      <c r="O731" s="227"/>
      <c r="P731" s="227"/>
      <c r="Q731" s="227"/>
      <c r="R731" s="227"/>
      <c r="S731" s="227"/>
      <c r="T731" s="228"/>
      <c r="AT731" s="229" t="s">
        <v>152</v>
      </c>
      <c r="AU731" s="229" t="s">
        <v>82</v>
      </c>
      <c r="AV731" s="14" t="s">
        <v>82</v>
      </c>
      <c r="AW731" s="14" t="s">
        <v>33</v>
      </c>
      <c r="AX731" s="14" t="s">
        <v>72</v>
      </c>
      <c r="AY731" s="229" t="s">
        <v>136</v>
      </c>
    </row>
    <row r="732" spans="2:51" s="13" customFormat="1" ht="11.25">
      <c r="B732" s="209"/>
      <c r="C732" s="210"/>
      <c r="D732" s="204" t="s">
        <v>152</v>
      </c>
      <c r="E732" s="211" t="s">
        <v>19</v>
      </c>
      <c r="F732" s="212" t="s">
        <v>169</v>
      </c>
      <c r="G732" s="210"/>
      <c r="H732" s="211" t="s">
        <v>19</v>
      </c>
      <c r="I732" s="213"/>
      <c r="J732" s="210"/>
      <c r="K732" s="210"/>
      <c r="L732" s="214"/>
      <c r="M732" s="215"/>
      <c r="N732" s="216"/>
      <c r="O732" s="216"/>
      <c r="P732" s="216"/>
      <c r="Q732" s="216"/>
      <c r="R732" s="216"/>
      <c r="S732" s="216"/>
      <c r="T732" s="217"/>
      <c r="AT732" s="218" t="s">
        <v>152</v>
      </c>
      <c r="AU732" s="218" t="s">
        <v>82</v>
      </c>
      <c r="AV732" s="13" t="s">
        <v>80</v>
      </c>
      <c r="AW732" s="13" t="s">
        <v>33</v>
      </c>
      <c r="AX732" s="13" t="s">
        <v>72</v>
      </c>
      <c r="AY732" s="218" t="s">
        <v>136</v>
      </c>
    </row>
    <row r="733" spans="2:51" s="14" customFormat="1" ht="11.25">
      <c r="B733" s="219"/>
      <c r="C733" s="220"/>
      <c r="D733" s="204" t="s">
        <v>152</v>
      </c>
      <c r="E733" s="221" t="s">
        <v>19</v>
      </c>
      <c r="F733" s="222" t="s">
        <v>888</v>
      </c>
      <c r="G733" s="220"/>
      <c r="H733" s="223">
        <v>21.9</v>
      </c>
      <c r="I733" s="224"/>
      <c r="J733" s="220"/>
      <c r="K733" s="220"/>
      <c r="L733" s="225"/>
      <c r="M733" s="226"/>
      <c r="N733" s="227"/>
      <c r="O733" s="227"/>
      <c r="P733" s="227"/>
      <c r="Q733" s="227"/>
      <c r="R733" s="227"/>
      <c r="S733" s="227"/>
      <c r="T733" s="228"/>
      <c r="AT733" s="229" t="s">
        <v>152</v>
      </c>
      <c r="AU733" s="229" t="s">
        <v>82</v>
      </c>
      <c r="AV733" s="14" t="s">
        <v>82</v>
      </c>
      <c r="AW733" s="14" t="s">
        <v>33</v>
      </c>
      <c r="AX733" s="14" t="s">
        <v>72</v>
      </c>
      <c r="AY733" s="229" t="s">
        <v>136</v>
      </c>
    </row>
    <row r="734" spans="2:51" s="14" customFormat="1" ht="11.25">
      <c r="B734" s="219"/>
      <c r="C734" s="220"/>
      <c r="D734" s="204" t="s">
        <v>152</v>
      </c>
      <c r="E734" s="221" t="s">
        <v>19</v>
      </c>
      <c r="F734" s="222" t="s">
        <v>889</v>
      </c>
      <c r="G734" s="220"/>
      <c r="H734" s="223">
        <v>26</v>
      </c>
      <c r="I734" s="224"/>
      <c r="J734" s="220"/>
      <c r="K734" s="220"/>
      <c r="L734" s="225"/>
      <c r="M734" s="226"/>
      <c r="N734" s="227"/>
      <c r="O734" s="227"/>
      <c r="P734" s="227"/>
      <c r="Q734" s="227"/>
      <c r="R734" s="227"/>
      <c r="S734" s="227"/>
      <c r="T734" s="228"/>
      <c r="AT734" s="229" t="s">
        <v>152</v>
      </c>
      <c r="AU734" s="229" t="s">
        <v>82</v>
      </c>
      <c r="AV734" s="14" t="s">
        <v>82</v>
      </c>
      <c r="AW734" s="14" t="s">
        <v>33</v>
      </c>
      <c r="AX734" s="14" t="s">
        <v>72</v>
      </c>
      <c r="AY734" s="229" t="s">
        <v>136</v>
      </c>
    </row>
    <row r="735" spans="2:51" s="14" customFormat="1" ht="11.25">
      <c r="B735" s="219"/>
      <c r="C735" s="220"/>
      <c r="D735" s="204" t="s">
        <v>152</v>
      </c>
      <c r="E735" s="221" t="s">
        <v>19</v>
      </c>
      <c r="F735" s="222" t="s">
        <v>890</v>
      </c>
      <c r="G735" s="220"/>
      <c r="H735" s="223">
        <v>20.8</v>
      </c>
      <c r="I735" s="224"/>
      <c r="J735" s="220"/>
      <c r="K735" s="220"/>
      <c r="L735" s="225"/>
      <c r="M735" s="226"/>
      <c r="N735" s="227"/>
      <c r="O735" s="227"/>
      <c r="P735" s="227"/>
      <c r="Q735" s="227"/>
      <c r="R735" s="227"/>
      <c r="S735" s="227"/>
      <c r="T735" s="228"/>
      <c r="AT735" s="229" t="s">
        <v>152</v>
      </c>
      <c r="AU735" s="229" t="s">
        <v>82</v>
      </c>
      <c r="AV735" s="14" t="s">
        <v>82</v>
      </c>
      <c r="AW735" s="14" t="s">
        <v>33</v>
      </c>
      <c r="AX735" s="14" t="s">
        <v>72</v>
      </c>
      <c r="AY735" s="229" t="s">
        <v>136</v>
      </c>
    </row>
    <row r="736" spans="2:51" s="14" customFormat="1" ht="11.25">
      <c r="B736" s="219"/>
      <c r="C736" s="220"/>
      <c r="D736" s="204" t="s">
        <v>152</v>
      </c>
      <c r="E736" s="221" t="s">
        <v>19</v>
      </c>
      <c r="F736" s="222" t="s">
        <v>891</v>
      </c>
      <c r="G736" s="220"/>
      <c r="H736" s="223">
        <v>51.3</v>
      </c>
      <c r="I736" s="224"/>
      <c r="J736" s="220"/>
      <c r="K736" s="220"/>
      <c r="L736" s="225"/>
      <c r="M736" s="226"/>
      <c r="N736" s="227"/>
      <c r="O736" s="227"/>
      <c r="P736" s="227"/>
      <c r="Q736" s="227"/>
      <c r="R736" s="227"/>
      <c r="S736" s="227"/>
      <c r="T736" s="228"/>
      <c r="AT736" s="229" t="s">
        <v>152</v>
      </c>
      <c r="AU736" s="229" t="s">
        <v>82</v>
      </c>
      <c r="AV736" s="14" t="s">
        <v>82</v>
      </c>
      <c r="AW736" s="14" t="s">
        <v>33</v>
      </c>
      <c r="AX736" s="14" t="s">
        <v>72</v>
      </c>
      <c r="AY736" s="229" t="s">
        <v>136</v>
      </c>
    </row>
    <row r="737" spans="2:51" s="13" customFormat="1" ht="11.25">
      <c r="B737" s="209"/>
      <c r="C737" s="210"/>
      <c r="D737" s="204" t="s">
        <v>152</v>
      </c>
      <c r="E737" s="211" t="s">
        <v>19</v>
      </c>
      <c r="F737" s="212" t="s">
        <v>174</v>
      </c>
      <c r="G737" s="210"/>
      <c r="H737" s="211" t="s">
        <v>19</v>
      </c>
      <c r="I737" s="213"/>
      <c r="J737" s="210"/>
      <c r="K737" s="210"/>
      <c r="L737" s="214"/>
      <c r="M737" s="215"/>
      <c r="N737" s="216"/>
      <c r="O737" s="216"/>
      <c r="P737" s="216"/>
      <c r="Q737" s="216"/>
      <c r="R737" s="216"/>
      <c r="S737" s="216"/>
      <c r="T737" s="217"/>
      <c r="AT737" s="218" t="s">
        <v>152</v>
      </c>
      <c r="AU737" s="218" t="s">
        <v>82</v>
      </c>
      <c r="AV737" s="13" t="s">
        <v>80</v>
      </c>
      <c r="AW737" s="13" t="s">
        <v>33</v>
      </c>
      <c r="AX737" s="13" t="s">
        <v>72</v>
      </c>
      <c r="AY737" s="218" t="s">
        <v>136</v>
      </c>
    </row>
    <row r="738" spans="2:51" s="14" customFormat="1" ht="11.25">
      <c r="B738" s="219"/>
      <c r="C738" s="220"/>
      <c r="D738" s="204" t="s">
        <v>152</v>
      </c>
      <c r="E738" s="221" t="s">
        <v>19</v>
      </c>
      <c r="F738" s="222" t="s">
        <v>892</v>
      </c>
      <c r="G738" s="220"/>
      <c r="H738" s="223">
        <v>6.3</v>
      </c>
      <c r="I738" s="224"/>
      <c r="J738" s="220"/>
      <c r="K738" s="220"/>
      <c r="L738" s="225"/>
      <c r="M738" s="226"/>
      <c r="N738" s="227"/>
      <c r="O738" s="227"/>
      <c r="P738" s="227"/>
      <c r="Q738" s="227"/>
      <c r="R738" s="227"/>
      <c r="S738" s="227"/>
      <c r="T738" s="228"/>
      <c r="AT738" s="229" t="s">
        <v>152</v>
      </c>
      <c r="AU738" s="229" t="s">
        <v>82</v>
      </c>
      <c r="AV738" s="14" t="s">
        <v>82</v>
      </c>
      <c r="AW738" s="14" t="s">
        <v>33</v>
      </c>
      <c r="AX738" s="14" t="s">
        <v>72</v>
      </c>
      <c r="AY738" s="229" t="s">
        <v>136</v>
      </c>
    </row>
    <row r="739" spans="2:51" s="14" customFormat="1" ht="11.25">
      <c r="B739" s="219"/>
      <c r="C739" s="220"/>
      <c r="D739" s="204" t="s">
        <v>152</v>
      </c>
      <c r="E739" s="221" t="s">
        <v>19</v>
      </c>
      <c r="F739" s="222" t="s">
        <v>893</v>
      </c>
      <c r="G739" s="220"/>
      <c r="H739" s="223">
        <v>13.14</v>
      </c>
      <c r="I739" s="224"/>
      <c r="J739" s="220"/>
      <c r="K739" s="220"/>
      <c r="L739" s="225"/>
      <c r="M739" s="226"/>
      <c r="N739" s="227"/>
      <c r="O739" s="227"/>
      <c r="P739" s="227"/>
      <c r="Q739" s="227"/>
      <c r="R739" s="227"/>
      <c r="S739" s="227"/>
      <c r="T739" s="228"/>
      <c r="AT739" s="229" t="s">
        <v>152</v>
      </c>
      <c r="AU739" s="229" t="s">
        <v>82</v>
      </c>
      <c r="AV739" s="14" t="s">
        <v>82</v>
      </c>
      <c r="AW739" s="14" t="s">
        <v>33</v>
      </c>
      <c r="AX739" s="14" t="s">
        <v>72</v>
      </c>
      <c r="AY739" s="229" t="s">
        <v>136</v>
      </c>
    </row>
    <row r="740" spans="2:51" s="15" customFormat="1" ht="11.25">
      <c r="B740" s="230"/>
      <c r="C740" s="231"/>
      <c r="D740" s="204" t="s">
        <v>152</v>
      </c>
      <c r="E740" s="232" t="s">
        <v>19</v>
      </c>
      <c r="F740" s="233" t="s">
        <v>177</v>
      </c>
      <c r="G740" s="231"/>
      <c r="H740" s="234">
        <v>555.79</v>
      </c>
      <c r="I740" s="235"/>
      <c r="J740" s="231"/>
      <c r="K740" s="231"/>
      <c r="L740" s="236"/>
      <c r="M740" s="237"/>
      <c r="N740" s="238"/>
      <c r="O740" s="238"/>
      <c r="P740" s="238"/>
      <c r="Q740" s="238"/>
      <c r="R740" s="238"/>
      <c r="S740" s="238"/>
      <c r="T740" s="239"/>
      <c r="AT740" s="240" t="s">
        <v>152</v>
      </c>
      <c r="AU740" s="240" t="s">
        <v>82</v>
      </c>
      <c r="AV740" s="15" t="s">
        <v>145</v>
      </c>
      <c r="AW740" s="15" t="s">
        <v>33</v>
      </c>
      <c r="AX740" s="15" t="s">
        <v>80</v>
      </c>
      <c r="AY740" s="240" t="s">
        <v>136</v>
      </c>
    </row>
    <row r="741" spans="1:65" s="2" customFormat="1" ht="16.5" customHeight="1">
      <c r="A741" s="37"/>
      <c r="B741" s="38"/>
      <c r="C741" s="191" t="s">
        <v>894</v>
      </c>
      <c r="D741" s="191" t="s">
        <v>141</v>
      </c>
      <c r="E741" s="192" t="s">
        <v>895</v>
      </c>
      <c r="F741" s="193" t="s">
        <v>896</v>
      </c>
      <c r="G741" s="194" t="s">
        <v>398</v>
      </c>
      <c r="H741" s="195">
        <v>555.79</v>
      </c>
      <c r="I741" s="196"/>
      <c r="J741" s="197">
        <f>ROUND(I741*H741,2)</f>
        <v>0</v>
      </c>
      <c r="K741" s="193" t="s">
        <v>144</v>
      </c>
      <c r="L741" s="42"/>
      <c r="M741" s="198" t="s">
        <v>19</v>
      </c>
      <c r="N741" s="199" t="s">
        <v>43</v>
      </c>
      <c r="O741" s="67"/>
      <c r="P741" s="200">
        <f>O741*H741</f>
        <v>0</v>
      </c>
      <c r="Q741" s="200">
        <v>5E-05</v>
      </c>
      <c r="R741" s="200">
        <f>Q741*H741</f>
        <v>0.027789499999999998</v>
      </c>
      <c r="S741" s="200">
        <v>0</v>
      </c>
      <c r="T741" s="201">
        <f>S741*H741</f>
        <v>0</v>
      </c>
      <c r="U741" s="37"/>
      <c r="V741" s="37"/>
      <c r="W741" s="37"/>
      <c r="X741" s="37"/>
      <c r="Y741" s="37"/>
      <c r="Z741" s="37"/>
      <c r="AA741" s="37"/>
      <c r="AB741" s="37"/>
      <c r="AC741" s="37"/>
      <c r="AD741" s="37"/>
      <c r="AE741" s="37"/>
      <c r="AR741" s="202" t="s">
        <v>332</v>
      </c>
      <c r="AT741" s="202" t="s">
        <v>141</v>
      </c>
      <c r="AU741" s="202" t="s">
        <v>82</v>
      </c>
      <c r="AY741" s="20" t="s">
        <v>136</v>
      </c>
      <c r="BE741" s="203">
        <f>IF(N741="základní",J741,0)</f>
        <v>0</v>
      </c>
      <c r="BF741" s="203">
        <f>IF(N741="snížená",J741,0)</f>
        <v>0</v>
      </c>
      <c r="BG741" s="203">
        <f>IF(N741="zákl. přenesená",J741,0)</f>
        <v>0</v>
      </c>
      <c r="BH741" s="203">
        <f>IF(N741="sníž. přenesená",J741,0)</f>
        <v>0</v>
      </c>
      <c r="BI741" s="203">
        <f>IF(N741="nulová",J741,0)</f>
        <v>0</v>
      </c>
      <c r="BJ741" s="20" t="s">
        <v>80</v>
      </c>
      <c r="BK741" s="203">
        <f>ROUND(I741*H741,2)</f>
        <v>0</v>
      </c>
      <c r="BL741" s="20" t="s">
        <v>332</v>
      </c>
      <c r="BM741" s="202" t="s">
        <v>897</v>
      </c>
    </row>
    <row r="742" spans="1:47" s="2" customFormat="1" ht="11.25">
      <c r="A742" s="37"/>
      <c r="B742" s="38"/>
      <c r="C742" s="39"/>
      <c r="D742" s="204" t="s">
        <v>148</v>
      </c>
      <c r="E742" s="39"/>
      <c r="F742" s="205" t="s">
        <v>898</v>
      </c>
      <c r="G742" s="39"/>
      <c r="H742" s="39"/>
      <c r="I742" s="112"/>
      <c r="J742" s="39"/>
      <c r="K742" s="39"/>
      <c r="L742" s="42"/>
      <c r="M742" s="206"/>
      <c r="N742" s="207"/>
      <c r="O742" s="67"/>
      <c r="P742" s="67"/>
      <c r="Q742" s="67"/>
      <c r="R742" s="67"/>
      <c r="S742" s="67"/>
      <c r="T742" s="68"/>
      <c r="U742" s="37"/>
      <c r="V742" s="37"/>
      <c r="W742" s="37"/>
      <c r="X742" s="37"/>
      <c r="Y742" s="37"/>
      <c r="Z742" s="37"/>
      <c r="AA742" s="37"/>
      <c r="AB742" s="37"/>
      <c r="AC742" s="37"/>
      <c r="AD742" s="37"/>
      <c r="AE742" s="37"/>
      <c r="AT742" s="20" t="s">
        <v>148</v>
      </c>
      <c r="AU742" s="20" t="s">
        <v>82</v>
      </c>
    </row>
    <row r="743" spans="1:47" s="2" customFormat="1" ht="117">
      <c r="A743" s="37"/>
      <c r="B743" s="38"/>
      <c r="C743" s="39"/>
      <c r="D743" s="204" t="s">
        <v>150</v>
      </c>
      <c r="E743" s="39"/>
      <c r="F743" s="208" t="s">
        <v>874</v>
      </c>
      <c r="G743" s="39"/>
      <c r="H743" s="39"/>
      <c r="I743" s="112"/>
      <c r="J743" s="39"/>
      <c r="K743" s="39"/>
      <c r="L743" s="42"/>
      <c r="M743" s="206"/>
      <c r="N743" s="207"/>
      <c r="O743" s="67"/>
      <c r="P743" s="67"/>
      <c r="Q743" s="67"/>
      <c r="R743" s="67"/>
      <c r="S743" s="67"/>
      <c r="T743" s="68"/>
      <c r="U743" s="37"/>
      <c r="V743" s="37"/>
      <c r="W743" s="37"/>
      <c r="X743" s="37"/>
      <c r="Y743" s="37"/>
      <c r="Z743" s="37"/>
      <c r="AA743" s="37"/>
      <c r="AB743" s="37"/>
      <c r="AC743" s="37"/>
      <c r="AD743" s="37"/>
      <c r="AE743" s="37"/>
      <c r="AT743" s="20" t="s">
        <v>150</v>
      </c>
      <c r="AU743" s="20" t="s">
        <v>82</v>
      </c>
    </row>
    <row r="744" spans="2:51" s="13" customFormat="1" ht="11.25">
      <c r="B744" s="209"/>
      <c r="C744" s="210"/>
      <c r="D744" s="204" t="s">
        <v>152</v>
      </c>
      <c r="E744" s="211" t="s">
        <v>19</v>
      </c>
      <c r="F744" s="212" t="s">
        <v>899</v>
      </c>
      <c r="G744" s="210"/>
      <c r="H744" s="211" t="s">
        <v>19</v>
      </c>
      <c r="I744" s="213"/>
      <c r="J744" s="210"/>
      <c r="K744" s="210"/>
      <c r="L744" s="214"/>
      <c r="M744" s="215"/>
      <c r="N744" s="216"/>
      <c r="O744" s="216"/>
      <c r="P744" s="216"/>
      <c r="Q744" s="216"/>
      <c r="R744" s="216"/>
      <c r="S744" s="216"/>
      <c r="T744" s="217"/>
      <c r="AT744" s="218" t="s">
        <v>152</v>
      </c>
      <c r="AU744" s="218" t="s">
        <v>82</v>
      </c>
      <c r="AV744" s="13" t="s">
        <v>80</v>
      </c>
      <c r="AW744" s="13" t="s">
        <v>33</v>
      </c>
      <c r="AX744" s="13" t="s">
        <v>72</v>
      </c>
      <c r="AY744" s="218" t="s">
        <v>136</v>
      </c>
    </row>
    <row r="745" spans="2:51" s="13" customFormat="1" ht="11.25">
      <c r="B745" s="209"/>
      <c r="C745" s="210"/>
      <c r="D745" s="204" t="s">
        <v>152</v>
      </c>
      <c r="E745" s="211" t="s">
        <v>19</v>
      </c>
      <c r="F745" s="212" t="s">
        <v>154</v>
      </c>
      <c r="G745" s="210"/>
      <c r="H745" s="211" t="s">
        <v>19</v>
      </c>
      <c r="I745" s="213"/>
      <c r="J745" s="210"/>
      <c r="K745" s="210"/>
      <c r="L745" s="214"/>
      <c r="M745" s="215"/>
      <c r="N745" s="216"/>
      <c r="O745" s="216"/>
      <c r="P745" s="216"/>
      <c r="Q745" s="216"/>
      <c r="R745" s="216"/>
      <c r="S745" s="216"/>
      <c r="T745" s="217"/>
      <c r="AT745" s="218" t="s">
        <v>152</v>
      </c>
      <c r="AU745" s="218" t="s">
        <v>82</v>
      </c>
      <c r="AV745" s="13" t="s">
        <v>80</v>
      </c>
      <c r="AW745" s="13" t="s">
        <v>33</v>
      </c>
      <c r="AX745" s="13" t="s">
        <v>72</v>
      </c>
      <c r="AY745" s="218" t="s">
        <v>136</v>
      </c>
    </row>
    <row r="746" spans="2:51" s="14" customFormat="1" ht="11.25">
      <c r="B746" s="219"/>
      <c r="C746" s="220"/>
      <c r="D746" s="204" t="s">
        <v>152</v>
      </c>
      <c r="E746" s="221" t="s">
        <v>19</v>
      </c>
      <c r="F746" s="222" t="s">
        <v>876</v>
      </c>
      <c r="G746" s="220"/>
      <c r="H746" s="223">
        <v>114.75</v>
      </c>
      <c r="I746" s="224"/>
      <c r="J746" s="220"/>
      <c r="K746" s="220"/>
      <c r="L746" s="225"/>
      <c r="M746" s="226"/>
      <c r="N746" s="227"/>
      <c r="O746" s="227"/>
      <c r="P746" s="227"/>
      <c r="Q746" s="227"/>
      <c r="R746" s="227"/>
      <c r="S746" s="227"/>
      <c r="T746" s="228"/>
      <c r="AT746" s="229" t="s">
        <v>152</v>
      </c>
      <c r="AU746" s="229" t="s">
        <v>82</v>
      </c>
      <c r="AV746" s="14" t="s">
        <v>82</v>
      </c>
      <c r="AW746" s="14" t="s">
        <v>33</v>
      </c>
      <c r="AX746" s="14" t="s">
        <v>72</v>
      </c>
      <c r="AY746" s="229" t="s">
        <v>136</v>
      </c>
    </row>
    <row r="747" spans="2:51" s="14" customFormat="1" ht="11.25">
      <c r="B747" s="219"/>
      <c r="C747" s="220"/>
      <c r="D747" s="204" t="s">
        <v>152</v>
      </c>
      <c r="E747" s="221" t="s">
        <v>19</v>
      </c>
      <c r="F747" s="222" t="s">
        <v>877</v>
      </c>
      <c r="G747" s="220"/>
      <c r="H747" s="223">
        <v>29.4</v>
      </c>
      <c r="I747" s="224"/>
      <c r="J747" s="220"/>
      <c r="K747" s="220"/>
      <c r="L747" s="225"/>
      <c r="M747" s="226"/>
      <c r="N747" s="227"/>
      <c r="O747" s="227"/>
      <c r="P747" s="227"/>
      <c r="Q747" s="227"/>
      <c r="R747" s="227"/>
      <c r="S747" s="227"/>
      <c r="T747" s="228"/>
      <c r="AT747" s="229" t="s">
        <v>152</v>
      </c>
      <c r="AU747" s="229" t="s">
        <v>82</v>
      </c>
      <c r="AV747" s="14" t="s">
        <v>82</v>
      </c>
      <c r="AW747" s="14" t="s">
        <v>33</v>
      </c>
      <c r="AX747" s="14" t="s">
        <v>72</v>
      </c>
      <c r="AY747" s="229" t="s">
        <v>136</v>
      </c>
    </row>
    <row r="748" spans="2:51" s="13" customFormat="1" ht="11.25">
      <c r="B748" s="209"/>
      <c r="C748" s="210"/>
      <c r="D748" s="204" t="s">
        <v>152</v>
      </c>
      <c r="E748" s="211" t="s">
        <v>19</v>
      </c>
      <c r="F748" s="212" t="s">
        <v>157</v>
      </c>
      <c r="G748" s="210"/>
      <c r="H748" s="211" t="s">
        <v>19</v>
      </c>
      <c r="I748" s="213"/>
      <c r="J748" s="210"/>
      <c r="K748" s="210"/>
      <c r="L748" s="214"/>
      <c r="M748" s="215"/>
      <c r="N748" s="216"/>
      <c r="O748" s="216"/>
      <c r="P748" s="216"/>
      <c r="Q748" s="216"/>
      <c r="R748" s="216"/>
      <c r="S748" s="216"/>
      <c r="T748" s="217"/>
      <c r="AT748" s="218" t="s">
        <v>152</v>
      </c>
      <c r="AU748" s="218" t="s">
        <v>82</v>
      </c>
      <c r="AV748" s="13" t="s">
        <v>80</v>
      </c>
      <c r="AW748" s="13" t="s">
        <v>33</v>
      </c>
      <c r="AX748" s="13" t="s">
        <v>72</v>
      </c>
      <c r="AY748" s="218" t="s">
        <v>136</v>
      </c>
    </row>
    <row r="749" spans="2:51" s="14" customFormat="1" ht="11.25">
      <c r="B749" s="219"/>
      <c r="C749" s="220"/>
      <c r="D749" s="204" t="s">
        <v>152</v>
      </c>
      <c r="E749" s="221" t="s">
        <v>19</v>
      </c>
      <c r="F749" s="222" t="s">
        <v>878</v>
      </c>
      <c r="G749" s="220"/>
      <c r="H749" s="223">
        <v>72.6</v>
      </c>
      <c r="I749" s="224"/>
      <c r="J749" s="220"/>
      <c r="K749" s="220"/>
      <c r="L749" s="225"/>
      <c r="M749" s="226"/>
      <c r="N749" s="227"/>
      <c r="O749" s="227"/>
      <c r="P749" s="227"/>
      <c r="Q749" s="227"/>
      <c r="R749" s="227"/>
      <c r="S749" s="227"/>
      <c r="T749" s="228"/>
      <c r="AT749" s="229" t="s">
        <v>152</v>
      </c>
      <c r="AU749" s="229" t="s">
        <v>82</v>
      </c>
      <c r="AV749" s="14" t="s">
        <v>82</v>
      </c>
      <c r="AW749" s="14" t="s">
        <v>33</v>
      </c>
      <c r="AX749" s="14" t="s">
        <v>72</v>
      </c>
      <c r="AY749" s="229" t="s">
        <v>136</v>
      </c>
    </row>
    <row r="750" spans="2:51" s="14" customFormat="1" ht="11.25">
      <c r="B750" s="219"/>
      <c r="C750" s="220"/>
      <c r="D750" s="204" t="s">
        <v>152</v>
      </c>
      <c r="E750" s="221" t="s">
        <v>19</v>
      </c>
      <c r="F750" s="222" t="s">
        <v>879</v>
      </c>
      <c r="G750" s="220"/>
      <c r="H750" s="223">
        <v>21.4</v>
      </c>
      <c r="I750" s="224"/>
      <c r="J750" s="220"/>
      <c r="K750" s="220"/>
      <c r="L750" s="225"/>
      <c r="M750" s="226"/>
      <c r="N750" s="227"/>
      <c r="O750" s="227"/>
      <c r="P750" s="227"/>
      <c r="Q750" s="227"/>
      <c r="R750" s="227"/>
      <c r="S750" s="227"/>
      <c r="T750" s="228"/>
      <c r="AT750" s="229" t="s">
        <v>152</v>
      </c>
      <c r="AU750" s="229" t="s">
        <v>82</v>
      </c>
      <c r="AV750" s="14" t="s">
        <v>82</v>
      </c>
      <c r="AW750" s="14" t="s">
        <v>33</v>
      </c>
      <c r="AX750" s="14" t="s">
        <v>72</v>
      </c>
      <c r="AY750" s="229" t="s">
        <v>136</v>
      </c>
    </row>
    <row r="751" spans="2:51" s="14" customFormat="1" ht="11.25">
      <c r="B751" s="219"/>
      <c r="C751" s="220"/>
      <c r="D751" s="204" t="s">
        <v>152</v>
      </c>
      <c r="E751" s="221" t="s">
        <v>19</v>
      </c>
      <c r="F751" s="222" t="s">
        <v>880</v>
      </c>
      <c r="G751" s="220"/>
      <c r="H751" s="223">
        <v>13.8</v>
      </c>
      <c r="I751" s="224"/>
      <c r="J751" s="220"/>
      <c r="K751" s="220"/>
      <c r="L751" s="225"/>
      <c r="M751" s="226"/>
      <c r="N751" s="227"/>
      <c r="O751" s="227"/>
      <c r="P751" s="227"/>
      <c r="Q751" s="227"/>
      <c r="R751" s="227"/>
      <c r="S751" s="227"/>
      <c r="T751" s="228"/>
      <c r="AT751" s="229" t="s">
        <v>152</v>
      </c>
      <c r="AU751" s="229" t="s">
        <v>82</v>
      </c>
      <c r="AV751" s="14" t="s">
        <v>82</v>
      </c>
      <c r="AW751" s="14" t="s">
        <v>33</v>
      </c>
      <c r="AX751" s="14" t="s">
        <v>72</v>
      </c>
      <c r="AY751" s="229" t="s">
        <v>136</v>
      </c>
    </row>
    <row r="752" spans="2:51" s="14" customFormat="1" ht="11.25">
      <c r="B752" s="219"/>
      <c r="C752" s="220"/>
      <c r="D752" s="204" t="s">
        <v>152</v>
      </c>
      <c r="E752" s="221" t="s">
        <v>19</v>
      </c>
      <c r="F752" s="222" t="s">
        <v>881</v>
      </c>
      <c r="G752" s="220"/>
      <c r="H752" s="223">
        <v>24.8</v>
      </c>
      <c r="I752" s="224"/>
      <c r="J752" s="220"/>
      <c r="K752" s="220"/>
      <c r="L752" s="225"/>
      <c r="M752" s="226"/>
      <c r="N752" s="227"/>
      <c r="O752" s="227"/>
      <c r="P752" s="227"/>
      <c r="Q752" s="227"/>
      <c r="R752" s="227"/>
      <c r="S752" s="227"/>
      <c r="T752" s="228"/>
      <c r="AT752" s="229" t="s">
        <v>152</v>
      </c>
      <c r="AU752" s="229" t="s">
        <v>82</v>
      </c>
      <c r="AV752" s="14" t="s">
        <v>82</v>
      </c>
      <c r="AW752" s="14" t="s">
        <v>33</v>
      </c>
      <c r="AX752" s="14" t="s">
        <v>72</v>
      </c>
      <c r="AY752" s="229" t="s">
        <v>136</v>
      </c>
    </row>
    <row r="753" spans="2:51" s="14" customFormat="1" ht="11.25">
      <c r="B753" s="219"/>
      <c r="C753" s="220"/>
      <c r="D753" s="204" t="s">
        <v>152</v>
      </c>
      <c r="E753" s="221" t="s">
        <v>19</v>
      </c>
      <c r="F753" s="222" t="s">
        <v>882</v>
      </c>
      <c r="G753" s="220"/>
      <c r="H753" s="223">
        <v>8</v>
      </c>
      <c r="I753" s="224"/>
      <c r="J753" s="220"/>
      <c r="K753" s="220"/>
      <c r="L753" s="225"/>
      <c r="M753" s="226"/>
      <c r="N753" s="227"/>
      <c r="O753" s="227"/>
      <c r="P753" s="227"/>
      <c r="Q753" s="227"/>
      <c r="R753" s="227"/>
      <c r="S753" s="227"/>
      <c r="T753" s="228"/>
      <c r="AT753" s="229" t="s">
        <v>152</v>
      </c>
      <c r="AU753" s="229" t="s">
        <v>82</v>
      </c>
      <c r="AV753" s="14" t="s">
        <v>82</v>
      </c>
      <c r="AW753" s="14" t="s">
        <v>33</v>
      </c>
      <c r="AX753" s="14" t="s">
        <v>72</v>
      </c>
      <c r="AY753" s="229" t="s">
        <v>136</v>
      </c>
    </row>
    <row r="754" spans="2:51" s="13" customFormat="1" ht="11.25">
      <c r="B754" s="209"/>
      <c r="C754" s="210"/>
      <c r="D754" s="204" t="s">
        <v>152</v>
      </c>
      <c r="E754" s="211" t="s">
        <v>19</v>
      </c>
      <c r="F754" s="212" t="s">
        <v>163</v>
      </c>
      <c r="G754" s="210"/>
      <c r="H754" s="211" t="s">
        <v>19</v>
      </c>
      <c r="I754" s="213"/>
      <c r="J754" s="210"/>
      <c r="K754" s="210"/>
      <c r="L754" s="214"/>
      <c r="M754" s="215"/>
      <c r="N754" s="216"/>
      <c r="O754" s="216"/>
      <c r="P754" s="216"/>
      <c r="Q754" s="216"/>
      <c r="R754" s="216"/>
      <c r="S754" s="216"/>
      <c r="T754" s="217"/>
      <c r="AT754" s="218" t="s">
        <v>152</v>
      </c>
      <c r="AU754" s="218" t="s">
        <v>82</v>
      </c>
      <c r="AV754" s="13" t="s">
        <v>80</v>
      </c>
      <c r="AW754" s="13" t="s">
        <v>33</v>
      </c>
      <c r="AX754" s="13" t="s">
        <v>72</v>
      </c>
      <c r="AY754" s="218" t="s">
        <v>136</v>
      </c>
    </row>
    <row r="755" spans="2:51" s="14" customFormat="1" ht="11.25">
      <c r="B755" s="219"/>
      <c r="C755" s="220"/>
      <c r="D755" s="204" t="s">
        <v>152</v>
      </c>
      <c r="E755" s="221" t="s">
        <v>19</v>
      </c>
      <c r="F755" s="222" t="s">
        <v>883</v>
      </c>
      <c r="G755" s="220"/>
      <c r="H755" s="223">
        <v>48</v>
      </c>
      <c r="I755" s="224"/>
      <c r="J755" s="220"/>
      <c r="K755" s="220"/>
      <c r="L755" s="225"/>
      <c r="M755" s="226"/>
      <c r="N755" s="227"/>
      <c r="O755" s="227"/>
      <c r="P755" s="227"/>
      <c r="Q755" s="227"/>
      <c r="R755" s="227"/>
      <c r="S755" s="227"/>
      <c r="T755" s="228"/>
      <c r="AT755" s="229" t="s">
        <v>152</v>
      </c>
      <c r="AU755" s="229" t="s">
        <v>82</v>
      </c>
      <c r="AV755" s="14" t="s">
        <v>82</v>
      </c>
      <c r="AW755" s="14" t="s">
        <v>33</v>
      </c>
      <c r="AX755" s="14" t="s">
        <v>72</v>
      </c>
      <c r="AY755" s="229" t="s">
        <v>136</v>
      </c>
    </row>
    <row r="756" spans="2:51" s="14" customFormat="1" ht="11.25">
      <c r="B756" s="219"/>
      <c r="C756" s="220"/>
      <c r="D756" s="204" t="s">
        <v>152</v>
      </c>
      <c r="E756" s="221" t="s">
        <v>19</v>
      </c>
      <c r="F756" s="222" t="s">
        <v>884</v>
      </c>
      <c r="G756" s="220"/>
      <c r="H756" s="223">
        <v>29.6</v>
      </c>
      <c r="I756" s="224"/>
      <c r="J756" s="220"/>
      <c r="K756" s="220"/>
      <c r="L756" s="225"/>
      <c r="M756" s="226"/>
      <c r="N756" s="227"/>
      <c r="O756" s="227"/>
      <c r="P756" s="227"/>
      <c r="Q756" s="227"/>
      <c r="R756" s="227"/>
      <c r="S756" s="227"/>
      <c r="T756" s="228"/>
      <c r="AT756" s="229" t="s">
        <v>152</v>
      </c>
      <c r="AU756" s="229" t="s">
        <v>82</v>
      </c>
      <c r="AV756" s="14" t="s">
        <v>82</v>
      </c>
      <c r="AW756" s="14" t="s">
        <v>33</v>
      </c>
      <c r="AX756" s="14" t="s">
        <v>72</v>
      </c>
      <c r="AY756" s="229" t="s">
        <v>136</v>
      </c>
    </row>
    <row r="757" spans="2:51" s="14" customFormat="1" ht="11.25">
      <c r="B757" s="219"/>
      <c r="C757" s="220"/>
      <c r="D757" s="204" t="s">
        <v>152</v>
      </c>
      <c r="E757" s="221" t="s">
        <v>19</v>
      </c>
      <c r="F757" s="222" t="s">
        <v>885</v>
      </c>
      <c r="G757" s="220"/>
      <c r="H757" s="223">
        <v>19</v>
      </c>
      <c r="I757" s="224"/>
      <c r="J757" s="220"/>
      <c r="K757" s="220"/>
      <c r="L757" s="225"/>
      <c r="M757" s="226"/>
      <c r="N757" s="227"/>
      <c r="O757" s="227"/>
      <c r="P757" s="227"/>
      <c r="Q757" s="227"/>
      <c r="R757" s="227"/>
      <c r="S757" s="227"/>
      <c r="T757" s="228"/>
      <c r="AT757" s="229" t="s">
        <v>152</v>
      </c>
      <c r="AU757" s="229" t="s">
        <v>82</v>
      </c>
      <c r="AV757" s="14" t="s">
        <v>82</v>
      </c>
      <c r="AW757" s="14" t="s">
        <v>33</v>
      </c>
      <c r="AX757" s="14" t="s">
        <v>72</v>
      </c>
      <c r="AY757" s="229" t="s">
        <v>136</v>
      </c>
    </row>
    <row r="758" spans="2:51" s="14" customFormat="1" ht="11.25">
      <c r="B758" s="219"/>
      <c r="C758" s="220"/>
      <c r="D758" s="204" t="s">
        <v>152</v>
      </c>
      <c r="E758" s="221" t="s">
        <v>19</v>
      </c>
      <c r="F758" s="222" t="s">
        <v>886</v>
      </c>
      <c r="G758" s="220"/>
      <c r="H758" s="223">
        <v>12.6</v>
      </c>
      <c r="I758" s="224"/>
      <c r="J758" s="220"/>
      <c r="K758" s="220"/>
      <c r="L758" s="225"/>
      <c r="M758" s="226"/>
      <c r="N758" s="227"/>
      <c r="O758" s="227"/>
      <c r="P758" s="227"/>
      <c r="Q758" s="227"/>
      <c r="R758" s="227"/>
      <c r="S758" s="227"/>
      <c r="T758" s="228"/>
      <c r="AT758" s="229" t="s">
        <v>152</v>
      </c>
      <c r="AU758" s="229" t="s">
        <v>82</v>
      </c>
      <c r="AV758" s="14" t="s">
        <v>82</v>
      </c>
      <c r="AW758" s="14" t="s">
        <v>33</v>
      </c>
      <c r="AX758" s="14" t="s">
        <v>72</v>
      </c>
      <c r="AY758" s="229" t="s">
        <v>136</v>
      </c>
    </row>
    <row r="759" spans="2:51" s="14" customFormat="1" ht="11.25">
      <c r="B759" s="219"/>
      <c r="C759" s="220"/>
      <c r="D759" s="204" t="s">
        <v>152</v>
      </c>
      <c r="E759" s="221" t="s">
        <v>19</v>
      </c>
      <c r="F759" s="222" t="s">
        <v>887</v>
      </c>
      <c r="G759" s="220"/>
      <c r="H759" s="223">
        <v>22.4</v>
      </c>
      <c r="I759" s="224"/>
      <c r="J759" s="220"/>
      <c r="K759" s="220"/>
      <c r="L759" s="225"/>
      <c r="M759" s="226"/>
      <c r="N759" s="227"/>
      <c r="O759" s="227"/>
      <c r="P759" s="227"/>
      <c r="Q759" s="227"/>
      <c r="R759" s="227"/>
      <c r="S759" s="227"/>
      <c r="T759" s="228"/>
      <c r="AT759" s="229" t="s">
        <v>152</v>
      </c>
      <c r="AU759" s="229" t="s">
        <v>82</v>
      </c>
      <c r="AV759" s="14" t="s">
        <v>82</v>
      </c>
      <c r="AW759" s="14" t="s">
        <v>33</v>
      </c>
      <c r="AX759" s="14" t="s">
        <v>72</v>
      </c>
      <c r="AY759" s="229" t="s">
        <v>136</v>
      </c>
    </row>
    <row r="760" spans="2:51" s="13" customFormat="1" ht="11.25">
      <c r="B760" s="209"/>
      <c r="C760" s="210"/>
      <c r="D760" s="204" t="s">
        <v>152</v>
      </c>
      <c r="E760" s="211" t="s">
        <v>19</v>
      </c>
      <c r="F760" s="212" t="s">
        <v>169</v>
      </c>
      <c r="G760" s="210"/>
      <c r="H760" s="211" t="s">
        <v>19</v>
      </c>
      <c r="I760" s="213"/>
      <c r="J760" s="210"/>
      <c r="K760" s="210"/>
      <c r="L760" s="214"/>
      <c r="M760" s="215"/>
      <c r="N760" s="216"/>
      <c r="O760" s="216"/>
      <c r="P760" s="216"/>
      <c r="Q760" s="216"/>
      <c r="R760" s="216"/>
      <c r="S760" s="216"/>
      <c r="T760" s="217"/>
      <c r="AT760" s="218" t="s">
        <v>152</v>
      </c>
      <c r="AU760" s="218" t="s">
        <v>82</v>
      </c>
      <c r="AV760" s="13" t="s">
        <v>80</v>
      </c>
      <c r="AW760" s="13" t="s">
        <v>33</v>
      </c>
      <c r="AX760" s="13" t="s">
        <v>72</v>
      </c>
      <c r="AY760" s="218" t="s">
        <v>136</v>
      </c>
    </row>
    <row r="761" spans="2:51" s="14" customFormat="1" ht="11.25">
      <c r="B761" s="219"/>
      <c r="C761" s="220"/>
      <c r="D761" s="204" t="s">
        <v>152</v>
      </c>
      <c r="E761" s="221" t="s">
        <v>19</v>
      </c>
      <c r="F761" s="222" t="s">
        <v>888</v>
      </c>
      <c r="G761" s="220"/>
      <c r="H761" s="223">
        <v>21.9</v>
      </c>
      <c r="I761" s="224"/>
      <c r="J761" s="220"/>
      <c r="K761" s="220"/>
      <c r="L761" s="225"/>
      <c r="M761" s="226"/>
      <c r="N761" s="227"/>
      <c r="O761" s="227"/>
      <c r="P761" s="227"/>
      <c r="Q761" s="227"/>
      <c r="R761" s="227"/>
      <c r="S761" s="227"/>
      <c r="T761" s="228"/>
      <c r="AT761" s="229" t="s">
        <v>152</v>
      </c>
      <c r="AU761" s="229" t="s">
        <v>82</v>
      </c>
      <c r="AV761" s="14" t="s">
        <v>82</v>
      </c>
      <c r="AW761" s="14" t="s">
        <v>33</v>
      </c>
      <c r="AX761" s="14" t="s">
        <v>72</v>
      </c>
      <c r="AY761" s="229" t="s">
        <v>136</v>
      </c>
    </row>
    <row r="762" spans="2:51" s="14" customFormat="1" ht="11.25">
      <c r="B762" s="219"/>
      <c r="C762" s="220"/>
      <c r="D762" s="204" t="s">
        <v>152</v>
      </c>
      <c r="E762" s="221" t="s">
        <v>19</v>
      </c>
      <c r="F762" s="222" t="s">
        <v>889</v>
      </c>
      <c r="G762" s="220"/>
      <c r="H762" s="223">
        <v>26</v>
      </c>
      <c r="I762" s="224"/>
      <c r="J762" s="220"/>
      <c r="K762" s="220"/>
      <c r="L762" s="225"/>
      <c r="M762" s="226"/>
      <c r="N762" s="227"/>
      <c r="O762" s="227"/>
      <c r="P762" s="227"/>
      <c r="Q762" s="227"/>
      <c r="R762" s="227"/>
      <c r="S762" s="227"/>
      <c r="T762" s="228"/>
      <c r="AT762" s="229" t="s">
        <v>152</v>
      </c>
      <c r="AU762" s="229" t="s">
        <v>82</v>
      </c>
      <c r="AV762" s="14" t="s">
        <v>82</v>
      </c>
      <c r="AW762" s="14" t="s">
        <v>33</v>
      </c>
      <c r="AX762" s="14" t="s">
        <v>72</v>
      </c>
      <c r="AY762" s="229" t="s">
        <v>136</v>
      </c>
    </row>
    <row r="763" spans="2:51" s="14" customFormat="1" ht="11.25">
      <c r="B763" s="219"/>
      <c r="C763" s="220"/>
      <c r="D763" s="204" t="s">
        <v>152</v>
      </c>
      <c r="E763" s="221" t="s">
        <v>19</v>
      </c>
      <c r="F763" s="222" t="s">
        <v>890</v>
      </c>
      <c r="G763" s="220"/>
      <c r="H763" s="223">
        <v>20.8</v>
      </c>
      <c r="I763" s="224"/>
      <c r="J763" s="220"/>
      <c r="K763" s="220"/>
      <c r="L763" s="225"/>
      <c r="M763" s="226"/>
      <c r="N763" s="227"/>
      <c r="O763" s="227"/>
      <c r="P763" s="227"/>
      <c r="Q763" s="227"/>
      <c r="R763" s="227"/>
      <c r="S763" s="227"/>
      <c r="T763" s="228"/>
      <c r="AT763" s="229" t="s">
        <v>152</v>
      </c>
      <c r="AU763" s="229" t="s">
        <v>82</v>
      </c>
      <c r="AV763" s="14" t="s">
        <v>82</v>
      </c>
      <c r="AW763" s="14" t="s">
        <v>33</v>
      </c>
      <c r="AX763" s="14" t="s">
        <v>72</v>
      </c>
      <c r="AY763" s="229" t="s">
        <v>136</v>
      </c>
    </row>
    <row r="764" spans="2:51" s="14" customFormat="1" ht="11.25">
      <c r="B764" s="219"/>
      <c r="C764" s="220"/>
      <c r="D764" s="204" t="s">
        <v>152</v>
      </c>
      <c r="E764" s="221" t="s">
        <v>19</v>
      </c>
      <c r="F764" s="222" t="s">
        <v>891</v>
      </c>
      <c r="G764" s="220"/>
      <c r="H764" s="223">
        <v>51.3</v>
      </c>
      <c r="I764" s="224"/>
      <c r="J764" s="220"/>
      <c r="K764" s="220"/>
      <c r="L764" s="225"/>
      <c r="M764" s="226"/>
      <c r="N764" s="227"/>
      <c r="O764" s="227"/>
      <c r="P764" s="227"/>
      <c r="Q764" s="227"/>
      <c r="R764" s="227"/>
      <c r="S764" s="227"/>
      <c r="T764" s="228"/>
      <c r="AT764" s="229" t="s">
        <v>152</v>
      </c>
      <c r="AU764" s="229" t="s">
        <v>82</v>
      </c>
      <c r="AV764" s="14" t="s">
        <v>82</v>
      </c>
      <c r="AW764" s="14" t="s">
        <v>33</v>
      </c>
      <c r="AX764" s="14" t="s">
        <v>72</v>
      </c>
      <c r="AY764" s="229" t="s">
        <v>136</v>
      </c>
    </row>
    <row r="765" spans="2:51" s="13" customFormat="1" ht="11.25">
      <c r="B765" s="209"/>
      <c r="C765" s="210"/>
      <c r="D765" s="204" t="s">
        <v>152</v>
      </c>
      <c r="E765" s="211" t="s">
        <v>19</v>
      </c>
      <c r="F765" s="212" t="s">
        <v>174</v>
      </c>
      <c r="G765" s="210"/>
      <c r="H765" s="211" t="s">
        <v>19</v>
      </c>
      <c r="I765" s="213"/>
      <c r="J765" s="210"/>
      <c r="K765" s="210"/>
      <c r="L765" s="214"/>
      <c r="M765" s="215"/>
      <c r="N765" s="216"/>
      <c r="O765" s="216"/>
      <c r="P765" s="216"/>
      <c r="Q765" s="216"/>
      <c r="R765" s="216"/>
      <c r="S765" s="216"/>
      <c r="T765" s="217"/>
      <c r="AT765" s="218" t="s">
        <v>152</v>
      </c>
      <c r="AU765" s="218" t="s">
        <v>82</v>
      </c>
      <c r="AV765" s="13" t="s">
        <v>80</v>
      </c>
      <c r="AW765" s="13" t="s">
        <v>33</v>
      </c>
      <c r="AX765" s="13" t="s">
        <v>72</v>
      </c>
      <c r="AY765" s="218" t="s">
        <v>136</v>
      </c>
    </row>
    <row r="766" spans="2:51" s="14" customFormat="1" ht="11.25">
      <c r="B766" s="219"/>
      <c r="C766" s="220"/>
      <c r="D766" s="204" t="s">
        <v>152</v>
      </c>
      <c r="E766" s="221" t="s">
        <v>19</v>
      </c>
      <c r="F766" s="222" t="s">
        <v>892</v>
      </c>
      <c r="G766" s="220"/>
      <c r="H766" s="223">
        <v>6.3</v>
      </c>
      <c r="I766" s="224"/>
      <c r="J766" s="220"/>
      <c r="K766" s="220"/>
      <c r="L766" s="225"/>
      <c r="M766" s="226"/>
      <c r="N766" s="227"/>
      <c r="O766" s="227"/>
      <c r="P766" s="227"/>
      <c r="Q766" s="227"/>
      <c r="R766" s="227"/>
      <c r="S766" s="227"/>
      <c r="T766" s="228"/>
      <c r="AT766" s="229" t="s">
        <v>152</v>
      </c>
      <c r="AU766" s="229" t="s">
        <v>82</v>
      </c>
      <c r="AV766" s="14" t="s">
        <v>82</v>
      </c>
      <c r="AW766" s="14" t="s">
        <v>33</v>
      </c>
      <c r="AX766" s="14" t="s">
        <v>72</v>
      </c>
      <c r="AY766" s="229" t="s">
        <v>136</v>
      </c>
    </row>
    <row r="767" spans="2:51" s="14" customFormat="1" ht="11.25">
      <c r="B767" s="219"/>
      <c r="C767" s="220"/>
      <c r="D767" s="204" t="s">
        <v>152</v>
      </c>
      <c r="E767" s="221" t="s">
        <v>19</v>
      </c>
      <c r="F767" s="222" t="s">
        <v>893</v>
      </c>
      <c r="G767" s="220"/>
      <c r="H767" s="223">
        <v>13.14</v>
      </c>
      <c r="I767" s="224"/>
      <c r="J767" s="220"/>
      <c r="K767" s="220"/>
      <c r="L767" s="225"/>
      <c r="M767" s="226"/>
      <c r="N767" s="227"/>
      <c r="O767" s="227"/>
      <c r="P767" s="227"/>
      <c r="Q767" s="227"/>
      <c r="R767" s="227"/>
      <c r="S767" s="227"/>
      <c r="T767" s="228"/>
      <c r="AT767" s="229" t="s">
        <v>152</v>
      </c>
      <c r="AU767" s="229" t="s">
        <v>82</v>
      </c>
      <c r="AV767" s="14" t="s">
        <v>82</v>
      </c>
      <c r="AW767" s="14" t="s">
        <v>33</v>
      </c>
      <c r="AX767" s="14" t="s">
        <v>72</v>
      </c>
      <c r="AY767" s="229" t="s">
        <v>136</v>
      </c>
    </row>
    <row r="768" spans="2:51" s="15" customFormat="1" ht="11.25">
      <c r="B768" s="230"/>
      <c r="C768" s="231"/>
      <c r="D768" s="204" t="s">
        <v>152</v>
      </c>
      <c r="E768" s="232" t="s">
        <v>19</v>
      </c>
      <c r="F768" s="233" t="s">
        <v>177</v>
      </c>
      <c r="G768" s="231"/>
      <c r="H768" s="234">
        <v>555.79</v>
      </c>
      <c r="I768" s="235"/>
      <c r="J768" s="231"/>
      <c r="K768" s="231"/>
      <c r="L768" s="236"/>
      <c r="M768" s="237"/>
      <c r="N768" s="238"/>
      <c r="O768" s="238"/>
      <c r="P768" s="238"/>
      <c r="Q768" s="238"/>
      <c r="R768" s="238"/>
      <c r="S768" s="238"/>
      <c r="T768" s="239"/>
      <c r="AT768" s="240" t="s">
        <v>152</v>
      </c>
      <c r="AU768" s="240" t="s">
        <v>82</v>
      </c>
      <c r="AV768" s="15" t="s">
        <v>145</v>
      </c>
      <c r="AW768" s="15" t="s">
        <v>33</v>
      </c>
      <c r="AX768" s="15" t="s">
        <v>80</v>
      </c>
      <c r="AY768" s="240" t="s">
        <v>136</v>
      </c>
    </row>
    <row r="769" spans="1:65" s="2" customFormat="1" ht="16.5" customHeight="1">
      <c r="A769" s="37"/>
      <c r="B769" s="38"/>
      <c r="C769" s="191" t="s">
        <v>900</v>
      </c>
      <c r="D769" s="191" t="s">
        <v>141</v>
      </c>
      <c r="E769" s="192" t="s">
        <v>901</v>
      </c>
      <c r="F769" s="193" t="s">
        <v>902</v>
      </c>
      <c r="G769" s="194" t="s">
        <v>504</v>
      </c>
      <c r="H769" s="195">
        <v>9</v>
      </c>
      <c r="I769" s="196"/>
      <c r="J769" s="197">
        <f>ROUND(I769*H769,2)</f>
        <v>0</v>
      </c>
      <c r="K769" s="193" t="s">
        <v>471</v>
      </c>
      <c r="L769" s="42"/>
      <c r="M769" s="198" t="s">
        <v>19</v>
      </c>
      <c r="N769" s="199" t="s">
        <v>43</v>
      </c>
      <c r="O769" s="67"/>
      <c r="P769" s="200">
        <f>O769*H769</f>
        <v>0</v>
      </c>
      <c r="Q769" s="200">
        <v>0.13</v>
      </c>
      <c r="R769" s="200">
        <f>Q769*H769</f>
        <v>1.17</v>
      </c>
      <c r="S769" s="200">
        <v>0</v>
      </c>
      <c r="T769" s="201">
        <f>S769*H769</f>
        <v>0</v>
      </c>
      <c r="U769" s="37"/>
      <c r="V769" s="37"/>
      <c r="W769" s="37"/>
      <c r="X769" s="37"/>
      <c r="Y769" s="37"/>
      <c r="Z769" s="37"/>
      <c r="AA769" s="37"/>
      <c r="AB769" s="37"/>
      <c r="AC769" s="37"/>
      <c r="AD769" s="37"/>
      <c r="AE769" s="37"/>
      <c r="AR769" s="202" t="s">
        <v>332</v>
      </c>
      <c r="AT769" s="202" t="s">
        <v>141</v>
      </c>
      <c r="AU769" s="202" t="s">
        <v>82</v>
      </c>
      <c r="AY769" s="20" t="s">
        <v>136</v>
      </c>
      <c r="BE769" s="203">
        <f>IF(N769="základní",J769,0)</f>
        <v>0</v>
      </c>
      <c r="BF769" s="203">
        <f>IF(N769="snížená",J769,0)</f>
        <v>0</v>
      </c>
      <c r="BG769" s="203">
        <f>IF(N769="zákl. přenesená",J769,0)</f>
        <v>0</v>
      </c>
      <c r="BH769" s="203">
        <f>IF(N769="sníž. přenesená",J769,0)</f>
        <v>0</v>
      </c>
      <c r="BI769" s="203">
        <f>IF(N769="nulová",J769,0)</f>
        <v>0</v>
      </c>
      <c r="BJ769" s="20" t="s">
        <v>80</v>
      </c>
      <c r="BK769" s="203">
        <f>ROUND(I769*H769,2)</f>
        <v>0</v>
      </c>
      <c r="BL769" s="20" t="s">
        <v>332</v>
      </c>
      <c r="BM769" s="202" t="s">
        <v>903</v>
      </c>
    </row>
    <row r="770" spans="1:47" s="2" customFormat="1" ht="11.25">
      <c r="A770" s="37"/>
      <c r="B770" s="38"/>
      <c r="C770" s="39"/>
      <c r="D770" s="204" t="s">
        <v>148</v>
      </c>
      <c r="E770" s="39"/>
      <c r="F770" s="205" t="s">
        <v>902</v>
      </c>
      <c r="G770" s="39"/>
      <c r="H770" s="39"/>
      <c r="I770" s="112"/>
      <c r="J770" s="39"/>
      <c r="K770" s="39"/>
      <c r="L770" s="42"/>
      <c r="M770" s="206"/>
      <c r="N770" s="207"/>
      <c r="O770" s="67"/>
      <c r="P770" s="67"/>
      <c r="Q770" s="67"/>
      <c r="R770" s="67"/>
      <c r="S770" s="67"/>
      <c r="T770" s="68"/>
      <c r="U770" s="37"/>
      <c r="V770" s="37"/>
      <c r="W770" s="37"/>
      <c r="X770" s="37"/>
      <c r="Y770" s="37"/>
      <c r="Z770" s="37"/>
      <c r="AA770" s="37"/>
      <c r="AB770" s="37"/>
      <c r="AC770" s="37"/>
      <c r="AD770" s="37"/>
      <c r="AE770" s="37"/>
      <c r="AT770" s="20" t="s">
        <v>148</v>
      </c>
      <c r="AU770" s="20" t="s">
        <v>82</v>
      </c>
    </row>
    <row r="771" spans="1:65" s="2" customFormat="1" ht="16.5" customHeight="1">
      <c r="A771" s="37"/>
      <c r="B771" s="38"/>
      <c r="C771" s="191" t="s">
        <v>904</v>
      </c>
      <c r="D771" s="191" t="s">
        <v>141</v>
      </c>
      <c r="E771" s="192" t="s">
        <v>905</v>
      </c>
      <c r="F771" s="193" t="s">
        <v>906</v>
      </c>
      <c r="G771" s="194" t="s">
        <v>504</v>
      </c>
      <c r="H771" s="195">
        <v>1</v>
      </c>
      <c r="I771" s="196"/>
      <c r="J771" s="197">
        <f>ROUND(I771*H771,2)</f>
        <v>0</v>
      </c>
      <c r="K771" s="193" t="s">
        <v>471</v>
      </c>
      <c r="L771" s="42"/>
      <c r="M771" s="198" t="s">
        <v>19</v>
      </c>
      <c r="N771" s="199" t="s">
        <v>43</v>
      </c>
      <c r="O771" s="67"/>
      <c r="P771" s="200">
        <f>O771*H771</f>
        <v>0</v>
      </c>
      <c r="Q771" s="200">
        <v>0.187</v>
      </c>
      <c r="R771" s="200">
        <f>Q771*H771</f>
        <v>0.187</v>
      </c>
      <c r="S771" s="200">
        <v>0</v>
      </c>
      <c r="T771" s="201">
        <f>S771*H771</f>
        <v>0</v>
      </c>
      <c r="U771" s="37"/>
      <c r="V771" s="37"/>
      <c r="W771" s="37"/>
      <c r="X771" s="37"/>
      <c r="Y771" s="37"/>
      <c r="Z771" s="37"/>
      <c r="AA771" s="37"/>
      <c r="AB771" s="37"/>
      <c r="AC771" s="37"/>
      <c r="AD771" s="37"/>
      <c r="AE771" s="37"/>
      <c r="AR771" s="202" t="s">
        <v>332</v>
      </c>
      <c r="AT771" s="202" t="s">
        <v>141</v>
      </c>
      <c r="AU771" s="202" t="s">
        <v>82</v>
      </c>
      <c r="AY771" s="20" t="s">
        <v>136</v>
      </c>
      <c r="BE771" s="203">
        <f>IF(N771="základní",J771,0)</f>
        <v>0</v>
      </c>
      <c r="BF771" s="203">
        <f>IF(N771="snížená",J771,0)</f>
        <v>0</v>
      </c>
      <c r="BG771" s="203">
        <f>IF(N771="zákl. přenesená",J771,0)</f>
        <v>0</v>
      </c>
      <c r="BH771" s="203">
        <f>IF(N771="sníž. přenesená",J771,0)</f>
        <v>0</v>
      </c>
      <c r="BI771" s="203">
        <f>IF(N771="nulová",J771,0)</f>
        <v>0</v>
      </c>
      <c r="BJ771" s="20" t="s">
        <v>80</v>
      </c>
      <c r="BK771" s="203">
        <f>ROUND(I771*H771,2)</f>
        <v>0</v>
      </c>
      <c r="BL771" s="20" t="s">
        <v>332</v>
      </c>
      <c r="BM771" s="202" t="s">
        <v>907</v>
      </c>
    </row>
    <row r="772" spans="1:47" s="2" customFormat="1" ht="11.25">
      <c r="A772" s="37"/>
      <c r="B772" s="38"/>
      <c r="C772" s="39"/>
      <c r="D772" s="204" t="s">
        <v>148</v>
      </c>
      <c r="E772" s="39"/>
      <c r="F772" s="205" t="s">
        <v>906</v>
      </c>
      <c r="G772" s="39"/>
      <c r="H772" s="39"/>
      <c r="I772" s="112"/>
      <c r="J772" s="39"/>
      <c r="K772" s="39"/>
      <c r="L772" s="42"/>
      <c r="M772" s="206"/>
      <c r="N772" s="207"/>
      <c r="O772" s="67"/>
      <c r="P772" s="67"/>
      <c r="Q772" s="67"/>
      <c r="R772" s="67"/>
      <c r="S772" s="67"/>
      <c r="T772" s="68"/>
      <c r="U772" s="37"/>
      <c r="V772" s="37"/>
      <c r="W772" s="37"/>
      <c r="X772" s="37"/>
      <c r="Y772" s="37"/>
      <c r="Z772" s="37"/>
      <c r="AA772" s="37"/>
      <c r="AB772" s="37"/>
      <c r="AC772" s="37"/>
      <c r="AD772" s="37"/>
      <c r="AE772" s="37"/>
      <c r="AT772" s="20" t="s">
        <v>148</v>
      </c>
      <c r="AU772" s="20" t="s">
        <v>82</v>
      </c>
    </row>
    <row r="773" spans="1:65" s="2" customFormat="1" ht="16.5" customHeight="1">
      <c r="A773" s="37"/>
      <c r="B773" s="38"/>
      <c r="C773" s="241" t="s">
        <v>908</v>
      </c>
      <c r="D773" s="241" t="s">
        <v>403</v>
      </c>
      <c r="E773" s="242" t="s">
        <v>909</v>
      </c>
      <c r="F773" s="243" t="s">
        <v>910</v>
      </c>
      <c r="G773" s="244" t="s">
        <v>504</v>
      </c>
      <c r="H773" s="245">
        <v>1</v>
      </c>
      <c r="I773" s="246"/>
      <c r="J773" s="247">
        <f>ROUND(I773*H773,2)</f>
        <v>0</v>
      </c>
      <c r="K773" s="243" t="s">
        <v>471</v>
      </c>
      <c r="L773" s="248"/>
      <c r="M773" s="249" t="s">
        <v>19</v>
      </c>
      <c r="N773" s="250" t="s">
        <v>43</v>
      </c>
      <c r="O773" s="67"/>
      <c r="P773" s="200">
        <f>O773*H773</f>
        <v>0</v>
      </c>
      <c r="Q773" s="200">
        <v>0.115</v>
      </c>
      <c r="R773" s="200">
        <f>Q773*H773</f>
        <v>0.115</v>
      </c>
      <c r="S773" s="200">
        <v>0</v>
      </c>
      <c r="T773" s="201">
        <f>S773*H773</f>
        <v>0</v>
      </c>
      <c r="U773" s="37"/>
      <c r="V773" s="37"/>
      <c r="W773" s="37"/>
      <c r="X773" s="37"/>
      <c r="Y773" s="37"/>
      <c r="Z773" s="37"/>
      <c r="AA773" s="37"/>
      <c r="AB773" s="37"/>
      <c r="AC773" s="37"/>
      <c r="AD773" s="37"/>
      <c r="AE773" s="37"/>
      <c r="AR773" s="202" t="s">
        <v>407</v>
      </c>
      <c r="AT773" s="202" t="s">
        <v>403</v>
      </c>
      <c r="AU773" s="202" t="s">
        <v>82</v>
      </c>
      <c r="AY773" s="20" t="s">
        <v>136</v>
      </c>
      <c r="BE773" s="203">
        <f>IF(N773="základní",J773,0)</f>
        <v>0</v>
      </c>
      <c r="BF773" s="203">
        <f>IF(N773="snížená",J773,0)</f>
        <v>0</v>
      </c>
      <c r="BG773" s="203">
        <f>IF(N773="zákl. přenesená",J773,0)</f>
        <v>0</v>
      </c>
      <c r="BH773" s="203">
        <f>IF(N773="sníž. přenesená",J773,0)</f>
        <v>0</v>
      </c>
      <c r="BI773" s="203">
        <f>IF(N773="nulová",J773,0)</f>
        <v>0</v>
      </c>
      <c r="BJ773" s="20" t="s">
        <v>80</v>
      </c>
      <c r="BK773" s="203">
        <f>ROUND(I773*H773,2)</f>
        <v>0</v>
      </c>
      <c r="BL773" s="20" t="s">
        <v>332</v>
      </c>
      <c r="BM773" s="202" t="s">
        <v>911</v>
      </c>
    </row>
    <row r="774" spans="1:47" s="2" customFormat="1" ht="11.25">
      <c r="A774" s="37"/>
      <c r="B774" s="38"/>
      <c r="C774" s="39"/>
      <c r="D774" s="204" t="s">
        <v>148</v>
      </c>
      <c r="E774" s="39"/>
      <c r="F774" s="205" t="s">
        <v>910</v>
      </c>
      <c r="G774" s="39"/>
      <c r="H774" s="39"/>
      <c r="I774" s="112"/>
      <c r="J774" s="39"/>
      <c r="K774" s="39"/>
      <c r="L774" s="42"/>
      <c r="M774" s="206"/>
      <c r="N774" s="207"/>
      <c r="O774" s="67"/>
      <c r="P774" s="67"/>
      <c r="Q774" s="67"/>
      <c r="R774" s="67"/>
      <c r="S774" s="67"/>
      <c r="T774" s="68"/>
      <c r="U774" s="37"/>
      <c r="V774" s="37"/>
      <c r="W774" s="37"/>
      <c r="X774" s="37"/>
      <c r="Y774" s="37"/>
      <c r="Z774" s="37"/>
      <c r="AA774" s="37"/>
      <c r="AB774" s="37"/>
      <c r="AC774" s="37"/>
      <c r="AD774" s="37"/>
      <c r="AE774" s="37"/>
      <c r="AT774" s="20" t="s">
        <v>148</v>
      </c>
      <c r="AU774" s="20" t="s">
        <v>82</v>
      </c>
    </row>
    <row r="775" spans="1:65" s="2" customFormat="1" ht="16.5" customHeight="1">
      <c r="A775" s="37"/>
      <c r="B775" s="38"/>
      <c r="C775" s="191" t="s">
        <v>912</v>
      </c>
      <c r="D775" s="191" t="s">
        <v>141</v>
      </c>
      <c r="E775" s="192" t="s">
        <v>913</v>
      </c>
      <c r="F775" s="193" t="s">
        <v>914</v>
      </c>
      <c r="G775" s="194" t="s">
        <v>354</v>
      </c>
      <c r="H775" s="195">
        <v>1.533</v>
      </c>
      <c r="I775" s="196"/>
      <c r="J775" s="197">
        <f>ROUND(I775*H775,2)</f>
        <v>0</v>
      </c>
      <c r="K775" s="193" t="s">
        <v>144</v>
      </c>
      <c r="L775" s="42"/>
      <c r="M775" s="198" t="s">
        <v>19</v>
      </c>
      <c r="N775" s="199" t="s">
        <v>43</v>
      </c>
      <c r="O775" s="67"/>
      <c r="P775" s="200">
        <f>O775*H775</f>
        <v>0</v>
      </c>
      <c r="Q775" s="200">
        <v>0</v>
      </c>
      <c r="R775" s="200">
        <f>Q775*H775</f>
        <v>0</v>
      </c>
      <c r="S775" s="200">
        <v>0</v>
      </c>
      <c r="T775" s="201">
        <f>S775*H775</f>
        <v>0</v>
      </c>
      <c r="U775" s="37"/>
      <c r="V775" s="37"/>
      <c r="W775" s="37"/>
      <c r="X775" s="37"/>
      <c r="Y775" s="37"/>
      <c r="Z775" s="37"/>
      <c r="AA775" s="37"/>
      <c r="AB775" s="37"/>
      <c r="AC775" s="37"/>
      <c r="AD775" s="37"/>
      <c r="AE775" s="37"/>
      <c r="AR775" s="202" t="s">
        <v>332</v>
      </c>
      <c r="AT775" s="202" t="s">
        <v>141</v>
      </c>
      <c r="AU775" s="202" t="s">
        <v>82</v>
      </c>
      <c r="AY775" s="20" t="s">
        <v>136</v>
      </c>
      <c r="BE775" s="203">
        <f>IF(N775="základní",J775,0)</f>
        <v>0</v>
      </c>
      <c r="BF775" s="203">
        <f>IF(N775="snížená",J775,0)</f>
        <v>0</v>
      </c>
      <c r="BG775" s="203">
        <f>IF(N775="zákl. přenesená",J775,0)</f>
        <v>0</v>
      </c>
      <c r="BH775" s="203">
        <f>IF(N775="sníž. přenesená",J775,0)</f>
        <v>0</v>
      </c>
      <c r="BI775" s="203">
        <f>IF(N775="nulová",J775,0)</f>
        <v>0</v>
      </c>
      <c r="BJ775" s="20" t="s">
        <v>80</v>
      </c>
      <c r="BK775" s="203">
        <f>ROUND(I775*H775,2)</f>
        <v>0</v>
      </c>
      <c r="BL775" s="20" t="s">
        <v>332</v>
      </c>
      <c r="BM775" s="202" t="s">
        <v>915</v>
      </c>
    </row>
    <row r="776" spans="1:47" s="2" customFormat="1" ht="19.5">
      <c r="A776" s="37"/>
      <c r="B776" s="38"/>
      <c r="C776" s="39"/>
      <c r="D776" s="204" t="s">
        <v>148</v>
      </c>
      <c r="E776" s="39"/>
      <c r="F776" s="205" t="s">
        <v>916</v>
      </c>
      <c r="G776" s="39"/>
      <c r="H776" s="39"/>
      <c r="I776" s="112"/>
      <c r="J776" s="39"/>
      <c r="K776" s="39"/>
      <c r="L776" s="42"/>
      <c r="M776" s="206"/>
      <c r="N776" s="207"/>
      <c r="O776" s="67"/>
      <c r="P776" s="67"/>
      <c r="Q776" s="67"/>
      <c r="R776" s="67"/>
      <c r="S776" s="67"/>
      <c r="T776" s="68"/>
      <c r="U776" s="37"/>
      <c r="V776" s="37"/>
      <c r="W776" s="37"/>
      <c r="X776" s="37"/>
      <c r="Y776" s="37"/>
      <c r="Z776" s="37"/>
      <c r="AA776" s="37"/>
      <c r="AB776" s="37"/>
      <c r="AC776" s="37"/>
      <c r="AD776" s="37"/>
      <c r="AE776" s="37"/>
      <c r="AT776" s="20" t="s">
        <v>148</v>
      </c>
      <c r="AU776" s="20" t="s">
        <v>82</v>
      </c>
    </row>
    <row r="777" spans="1:47" s="2" customFormat="1" ht="78">
      <c r="A777" s="37"/>
      <c r="B777" s="38"/>
      <c r="C777" s="39"/>
      <c r="D777" s="204" t="s">
        <v>150</v>
      </c>
      <c r="E777" s="39"/>
      <c r="F777" s="208" t="s">
        <v>917</v>
      </c>
      <c r="G777" s="39"/>
      <c r="H777" s="39"/>
      <c r="I777" s="112"/>
      <c r="J777" s="39"/>
      <c r="K777" s="39"/>
      <c r="L777" s="42"/>
      <c r="M777" s="206"/>
      <c r="N777" s="207"/>
      <c r="O777" s="67"/>
      <c r="P777" s="67"/>
      <c r="Q777" s="67"/>
      <c r="R777" s="67"/>
      <c r="S777" s="67"/>
      <c r="T777" s="68"/>
      <c r="U777" s="37"/>
      <c r="V777" s="37"/>
      <c r="W777" s="37"/>
      <c r="X777" s="37"/>
      <c r="Y777" s="37"/>
      <c r="Z777" s="37"/>
      <c r="AA777" s="37"/>
      <c r="AB777" s="37"/>
      <c r="AC777" s="37"/>
      <c r="AD777" s="37"/>
      <c r="AE777" s="37"/>
      <c r="AT777" s="20" t="s">
        <v>150</v>
      </c>
      <c r="AU777" s="20" t="s">
        <v>82</v>
      </c>
    </row>
    <row r="778" spans="1:65" s="2" customFormat="1" ht="16.5" customHeight="1">
      <c r="A778" s="37"/>
      <c r="B778" s="38"/>
      <c r="C778" s="191" t="s">
        <v>918</v>
      </c>
      <c r="D778" s="191" t="s">
        <v>141</v>
      </c>
      <c r="E778" s="192" t="s">
        <v>919</v>
      </c>
      <c r="F778" s="193" t="s">
        <v>920</v>
      </c>
      <c r="G778" s="194" t="s">
        <v>354</v>
      </c>
      <c r="H778" s="195">
        <v>1.533</v>
      </c>
      <c r="I778" s="196"/>
      <c r="J778" s="197">
        <f>ROUND(I778*H778,2)</f>
        <v>0</v>
      </c>
      <c r="K778" s="193" t="s">
        <v>144</v>
      </c>
      <c r="L778" s="42"/>
      <c r="M778" s="198" t="s">
        <v>19</v>
      </c>
      <c r="N778" s="199" t="s">
        <v>43</v>
      </c>
      <c r="O778" s="67"/>
      <c r="P778" s="200">
        <f>O778*H778</f>
        <v>0</v>
      </c>
      <c r="Q778" s="200">
        <v>0</v>
      </c>
      <c r="R778" s="200">
        <f>Q778*H778</f>
        <v>0</v>
      </c>
      <c r="S778" s="200">
        <v>0</v>
      </c>
      <c r="T778" s="201">
        <f>S778*H778</f>
        <v>0</v>
      </c>
      <c r="U778" s="37"/>
      <c r="V778" s="37"/>
      <c r="W778" s="37"/>
      <c r="X778" s="37"/>
      <c r="Y778" s="37"/>
      <c r="Z778" s="37"/>
      <c r="AA778" s="37"/>
      <c r="AB778" s="37"/>
      <c r="AC778" s="37"/>
      <c r="AD778" s="37"/>
      <c r="AE778" s="37"/>
      <c r="AR778" s="202" t="s">
        <v>332</v>
      </c>
      <c r="AT778" s="202" t="s">
        <v>141</v>
      </c>
      <c r="AU778" s="202" t="s">
        <v>82</v>
      </c>
      <c r="AY778" s="20" t="s">
        <v>136</v>
      </c>
      <c r="BE778" s="203">
        <f>IF(N778="základní",J778,0)</f>
        <v>0</v>
      </c>
      <c r="BF778" s="203">
        <f>IF(N778="snížená",J778,0)</f>
        <v>0</v>
      </c>
      <c r="BG778" s="203">
        <f>IF(N778="zákl. přenesená",J778,0)</f>
        <v>0</v>
      </c>
      <c r="BH778" s="203">
        <f>IF(N778="sníž. přenesená",J778,0)</f>
        <v>0</v>
      </c>
      <c r="BI778" s="203">
        <f>IF(N778="nulová",J778,0)</f>
        <v>0</v>
      </c>
      <c r="BJ778" s="20" t="s">
        <v>80</v>
      </c>
      <c r="BK778" s="203">
        <f>ROUND(I778*H778,2)</f>
        <v>0</v>
      </c>
      <c r="BL778" s="20" t="s">
        <v>332</v>
      </c>
      <c r="BM778" s="202" t="s">
        <v>921</v>
      </c>
    </row>
    <row r="779" spans="1:47" s="2" customFormat="1" ht="19.5">
      <c r="A779" s="37"/>
      <c r="B779" s="38"/>
      <c r="C779" s="39"/>
      <c r="D779" s="204" t="s">
        <v>148</v>
      </c>
      <c r="E779" s="39"/>
      <c r="F779" s="205" t="s">
        <v>922</v>
      </c>
      <c r="G779" s="39"/>
      <c r="H779" s="39"/>
      <c r="I779" s="112"/>
      <c r="J779" s="39"/>
      <c r="K779" s="39"/>
      <c r="L779" s="42"/>
      <c r="M779" s="206"/>
      <c r="N779" s="207"/>
      <c r="O779" s="67"/>
      <c r="P779" s="67"/>
      <c r="Q779" s="67"/>
      <c r="R779" s="67"/>
      <c r="S779" s="67"/>
      <c r="T779" s="68"/>
      <c r="U779" s="37"/>
      <c r="V779" s="37"/>
      <c r="W779" s="37"/>
      <c r="X779" s="37"/>
      <c r="Y779" s="37"/>
      <c r="Z779" s="37"/>
      <c r="AA779" s="37"/>
      <c r="AB779" s="37"/>
      <c r="AC779" s="37"/>
      <c r="AD779" s="37"/>
      <c r="AE779" s="37"/>
      <c r="AT779" s="20" t="s">
        <v>148</v>
      </c>
      <c r="AU779" s="20" t="s">
        <v>82</v>
      </c>
    </row>
    <row r="780" spans="1:47" s="2" customFormat="1" ht="78">
      <c r="A780" s="37"/>
      <c r="B780" s="38"/>
      <c r="C780" s="39"/>
      <c r="D780" s="204" t="s">
        <v>150</v>
      </c>
      <c r="E780" s="39"/>
      <c r="F780" s="208" t="s">
        <v>917</v>
      </c>
      <c r="G780" s="39"/>
      <c r="H780" s="39"/>
      <c r="I780" s="112"/>
      <c r="J780" s="39"/>
      <c r="K780" s="39"/>
      <c r="L780" s="42"/>
      <c r="M780" s="206"/>
      <c r="N780" s="207"/>
      <c r="O780" s="67"/>
      <c r="P780" s="67"/>
      <c r="Q780" s="67"/>
      <c r="R780" s="67"/>
      <c r="S780" s="67"/>
      <c r="T780" s="68"/>
      <c r="U780" s="37"/>
      <c r="V780" s="37"/>
      <c r="W780" s="37"/>
      <c r="X780" s="37"/>
      <c r="Y780" s="37"/>
      <c r="Z780" s="37"/>
      <c r="AA780" s="37"/>
      <c r="AB780" s="37"/>
      <c r="AC780" s="37"/>
      <c r="AD780" s="37"/>
      <c r="AE780" s="37"/>
      <c r="AT780" s="20" t="s">
        <v>150</v>
      </c>
      <c r="AU780" s="20" t="s">
        <v>82</v>
      </c>
    </row>
    <row r="781" spans="2:63" s="12" customFormat="1" ht="22.9" customHeight="1">
      <c r="B781" s="175"/>
      <c r="C781" s="176"/>
      <c r="D781" s="177" t="s">
        <v>71</v>
      </c>
      <c r="E781" s="189" t="s">
        <v>923</v>
      </c>
      <c r="F781" s="189" t="s">
        <v>924</v>
      </c>
      <c r="G781" s="176"/>
      <c r="H781" s="176"/>
      <c r="I781" s="179"/>
      <c r="J781" s="190">
        <f>BK781</f>
        <v>0</v>
      </c>
      <c r="K781" s="176"/>
      <c r="L781" s="181"/>
      <c r="M781" s="182"/>
      <c r="N781" s="183"/>
      <c r="O781" s="183"/>
      <c r="P781" s="184">
        <f>SUM(P782:P830)</f>
        <v>0</v>
      </c>
      <c r="Q781" s="183"/>
      <c r="R781" s="184">
        <f>SUM(R782:R830)</f>
        <v>1.015043243211</v>
      </c>
      <c r="S781" s="183"/>
      <c r="T781" s="185">
        <f>SUM(T782:T830)</f>
        <v>0</v>
      </c>
      <c r="AR781" s="186" t="s">
        <v>82</v>
      </c>
      <c r="AT781" s="187" t="s">
        <v>71</v>
      </c>
      <c r="AU781" s="187" t="s">
        <v>80</v>
      </c>
      <c r="AY781" s="186" t="s">
        <v>136</v>
      </c>
      <c r="BK781" s="188">
        <f>SUM(BK782:BK830)</f>
        <v>0</v>
      </c>
    </row>
    <row r="782" spans="1:65" s="2" customFormat="1" ht="16.5" customHeight="1">
      <c r="A782" s="37"/>
      <c r="B782" s="38"/>
      <c r="C782" s="191" t="s">
        <v>925</v>
      </c>
      <c r="D782" s="191" t="s">
        <v>141</v>
      </c>
      <c r="E782" s="192" t="s">
        <v>926</v>
      </c>
      <c r="F782" s="193" t="s">
        <v>927</v>
      </c>
      <c r="G782" s="194" t="s">
        <v>90</v>
      </c>
      <c r="H782" s="195">
        <v>10.629</v>
      </c>
      <c r="I782" s="196"/>
      <c r="J782" s="197">
        <f>ROUND(I782*H782,2)</f>
        <v>0</v>
      </c>
      <c r="K782" s="193" t="s">
        <v>144</v>
      </c>
      <c r="L782" s="42"/>
      <c r="M782" s="198" t="s">
        <v>19</v>
      </c>
      <c r="N782" s="199" t="s">
        <v>43</v>
      </c>
      <c r="O782" s="67"/>
      <c r="P782" s="200">
        <f>O782*H782</f>
        <v>0</v>
      </c>
      <c r="Q782" s="200">
        <v>0.010450959</v>
      </c>
      <c r="R782" s="200">
        <f>Q782*H782</f>
        <v>0.111083243211</v>
      </c>
      <c r="S782" s="200">
        <v>0</v>
      </c>
      <c r="T782" s="201">
        <f>S782*H782</f>
        <v>0</v>
      </c>
      <c r="U782" s="37"/>
      <c r="V782" s="37"/>
      <c r="W782" s="37"/>
      <c r="X782" s="37"/>
      <c r="Y782" s="37"/>
      <c r="Z782" s="37"/>
      <c r="AA782" s="37"/>
      <c r="AB782" s="37"/>
      <c r="AC782" s="37"/>
      <c r="AD782" s="37"/>
      <c r="AE782" s="37"/>
      <c r="AR782" s="202" t="s">
        <v>332</v>
      </c>
      <c r="AT782" s="202" t="s">
        <v>141</v>
      </c>
      <c r="AU782" s="202" t="s">
        <v>82</v>
      </c>
      <c r="AY782" s="20" t="s">
        <v>136</v>
      </c>
      <c r="BE782" s="203">
        <f>IF(N782="základní",J782,0)</f>
        <v>0</v>
      </c>
      <c r="BF782" s="203">
        <f>IF(N782="snížená",J782,0)</f>
        <v>0</v>
      </c>
      <c r="BG782" s="203">
        <f>IF(N782="zákl. přenesená",J782,0)</f>
        <v>0</v>
      </c>
      <c r="BH782" s="203">
        <f>IF(N782="sníž. přenesená",J782,0)</f>
        <v>0</v>
      </c>
      <c r="BI782" s="203">
        <f>IF(N782="nulová",J782,0)</f>
        <v>0</v>
      </c>
      <c r="BJ782" s="20" t="s">
        <v>80</v>
      </c>
      <c r="BK782" s="203">
        <f>ROUND(I782*H782,2)</f>
        <v>0</v>
      </c>
      <c r="BL782" s="20" t="s">
        <v>332</v>
      </c>
      <c r="BM782" s="202" t="s">
        <v>928</v>
      </c>
    </row>
    <row r="783" spans="1:47" s="2" customFormat="1" ht="19.5">
      <c r="A783" s="37"/>
      <c r="B783" s="38"/>
      <c r="C783" s="39"/>
      <c r="D783" s="204" t="s">
        <v>148</v>
      </c>
      <c r="E783" s="39"/>
      <c r="F783" s="205" t="s">
        <v>929</v>
      </c>
      <c r="G783" s="39"/>
      <c r="H783" s="39"/>
      <c r="I783" s="112"/>
      <c r="J783" s="39"/>
      <c r="K783" s="39"/>
      <c r="L783" s="42"/>
      <c r="M783" s="206"/>
      <c r="N783" s="207"/>
      <c r="O783" s="67"/>
      <c r="P783" s="67"/>
      <c r="Q783" s="67"/>
      <c r="R783" s="67"/>
      <c r="S783" s="67"/>
      <c r="T783" s="68"/>
      <c r="U783" s="37"/>
      <c r="V783" s="37"/>
      <c r="W783" s="37"/>
      <c r="X783" s="37"/>
      <c r="Y783" s="37"/>
      <c r="Z783" s="37"/>
      <c r="AA783" s="37"/>
      <c r="AB783" s="37"/>
      <c r="AC783" s="37"/>
      <c r="AD783" s="37"/>
      <c r="AE783" s="37"/>
      <c r="AT783" s="20" t="s">
        <v>148</v>
      </c>
      <c r="AU783" s="20" t="s">
        <v>82</v>
      </c>
    </row>
    <row r="784" spans="2:51" s="13" customFormat="1" ht="11.25">
      <c r="B784" s="209"/>
      <c r="C784" s="210"/>
      <c r="D784" s="204" t="s">
        <v>152</v>
      </c>
      <c r="E784" s="211" t="s">
        <v>19</v>
      </c>
      <c r="F784" s="212" t="s">
        <v>930</v>
      </c>
      <c r="G784" s="210"/>
      <c r="H784" s="211" t="s">
        <v>19</v>
      </c>
      <c r="I784" s="213"/>
      <c r="J784" s="210"/>
      <c r="K784" s="210"/>
      <c r="L784" s="214"/>
      <c r="M784" s="215"/>
      <c r="N784" s="216"/>
      <c r="O784" s="216"/>
      <c r="P784" s="216"/>
      <c r="Q784" s="216"/>
      <c r="R784" s="216"/>
      <c r="S784" s="216"/>
      <c r="T784" s="217"/>
      <c r="AT784" s="218" t="s">
        <v>152</v>
      </c>
      <c r="AU784" s="218" t="s">
        <v>82</v>
      </c>
      <c r="AV784" s="13" t="s">
        <v>80</v>
      </c>
      <c r="AW784" s="13" t="s">
        <v>33</v>
      </c>
      <c r="AX784" s="13" t="s">
        <v>72</v>
      </c>
      <c r="AY784" s="218" t="s">
        <v>136</v>
      </c>
    </row>
    <row r="785" spans="2:51" s="14" customFormat="1" ht="11.25">
      <c r="B785" s="219"/>
      <c r="C785" s="220"/>
      <c r="D785" s="204" t="s">
        <v>152</v>
      </c>
      <c r="E785" s="221" t="s">
        <v>19</v>
      </c>
      <c r="F785" s="222" t="s">
        <v>931</v>
      </c>
      <c r="G785" s="220"/>
      <c r="H785" s="223">
        <v>0.779</v>
      </c>
      <c r="I785" s="224"/>
      <c r="J785" s="220"/>
      <c r="K785" s="220"/>
      <c r="L785" s="225"/>
      <c r="M785" s="226"/>
      <c r="N785" s="227"/>
      <c r="O785" s="227"/>
      <c r="P785" s="227"/>
      <c r="Q785" s="227"/>
      <c r="R785" s="227"/>
      <c r="S785" s="227"/>
      <c r="T785" s="228"/>
      <c r="AT785" s="229" t="s">
        <v>152</v>
      </c>
      <c r="AU785" s="229" t="s">
        <v>82</v>
      </c>
      <c r="AV785" s="14" t="s">
        <v>82</v>
      </c>
      <c r="AW785" s="14" t="s">
        <v>33</v>
      </c>
      <c r="AX785" s="14" t="s">
        <v>72</v>
      </c>
      <c r="AY785" s="229" t="s">
        <v>136</v>
      </c>
    </row>
    <row r="786" spans="2:51" s="13" customFormat="1" ht="11.25">
      <c r="B786" s="209"/>
      <c r="C786" s="210"/>
      <c r="D786" s="204" t="s">
        <v>152</v>
      </c>
      <c r="E786" s="211" t="s">
        <v>19</v>
      </c>
      <c r="F786" s="212" t="s">
        <v>932</v>
      </c>
      <c r="G786" s="210"/>
      <c r="H786" s="211" t="s">
        <v>19</v>
      </c>
      <c r="I786" s="213"/>
      <c r="J786" s="210"/>
      <c r="K786" s="210"/>
      <c r="L786" s="214"/>
      <c r="M786" s="215"/>
      <c r="N786" s="216"/>
      <c r="O786" s="216"/>
      <c r="P786" s="216"/>
      <c r="Q786" s="216"/>
      <c r="R786" s="216"/>
      <c r="S786" s="216"/>
      <c r="T786" s="217"/>
      <c r="AT786" s="218" t="s">
        <v>152</v>
      </c>
      <c r="AU786" s="218" t="s">
        <v>82</v>
      </c>
      <c r="AV786" s="13" t="s">
        <v>80</v>
      </c>
      <c r="AW786" s="13" t="s">
        <v>33</v>
      </c>
      <c r="AX786" s="13" t="s">
        <v>72</v>
      </c>
      <c r="AY786" s="218" t="s">
        <v>136</v>
      </c>
    </row>
    <row r="787" spans="2:51" s="14" customFormat="1" ht="11.25">
      <c r="B787" s="219"/>
      <c r="C787" s="220"/>
      <c r="D787" s="204" t="s">
        <v>152</v>
      </c>
      <c r="E787" s="221" t="s">
        <v>19</v>
      </c>
      <c r="F787" s="222" t="s">
        <v>933</v>
      </c>
      <c r="G787" s="220"/>
      <c r="H787" s="223">
        <v>0.777</v>
      </c>
      <c r="I787" s="224"/>
      <c r="J787" s="220"/>
      <c r="K787" s="220"/>
      <c r="L787" s="225"/>
      <c r="M787" s="226"/>
      <c r="N787" s="227"/>
      <c r="O787" s="227"/>
      <c r="P787" s="227"/>
      <c r="Q787" s="227"/>
      <c r="R787" s="227"/>
      <c r="S787" s="227"/>
      <c r="T787" s="228"/>
      <c r="AT787" s="229" t="s">
        <v>152</v>
      </c>
      <c r="AU787" s="229" t="s">
        <v>82</v>
      </c>
      <c r="AV787" s="14" t="s">
        <v>82</v>
      </c>
      <c r="AW787" s="14" t="s">
        <v>33</v>
      </c>
      <c r="AX787" s="14" t="s">
        <v>72</v>
      </c>
      <c r="AY787" s="229" t="s">
        <v>136</v>
      </c>
    </row>
    <row r="788" spans="2:51" s="13" customFormat="1" ht="11.25">
      <c r="B788" s="209"/>
      <c r="C788" s="210"/>
      <c r="D788" s="204" t="s">
        <v>152</v>
      </c>
      <c r="E788" s="211" t="s">
        <v>19</v>
      </c>
      <c r="F788" s="212" t="s">
        <v>934</v>
      </c>
      <c r="G788" s="210"/>
      <c r="H788" s="211" t="s">
        <v>19</v>
      </c>
      <c r="I788" s="213"/>
      <c r="J788" s="210"/>
      <c r="K788" s="210"/>
      <c r="L788" s="214"/>
      <c r="M788" s="215"/>
      <c r="N788" s="216"/>
      <c r="O788" s="216"/>
      <c r="P788" s="216"/>
      <c r="Q788" s="216"/>
      <c r="R788" s="216"/>
      <c r="S788" s="216"/>
      <c r="T788" s="217"/>
      <c r="AT788" s="218" t="s">
        <v>152</v>
      </c>
      <c r="AU788" s="218" t="s">
        <v>82</v>
      </c>
      <c r="AV788" s="13" t="s">
        <v>80</v>
      </c>
      <c r="AW788" s="13" t="s">
        <v>33</v>
      </c>
      <c r="AX788" s="13" t="s">
        <v>72</v>
      </c>
      <c r="AY788" s="218" t="s">
        <v>136</v>
      </c>
    </row>
    <row r="789" spans="2:51" s="14" customFormat="1" ht="11.25">
      <c r="B789" s="219"/>
      <c r="C789" s="220"/>
      <c r="D789" s="204" t="s">
        <v>152</v>
      </c>
      <c r="E789" s="221" t="s">
        <v>19</v>
      </c>
      <c r="F789" s="222" t="s">
        <v>933</v>
      </c>
      <c r="G789" s="220"/>
      <c r="H789" s="223">
        <v>0.777</v>
      </c>
      <c r="I789" s="224"/>
      <c r="J789" s="220"/>
      <c r="K789" s="220"/>
      <c r="L789" s="225"/>
      <c r="M789" s="226"/>
      <c r="N789" s="227"/>
      <c r="O789" s="227"/>
      <c r="P789" s="227"/>
      <c r="Q789" s="227"/>
      <c r="R789" s="227"/>
      <c r="S789" s="227"/>
      <c r="T789" s="228"/>
      <c r="AT789" s="229" t="s">
        <v>152</v>
      </c>
      <c r="AU789" s="229" t="s">
        <v>82</v>
      </c>
      <c r="AV789" s="14" t="s">
        <v>82</v>
      </c>
      <c r="AW789" s="14" t="s">
        <v>33</v>
      </c>
      <c r="AX789" s="14" t="s">
        <v>72</v>
      </c>
      <c r="AY789" s="229" t="s">
        <v>136</v>
      </c>
    </row>
    <row r="790" spans="2:51" s="13" customFormat="1" ht="11.25">
      <c r="B790" s="209"/>
      <c r="C790" s="210"/>
      <c r="D790" s="204" t="s">
        <v>152</v>
      </c>
      <c r="E790" s="211" t="s">
        <v>19</v>
      </c>
      <c r="F790" s="212" t="s">
        <v>935</v>
      </c>
      <c r="G790" s="210"/>
      <c r="H790" s="211" t="s">
        <v>19</v>
      </c>
      <c r="I790" s="213"/>
      <c r="J790" s="210"/>
      <c r="K790" s="210"/>
      <c r="L790" s="214"/>
      <c r="M790" s="215"/>
      <c r="N790" s="216"/>
      <c r="O790" s="216"/>
      <c r="P790" s="216"/>
      <c r="Q790" s="216"/>
      <c r="R790" s="216"/>
      <c r="S790" s="216"/>
      <c r="T790" s="217"/>
      <c r="AT790" s="218" t="s">
        <v>152</v>
      </c>
      <c r="AU790" s="218" t="s">
        <v>82</v>
      </c>
      <c r="AV790" s="13" t="s">
        <v>80</v>
      </c>
      <c r="AW790" s="13" t="s">
        <v>33</v>
      </c>
      <c r="AX790" s="13" t="s">
        <v>72</v>
      </c>
      <c r="AY790" s="218" t="s">
        <v>136</v>
      </c>
    </row>
    <row r="791" spans="2:51" s="14" customFormat="1" ht="11.25">
      <c r="B791" s="219"/>
      <c r="C791" s="220"/>
      <c r="D791" s="204" t="s">
        <v>152</v>
      </c>
      <c r="E791" s="221" t="s">
        <v>19</v>
      </c>
      <c r="F791" s="222" t="s">
        <v>933</v>
      </c>
      <c r="G791" s="220"/>
      <c r="H791" s="223">
        <v>0.777</v>
      </c>
      <c r="I791" s="224"/>
      <c r="J791" s="220"/>
      <c r="K791" s="220"/>
      <c r="L791" s="225"/>
      <c r="M791" s="226"/>
      <c r="N791" s="227"/>
      <c r="O791" s="227"/>
      <c r="P791" s="227"/>
      <c r="Q791" s="227"/>
      <c r="R791" s="227"/>
      <c r="S791" s="227"/>
      <c r="T791" s="228"/>
      <c r="AT791" s="229" t="s">
        <v>152</v>
      </c>
      <c r="AU791" s="229" t="s">
        <v>82</v>
      </c>
      <c r="AV791" s="14" t="s">
        <v>82</v>
      </c>
      <c r="AW791" s="14" t="s">
        <v>33</v>
      </c>
      <c r="AX791" s="14" t="s">
        <v>72</v>
      </c>
      <c r="AY791" s="229" t="s">
        <v>136</v>
      </c>
    </row>
    <row r="792" spans="2:51" s="13" customFormat="1" ht="11.25">
      <c r="B792" s="209"/>
      <c r="C792" s="210"/>
      <c r="D792" s="204" t="s">
        <v>152</v>
      </c>
      <c r="E792" s="211" t="s">
        <v>19</v>
      </c>
      <c r="F792" s="212" t="s">
        <v>936</v>
      </c>
      <c r="G792" s="210"/>
      <c r="H792" s="211" t="s">
        <v>19</v>
      </c>
      <c r="I792" s="213"/>
      <c r="J792" s="210"/>
      <c r="K792" s="210"/>
      <c r="L792" s="214"/>
      <c r="M792" s="215"/>
      <c r="N792" s="216"/>
      <c r="O792" s="216"/>
      <c r="P792" s="216"/>
      <c r="Q792" s="216"/>
      <c r="R792" s="216"/>
      <c r="S792" s="216"/>
      <c r="T792" s="217"/>
      <c r="AT792" s="218" t="s">
        <v>152</v>
      </c>
      <c r="AU792" s="218" t="s">
        <v>82</v>
      </c>
      <c r="AV792" s="13" t="s">
        <v>80</v>
      </c>
      <c r="AW792" s="13" t="s">
        <v>33</v>
      </c>
      <c r="AX792" s="13" t="s">
        <v>72</v>
      </c>
      <c r="AY792" s="218" t="s">
        <v>136</v>
      </c>
    </row>
    <row r="793" spans="2:51" s="14" customFormat="1" ht="11.25">
      <c r="B793" s="219"/>
      <c r="C793" s="220"/>
      <c r="D793" s="204" t="s">
        <v>152</v>
      </c>
      <c r="E793" s="221" t="s">
        <v>19</v>
      </c>
      <c r="F793" s="222" t="s">
        <v>937</v>
      </c>
      <c r="G793" s="220"/>
      <c r="H793" s="223">
        <v>0.783</v>
      </c>
      <c r="I793" s="224"/>
      <c r="J793" s="220"/>
      <c r="K793" s="220"/>
      <c r="L793" s="225"/>
      <c r="M793" s="226"/>
      <c r="N793" s="227"/>
      <c r="O793" s="227"/>
      <c r="P793" s="227"/>
      <c r="Q793" s="227"/>
      <c r="R793" s="227"/>
      <c r="S793" s="227"/>
      <c r="T793" s="228"/>
      <c r="AT793" s="229" t="s">
        <v>152</v>
      </c>
      <c r="AU793" s="229" t="s">
        <v>82</v>
      </c>
      <c r="AV793" s="14" t="s">
        <v>82</v>
      </c>
      <c r="AW793" s="14" t="s">
        <v>33</v>
      </c>
      <c r="AX793" s="14" t="s">
        <v>72</v>
      </c>
      <c r="AY793" s="229" t="s">
        <v>136</v>
      </c>
    </row>
    <row r="794" spans="2:51" s="13" customFormat="1" ht="11.25">
      <c r="B794" s="209"/>
      <c r="C794" s="210"/>
      <c r="D794" s="204" t="s">
        <v>152</v>
      </c>
      <c r="E794" s="211" t="s">
        <v>19</v>
      </c>
      <c r="F794" s="212" t="s">
        <v>938</v>
      </c>
      <c r="G794" s="210"/>
      <c r="H794" s="211" t="s">
        <v>19</v>
      </c>
      <c r="I794" s="213"/>
      <c r="J794" s="210"/>
      <c r="K794" s="210"/>
      <c r="L794" s="214"/>
      <c r="M794" s="215"/>
      <c r="N794" s="216"/>
      <c r="O794" s="216"/>
      <c r="P794" s="216"/>
      <c r="Q794" s="216"/>
      <c r="R794" s="216"/>
      <c r="S794" s="216"/>
      <c r="T794" s="217"/>
      <c r="AT794" s="218" t="s">
        <v>152</v>
      </c>
      <c r="AU794" s="218" t="s">
        <v>82</v>
      </c>
      <c r="AV794" s="13" t="s">
        <v>80</v>
      </c>
      <c r="AW794" s="13" t="s">
        <v>33</v>
      </c>
      <c r="AX794" s="13" t="s">
        <v>72</v>
      </c>
      <c r="AY794" s="218" t="s">
        <v>136</v>
      </c>
    </row>
    <row r="795" spans="2:51" s="14" customFormat="1" ht="11.25">
      <c r="B795" s="219"/>
      <c r="C795" s="220"/>
      <c r="D795" s="204" t="s">
        <v>152</v>
      </c>
      <c r="E795" s="221" t="s">
        <v>19</v>
      </c>
      <c r="F795" s="222" t="s">
        <v>939</v>
      </c>
      <c r="G795" s="220"/>
      <c r="H795" s="223">
        <v>0.687</v>
      </c>
      <c r="I795" s="224"/>
      <c r="J795" s="220"/>
      <c r="K795" s="220"/>
      <c r="L795" s="225"/>
      <c r="M795" s="226"/>
      <c r="N795" s="227"/>
      <c r="O795" s="227"/>
      <c r="P795" s="227"/>
      <c r="Q795" s="227"/>
      <c r="R795" s="227"/>
      <c r="S795" s="227"/>
      <c r="T795" s="228"/>
      <c r="AT795" s="229" t="s">
        <v>152</v>
      </c>
      <c r="AU795" s="229" t="s">
        <v>82</v>
      </c>
      <c r="AV795" s="14" t="s">
        <v>82</v>
      </c>
      <c r="AW795" s="14" t="s">
        <v>33</v>
      </c>
      <c r="AX795" s="14" t="s">
        <v>72</v>
      </c>
      <c r="AY795" s="229" t="s">
        <v>136</v>
      </c>
    </row>
    <row r="796" spans="2:51" s="13" customFormat="1" ht="11.25">
      <c r="B796" s="209"/>
      <c r="C796" s="210"/>
      <c r="D796" s="204" t="s">
        <v>152</v>
      </c>
      <c r="E796" s="211" t="s">
        <v>19</v>
      </c>
      <c r="F796" s="212" t="s">
        <v>940</v>
      </c>
      <c r="G796" s="210"/>
      <c r="H796" s="211" t="s">
        <v>19</v>
      </c>
      <c r="I796" s="213"/>
      <c r="J796" s="210"/>
      <c r="K796" s="210"/>
      <c r="L796" s="214"/>
      <c r="M796" s="215"/>
      <c r="N796" s="216"/>
      <c r="O796" s="216"/>
      <c r="P796" s="216"/>
      <c r="Q796" s="216"/>
      <c r="R796" s="216"/>
      <c r="S796" s="216"/>
      <c r="T796" s="217"/>
      <c r="AT796" s="218" t="s">
        <v>152</v>
      </c>
      <c r="AU796" s="218" t="s">
        <v>82</v>
      </c>
      <c r="AV796" s="13" t="s">
        <v>80</v>
      </c>
      <c r="AW796" s="13" t="s">
        <v>33</v>
      </c>
      <c r="AX796" s="13" t="s">
        <v>72</v>
      </c>
      <c r="AY796" s="218" t="s">
        <v>136</v>
      </c>
    </row>
    <row r="797" spans="2:51" s="14" customFormat="1" ht="11.25">
      <c r="B797" s="219"/>
      <c r="C797" s="220"/>
      <c r="D797" s="204" t="s">
        <v>152</v>
      </c>
      <c r="E797" s="221" t="s">
        <v>19</v>
      </c>
      <c r="F797" s="222" t="s">
        <v>941</v>
      </c>
      <c r="G797" s="220"/>
      <c r="H797" s="223">
        <v>0.782</v>
      </c>
      <c r="I797" s="224"/>
      <c r="J797" s="220"/>
      <c r="K797" s="220"/>
      <c r="L797" s="225"/>
      <c r="M797" s="226"/>
      <c r="N797" s="227"/>
      <c r="O797" s="227"/>
      <c r="P797" s="227"/>
      <c r="Q797" s="227"/>
      <c r="R797" s="227"/>
      <c r="S797" s="227"/>
      <c r="T797" s="228"/>
      <c r="AT797" s="229" t="s">
        <v>152</v>
      </c>
      <c r="AU797" s="229" t="s">
        <v>82</v>
      </c>
      <c r="AV797" s="14" t="s">
        <v>82</v>
      </c>
      <c r="AW797" s="14" t="s">
        <v>33</v>
      </c>
      <c r="AX797" s="14" t="s">
        <v>72</v>
      </c>
      <c r="AY797" s="229" t="s">
        <v>136</v>
      </c>
    </row>
    <row r="798" spans="2:51" s="13" customFormat="1" ht="11.25">
      <c r="B798" s="209"/>
      <c r="C798" s="210"/>
      <c r="D798" s="204" t="s">
        <v>152</v>
      </c>
      <c r="E798" s="211" t="s">
        <v>19</v>
      </c>
      <c r="F798" s="212" t="s">
        <v>942</v>
      </c>
      <c r="G798" s="210"/>
      <c r="H798" s="211" t="s">
        <v>19</v>
      </c>
      <c r="I798" s="213"/>
      <c r="J798" s="210"/>
      <c r="K798" s="210"/>
      <c r="L798" s="214"/>
      <c r="M798" s="215"/>
      <c r="N798" s="216"/>
      <c r="O798" s="216"/>
      <c r="P798" s="216"/>
      <c r="Q798" s="216"/>
      <c r="R798" s="216"/>
      <c r="S798" s="216"/>
      <c r="T798" s="217"/>
      <c r="AT798" s="218" t="s">
        <v>152</v>
      </c>
      <c r="AU798" s="218" t="s">
        <v>82</v>
      </c>
      <c r="AV798" s="13" t="s">
        <v>80</v>
      </c>
      <c r="AW798" s="13" t="s">
        <v>33</v>
      </c>
      <c r="AX798" s="13" t="s">
        <v>72</v>
      </c>
      <c r="AY798" s="218" t="s">
        <v>136</v>
      </c>
    </row>
    <row r="799" spans="2:51" s="14" customFormat="1" ht="11.25">
      <c r="B799" s="219"/>
      <c r="C799" s="220"/>
      <c r="D799" s="204" t="s">
        <v>152</v>
      </c>
      <c r="E799" s="221" t="s">
        <v>19</v>
      </c>
      <c r="F799" s="222" t="s">
        <v>943</v>
      </c>
      <c r="G799" s="220"/>
      <c r="H799" s="223">
        <v>0.75</v>
      </c>
      <c r="I799" s="224"/>
      <c r="J799" s="220"/>
      <c r="K799" s="220"/>
      <c r="L799" s="225"/>
      <c r="M799" s="226"/>
      <c r="N799" s="227"/>
      <c r="O799" s="227"/>
      <c r="P799" s="227"/>
      <c r="Q799" s="227"/>
      <c r="R799" s="227"/>
      <c r="S799" s="227"/>
      <c r="T799" s="228"/>
      <c r="AT799" s="229" t="s">
        <v>152</v>
      </c>
      <c r="AU799" s="229" t="s">
        <v>82</v>
      </c>
      <c r="AV799" s="14" t="s">
        <v>82</v>
      </c>
      <c r="AW799" s="14" t="s">
        <v>33</v>
      </c>
      <c r="AX799" s="14" t="s">
        <v>72</v>
      </c>
      <c r="AY799" s="229" t="s">
        <v>136</v>
      </c>
    </row>
    <row r="800" spans="2:51" s="13" customFormat="1" ht="11.25">
      <c r="B800" s="209"/>
      <c r="C800" s="210"/>
      <c r="D800" s="204" t="s">
        <v>152</v>
      </c>
      <c r="E800" s="211" t="s">
        <v>19</v>
      </c>
      <c r="F800" s="212" t="s">
        <v>944</v>
      </c>
      <c r="G800" s="210"/>
      <c r="H800" s="211" t="s">
        <v>19</v>
      </c>
      <c r="I800" s="213"/>
      <c r="J800" s="210"/>
      <c r="K800" s="210"/>
      <c r="L800" s="214"/>
      <c r="M800" s="215"/>
      <c r="N800" s="216"/>
      <c r="O800" s="216"/>
      <c r="P800" s="216"/>
      <c r="Q800" s="216"/>
      <c r="R800" s="216"/>
      <c r="S800" s="216"/>
      <c r="T800" s="217"/>
      <c r="AT800" s="218" t="s">
        <v>152</v>
      </c>
      <c r="AU800" s="218" t="s">
        <v>82</v>
      </c>
      <c r="AV800" s="13" t="s">
        <v>80</v>
      </c>
      <c r="AW800" s="13" t="s">
        <v>33</v>
      </c>
      <c r="AX800" s="13" t="s">
        <v>72</v>
      </c>
      <c r="AY800" s="218" t="s">
        <v>136</v>
      </c>
    </row>
    <row r="801" spans="2:51" s="14" customFormat="1" ht="11.25">
      <c r="B801" s="219"/>
      <c r="C801" s="220"/>
      <c r="D801" s="204" t="s">
        <v>152</v>
      </c>
      <c r="E801" s="221" t="s">
        <v>19</v>
      </c>
      <c r="F801" s="222" t="s">
        <v>945</v>
      </c>
      <c r="G801" s="220"/>
      <c r="H801" s="223">
        <v>0.777</v>
      </c>
      <c r="I801" s="224"/>
      <c r="J801" s="220"/>
      <c r="K801" s="220"/>
      <c r="L801" s="225"/>
      <c r="M801" s="226"/>
      <c r="N801" s="227"/>
      <c r="O801" s="227"/>
      <c r="P801" s="227"/>
      <c r="Q801" s="227"/>
      <c r="R801" s="227"/>
      <c r="S801" s="227"/>
      <c r="T801" s="228"/>
      <c r="AT801" s="229" t="s">
        <v>152</v>
      </c>
      <c r="AU801" s="229" t="s">
        <v>82</v>
      </c>
      <c r="AV801" s="14" t="s">
        <v>82</v>
      </c>
      <c r="AW801" s="14" t="s">
        <v>33</v>
      </c>
      <c r="AX801" s="14" t="s">
        <v>72</v>
      </c>
      <c r="AY801" s="229" t="s">
        <v>136</v>
      </c>
    </row>
    <row r="802" spans="2:51" s="13" customFormat="1" ht="11.25">
      <c r="B802" s="209"/>
      <c r="C802" s="210"/>
      <c r="D802" s="204" t="s">
        <v>152</v>
      </c>
      <c r="E802" s="211" t="s">
        <v>19</v>
      </c>
      <c r="F802" s="212" t="s">
        <v>946</v>
      </c>
      <c r="G802" s="210"/>
      <c r="H802" s="211" t="s">
        <v>19</v>
      </c>
      <c r="I802" s="213"/>
      <c r="J802" s="210"/>
      <c r="K802" s="210"/>
      <c r="L802" s="214"/>
      <c r="M802" s="215"/>
      <c r="N802" s="216"/>
      <c r="O802" s="216"/>
      <c r="P802" s="216"/>
      <c r="Q802" s="216"/>
      <c r="R802" s="216"/>
      <c r="S802" s="216"/>
      <c r="T802" s="217"/>
      <c r="AT802" s="218" t="s">
        <v>152</v>
      </c>
      <c r="AU802" s="218" t="s">
        <v>82</v>
      </c>
      <c r="AV802" s="13" t="s">
        <v>80</v>
      </c>
      <c r="AW802" s="13" t="s">
        <v>33</v>
      </c>
      <c r="AX802" s="13" t="s">
        <v>72</v>
      </c>
      <c r="AY802" s="218" t="s">
        <v>136</v>
      </c>
    </row>
    <row r="803" spans="2:51" s="14" customFormat="1" ht="11.25">
      <c r="B803" s="219"/>
      <c r="C803" s="220"/>
      <c r="D803" s="204" t="s">
        <v>152</v>
      </c>
      <c r="E803" s="221" t="s">
        <v>19</v>
      </c>
      <c r="F803" s="222" t="s">
        <v>947</v>
      </c>
      <c r="G803" s="220"/>
      <c r="H803" s="223">
        <v>0.792</v>
      </c>
      <c r="I803" s="224"/>
      <c r="J803" s="220"/>
      <c r="K803" s="220"/>
      <c r="L803" s="225"/>
      <c r="M803" s="226"/>
      <c r="N803" s="227"/>
      <c r="O803" s="227"/>
      <c r="P803" s="227"/>
      <c r="Q803" s="227"/>
      <c r="R803" s="227"/>
      <c r="S803" s="227"/>
      <c r="T803" s="228"/>
      <c r="AT803" s="229" t="s">
        <v>152</v>
      </c>
      <c r="AU803" s="229" t="s">
        <v>82</v>
      </c>
      <c r="AV803" s="14" t="s">
        <v>82</v>
      </c>
      <c r="AW803" s="14" t="s">
        <v>33</v>
      </c>
      <c r="AX803" s="14" t="s">
        <v>72</v>
      </c>
      <c r="AY803" s="229" t="s">
        <v>136</v>
      </c>
    </row>
    <row r="804" spans="2:51" s="13" customFormat="1" ht="11.25">
      <c r="B804" s="209"/>
      <c r="C804" s="210"/>
      <c r="D804" s="204" t="s">
        <v>152</v>
      </c>
      <c r="E804" s="211" t="s">
        <v>19</v>
      </c>
      <c r="F804" s="212" t="s">
        <v>948</v>
      </c>
      <c r="G804" s="210"/>
      <c r="H804" s="211" t="s">
        <v>19</v>
      </c>
      <c r="I804" s="213"/>
      <c r="J804" s="210"/>
      <c r="K804" s="210"/>
      <c r="L804" s="214"/>
      <c r="M804" s="215"/>
      <c r="N804" s="216"/>
      <c r="O804" s="216"/>
      <c r="P804" s="216"/>
      <c r="Q804" s="216"/>
      <c r="R804" s="216"/>
      <c r="S804" s="216"/>
      <c r="T804" s="217"/>
      <c r="AT804" s="218" t="s">
        <v>152</v>
      </c>
      <c r="AU804" s="218" t="s">
        <v>82</v>
      </c>
      <c r="AV804" s="13" t="s">
        <v>80</v>
      </c>
      <c r="AW804" s="13" t="s">
        <v>33</v>
      </c>
      <c r="AX804" s="13" t="s">
        <v>72</v>
      </c>
      <c r="AY804" s="218" t="s">
        <v>136</v>
      </c>
    </row>
    <row r="805" spans="2:51" s="14" customFormat="1" ht="11.25">
      <c r="B805" s="219"/>
      <c r="C805" s="220"/>
      <c r="D805" s="204" t="s">
        <v>152</v>
      </c>
      <c r="E805" s="221" t="s">
        <v>19</v>
      </c>
      <c r="F805" s="222" t="s">
        <v>949</v>
      </c>
      <c r="G805" s="220"/>
      <c r="H805" s="223">
        <v>0.693</v>
      </c>
      <c r="I805" s="224"/>
      <c r="J805" s="220"/>
      <c r="K805" s="220"/>
      <c r="L805" s="225"/>
      <c r="M805" s="226"/>
      <c r="N805" s="227"/>
      <c r="O805" s="227"/>
      <c r="P805" s="227"/>
      <c r="Q805" s="227"/>
      <c r="R805" s="227"/>
      <c r="S805" s="227"/>
      <c r="T805" s="228"/>
      <c r="AT805" s="229" t="s">
        <v>152</v>
      </c>
      <c r="AU805" s="229" t="s">
        <v>82</v>
      </c>
      <c r="AV805" s="14" t="s">
        <v>82</v>
      </c>
      <c r="AW805" s="14" t="s">
        <v>33</v>
      </c>
      <c r="AX805" s="14" t="s">
        <v>72</v>
      </c>
      <c r="AY805" s="229" t="s">
        <v>136</v>
      </c>
    </row>
    <row r="806" spans="2:51" s="13" customFormat="1" ht="11.25">
      <c r="B806" s="209"/>
      <c r="C806" s="210"/>
      <c r="D806" s="204" t="s">
        <v>152</v>
      </c>
      <c r="E806" s="211" t="s">
        <v>19</v>
      </c>
      <c r="F806" s="212" t="s">
        <v>950</v>
      </c>
      <c r="G806" s="210"/>
      <c r="H806" s="211" t="s">
        <v>19</v>
      </c>
      <c r="I806" s="213"/>
      <c r="J806" s="210"/>
      <c r="K806" s="210"/>
      <c r="L806" s="214"/>
      <c r="M806" s="215"/>
      <c r="N806" s="216"/>
      <c r="O806" s="216"/>
      <c r="P806" s="216"/>
      <c r="Q806" s="216"/>
      <c r="R806" s="216"/>
      <c r="S806" s="216"/>
      <c r="T806" s="217"/>
      <c r="AT806" s="218" t="s">
        <v>152</v>
      </c>
      <c r="AU806" s="218" t="s">
        <v>82</v>
      </c>
      <c r="AV806" s="13" t="s">
        <v>80</v>
      </c>
      <c r="AW806" s="13" t="s">
        <v>33</v>
      </c>
      <c r="AX806" s="13" t="s">
        <v>72</v>
      </c>
      <c r="AY806" s="218" t="s">
        <v>136</v>
      </c>
    </row>
    <row r="807" spans="2:51" s="14" customFormat="1" ht="11.25">
      <c r="B807" s="219"/>
      <c r="C807" s="220"/>
      <c r="D807" s="204" t="s">
        <v>152</v>
      </c>
      <c r="E807" s="221" t="s">
        <v>19</v>
      </c>
      <c r="F807" s="222" t="s">
        <v>951</v>
      </c>
      <c r="G807" s="220"/>
      <c r="H807" s="223">
        <v>0.737</v>
      </c>
      <c r="I807" s="224"/>
      <c r="J807" s="220"/>
      <c r="K807" s="220"/>
      <c r="L807" s="225"/>
      <c r="M807" s="226"/>
      <c r="N807" s="227"/>
      <c r="O807" s="227"/>
      <c r="P807" s="227"/>
      <c r="Q807" s="227"/>
      <c r="R807" s="227"/>
      <c r="S807" s="227"/>
      <c r="T807" s="228"/>
      <c r="AT807" s="229" t="s">
        <v>152</v>
      </c>
      <c r="AU807" s="229" t="s">
        <v>82</v>
      </c>
      <c r="AV807" s="14" t="s">
        <v>82</v>
      </c>
      <c r="AW807" s="14" t="s">
        <v>33</v>
      </c>
      <c r="AX807" s="14" t="s">
        <v>72</v>
      </c>
      <c r="AY807" s="229" t="s">
        <v>136</v>
      </c>
    </row>
    <row r="808" spans="2:51" s="13" customFormat="1" ht="11.25">
      <c r="B808" s="209"/>
      <c r="C808" s="210"/>
      <c r="D808" s="204" t="s">
        <v>152</v>
      </c>
      <c r="E808" s="211" t="s">
        <v>19</v>
      </c>
      <c r="F808" s="212" t="s">
        <v>952</v>
      </c>
      <c r="G808" s="210"/>
      <c r="H808" s="211" t="s">
        <v>19</v>
      </c>
      <c r="I808" s="213"/>
      <c r="J808" s="210"/>
      <c r="K808" s="210"/>
      <c r="L808" s="214"/>
      <c r="M808" s="215"/>
      <c r="N808" s="216"/>
      <c r="O808" s="216"/>
      <c r="P808" s="216"/>
      <c r="Q808" s="216"/>
      <c r="R808" s="216"/>
      <c r="S808" s="216"/>
      <c r="T808" s="217"/>
      <c r="AT808" s="218" t="s">
        <v>152</v>
      </c>
      <c r="AU808" s="218" t="s">
        <v>82</v>
      </c>
      <c r="AV808" s="13" t="s">
        <v>80</v>
      </c>
      <c r="AW808" s="13" t="s">
        <v>33</v>
      </c>
      <c r="AX808" s="13" t="s">
        <v>72</v>
      </c>
      <c r="AY808" s="218" t="s">
        <v>136</v>
      </c>
    </row>
    <row r="809" spans="2:51" s="14" customFormat="1" ht="11.25">
      <c r="B809" s="219"/>
      <c r="C809" s="220"/>
      <c r="D809" s="204" t="s">
        <v>152</v>
      </c>
      <c r="E809" s="221" t="s">
        <v>19</v>
      </c>
      <c r="F809" s="222" t="s">
        <v>953</v>
      </c>
      <c r="G809" s="220"/>
      <c r="H809" s="223">
        <v>0.759</v>
      </c>
      <c r="I809" s="224"/>
      <c r="J809" s="220"/>
      <c r="K809" s="220"/>
      <c r="L809" s="225"/>
      <c r="M809" s="226"/>
      <c r="N809" s="227"/>
      <c r="O809" s="227"/>
      <c r="P809" s="227"/>
      <c r="Q809" s="227"/>
      <c r="R809" s="227"/>
      <c r="S809" s="227"/>
      <c r="T809" s="228"/>
      <c r="AT809" s="229" t="s">
        <v>152</v>
      </c>
      <c r="AU809" s="229" t="s">
        <v>82</v>
      </c>
      <c r="AV809" s="14" t="s">
        <v>82</v>
      </c>
      <c r="AW809" s="14" t="s">
        <v>33</v>
      </c>
      <c r="AX809" s="14" t="s">
        <v>72</v>
      </c>
      <c r="AY809" s="229" t="s">
        <v>136</v>
      </c>
    </row>
    <row r="810" spans="2:51" s="13" customFormat="1" ht="11.25">
      <c r="B810" s="209"/>
      <c r="C810" s="210"/>
      <c r="D810" s="204" t="s">
        <v>152</v>
      </c>
      <c r="E810" s="211" t="s">
        <v>19</v>
      </c>
      <c r="F810" s="212" t="s">
        <v>954</v>
      </c>
      <c r="G810" s="210"/>
      <c r="H810" s="211" t="s">
        <v>19</v>
      </c>
      <c r="I810" s="213"/>
      <c r="J810" s="210"/>
      <c r="K810" s="210"/>
      <c r="L810" s="214"/>
      <c r="M810" s="215"/>
      <c r="N810" s="216"/>
      <c r="O810" s="216"/>
      <c r="P810" s="216"/>
      <c r="Q810" s="216"/>
      <c r="R810" s="216"/>
      <c r="S810" s="216"/>
      <c r="T810" s="217"/>
      <c r="AT810" s="218" t="s">
        <v>152</v>
      </c>
      <c r="AU810" s="218" t="s">
        <v>82</v>
      </c>
      <c r="AV810" s="13" t="s">
        <v>80</v>
      </c>
      <c r="AW810" s="13" t="s">
        <v>33</v>
      </c>
      <c r="AX810" s="13" t="s">
        <v>72</v>
      </c>
      <c r="AY810" s="218" t="s">
        <v>136</v>
      </c>
    </row>
    <row r="811" spans="2:51" s="14" customFormat="1" ht="11.25">
      <c r="B811" s="219"/>
      <c r="C811" s="220"/>
      <c r="D811" s="204" t="s">
        <v>152</v>
      </c>
      <c r="E811" s="221" t="s">
        <v>19</v>
      </c>
      <c r="F811" s="222" t="s">
        <v>953</v>
      </c>
      <c r="G811" s="220"/>
      <c r="H811" s="223">
        <v>0.759</v>
      </c>
      <c r="I811" s="224"/>
      <c r="J811" s="220"/>
      <c r="K811" s="220"/>
      <c r="L811" s="225"/>
      <c r="M811" s="226"/>
      <c r="N811" s="227"/>
      <c r="O811" s="227"/>
      <c r="P811" s="227"/>
      <c r="Q811" s="227"/>
      <c r="R811" s="227"/>
      <c r="S811" s="227"/>
      <c r="T811" s="228"/>
      <c r="AT811" s="229" t="s">
        <v>152</v>
      </c>
      <c r="AU811" s="229" t="s">
        <v>82</v>
      </c>
      <c r="AV811" s="14" t="s">
        <v>82</v>
      </c>
      <c r="AW811" s="14" t="s">
        <v>33</v>
      </c>
      <c r="AX811" s="14" t="s">
        <v>72</v>
      </c>
      <c r="AY811" s="229" t="s">
        <v>136</v>
      </c>
    </row>
    <row r="812" spans="2:51" s="15" customFormat="1" ht="11.25">
      <c r="B812" s="230"/>
      <c r="C812" s="231"/>
      <c r="D812" s="204" t="s">
        <v>152</v>
      </c>
      <c r="E812" s="232" t="s">
        <v>19</v>
      </c>
      <c r="F812" s="233" t="s">
        <v>177</v>
      </c>
      <c r="G812" s="231"/>
      <c r="H812" s="234">
        <v>10.629</v>
      </c>
      <c r="I812" s="235"/>
      <c r="J812" s="231"/>
      <c r="K812" s="231"/>
      <c r="L812" s="236"/>
      <c r="M812" s="237"/>
      <c r="N812" s="238"/>
      <c r="O812" s="238"/>
      <c r="P812" s="238"/>
      <c r="Q812" s="238"/>
      <c r="R812" s="238"/>
      <c r="S812" s="238"/>
      <c r="T812" s="239"/>
      <c r="AT812" s="240" t="s">
        <v>152</v>
      </c>
      <c r="AU812" s="240" t="s">
        <v>82</v>
      </c>
      <c r="AV812" s="15" t="s">
        <v>145</v>
      </c>
      <c r="AW812" s="15" t="s">
        <v>33</v>
      </c>
      <c r="AX812" s="15" t="s">
        <v>80</v>
      </c>
      <c r="AY812" s="240" t="s">
        <v>136</v>
      </c>
    </row>
    <row r="813" spans="1:65" s="2" customFormat="1" ht="16.5" customHeight="1">
      <c r="A813" s="37"/>
      <c r="B813" s="38"/>
      <c r="C813" s="241" t="s">
        <v>955</v>
      </c>
      <c r="D813" s="241" t="s">
        <v>403</v>
      </c>
      <c r="E813" s="242" t="s">
        <v>956</v>
      </c>
      <c r="F813" s="243" t="s">
        <v>957</v>
      </c>
      <c r="G813" s="244" t="s">
        <v>90</v>
      </c>
      <c r="H813" s="245">
        <v>11.16</v>
      </c>
      <c r="I813" s="246"/>
      <c r="J813" s="247">
        <f>ROUND(I813*H813,2)</f>
        <v>0</v>
      </c>
      <c r="K813" s="243" t="s">
        <v>471</v>
      </c>
      <c r="L813" s="248"/>
      <c r="M813" s="249" t="s">
        <v>19</v>
      </c>
      <c r="N813" s="250" t="s">
        <v>43</v>
      </c>
      <c r="O813" s="67"/>
      <c r="P813" s="200">
        <f>O813*H813</f>
        <v>0</v>
      </c>
      <c r="Q813" s="200">
        <v>0.081</v>
      </c>
      <c r="R813" s="200">
        <f>Q813*H813</f>
        <v>0.90396</v>
      </c>
      <c r="S813" s="200">
        <v>0</v>
      </c>
      <c r="T813" s="201">
        <f>S813*H813</f>
        <v>0</v>
      </c>
      <c r="U813" s="37"/>
      <c r="V813" s="37"/>
      <c r="W813" s="37"/>
      <c r="X813" s="37"/>
      <c r="Y813" s="37"/>
      <c r="Z813" s="37"/>
      <c r="AA813" s="37"/>
      <c r="AB813" s="37"/>
      <c r="AC813" s="37"/>
      <c r="AD813" s="37"/>
      <c r="AE813" s="37"/>
      <c r="AR813" s="202" t="s">
        <v>407</v>
      </c>
      <c r="AT813" s="202" t="s">
        <v>403</v>
      </c>
      <c r="AU813" s="202" t="s">
        <v>82</v>
      </c>
      <c r="AY813" s="20" t="s">
        <v>136</v>
      </c>
      <c r="BE813" s="203">
        <f>IF(N813="základní",J813,0)</f>
        <v>0</v>
      </c>
      <c r="BF813" s="203">
        <f>IF(N813="snížená",J813,0)</f>
        <v>0</v>
      </c>
      <c r="BG813" s="203">
        <f>IF(N813="zákl. přenesená",J813,0)</f>
        <v>0</v>
      </c>
      <c r="BH813" s="203">
        <f>IF(N813="sníž. přenesená",J813,0)</f>
        <v>0</v>
      </c>
      <c r="BI813" s="203">
        <f>IF(N813="nulová",J813,0)</f>
        <v>0</v>
      </c>
      <c r="BJ813" s="20" t="s">
        <v>80</v>
      </c>
      <c r="BK813" s="203">
        <f>ROUND(I813*H813,2)</f>
        <v>0</v>
      </c>
      <c r="BL813" s="20" t="s">
        <v>332</v>
      </c>
      <c r="BM813" s="202" t="s">
        <v>958</v>
      </c>
    </row>
    <row r="814" spans="1:47" s="2" customFormat="1" ht="11.25">
      <c r="A814" s="37"/>
      <c r="B814" s="38"/>
      <c r="C814" s="39"/>
      <c r="D814" s="204" t="s">
        <v>148</v>
      </c>
      <c r="E814" s="39"/>
      <c r="F814" s="205" t="s">
        <v>957</v>
      </c>
      <c r="G814" s="39"/>
      <c r="H814" s="39"/>
      <c r="I814" s="112"/>
      <c r="J814" s="39"/>
      <c r="K814" s="39"/>
      <c r="L814" s="42"/>
      <c r="M814" s="206"/>
      <c r="N814" s="207"/>
      <c r="O814" s="67"/>
      <c r="P814" s="67"/>
      <c r="Q814" s="67"/>
      <c r="R814" s="67"/>
      <c r="S814" s="67"/>
      <c r="T814" s="68"/>
      <c r="U814" s="37"/>
      <c r="V814" s="37"/>
      <c r="W814" s="37"/>
      <c r="X814" s="37"/>
      <c r="Y814" s="37"/>
      <c r="Z814" s="37"/>
      <c r="AA814" s="37"/>
      <c r="AB814" s="37"/>
      <c r="AC814" s="37"/>
      <c r="AD814" s="37"/>
      <c r="AE814" s="37"/>
      <c r="AT814" s="20" t="s">
        <v>148</v>
      </c>
      <c r="AU814" s="20" t="s">
        <v>82</v>
      </c>
    </row>
    <row r="815" spans="2:51" s="14" customFormat="1" ht="11.25">
      <c r="B815" s="219"/>
      <c r="C815" s="220"/>
      <c r="D815" s="204" t="s">
        <v>152</v>
      </c>
      <c r="E815" s="220"/>
      <c r="F815" s="222" t="s">
        <v>959</v>
      </c>
      <c r="G815" s="220"/>
      <c r="H815" s="223">
        <v>11.16</v>
      </c>
      <c r="I815" s="224"/>
      <c r="J815" s="220"/>
      <c r="K815" s="220"/>
      <c r="L815" s="225"/>
      <c r="M815" s="226"/>
      <c r="N815" s="227"/>
      <c r="O815" s="227"/>
      <c r="P815" s="227"/>
      <c r="Q815" s="227"/>
      <c r="R815" s="227"/>
      <c r="S815" s="227"/>
      <c r="T815" s="228"/>
      <c r="AT815" s="229" t="s">
        <v>152</v>
      </c>
      <c r="AU815" s="229" t="s">
        <v>82</v>
      </c>
      <c r="AV815" s="14" t="s">
        <v>82</v>
      </c>
      <c r="AW815" s="14" t="s">
        <v>4</v>
      </c>
      <c r="AX815" s="14" t="s">
        <v>80</v>
      </c>
      <c r="AY815" s="229" t="s">
        <v>136</v>
      </c>
    </row>
    <row r="816" spans="1:65" s="2" customFormat="1" ht="16.5" customHeight="1">
      <c r="A816" s="37"/>
      <c r="B816" s="38"/>
      <c r="C816" s="191" t="s">
        <v>960</v>
      </c>
      <c r="D816" s="191" t="s">
        <v>141</v>
      </c>
      <c r="E816" s="192" t="s">
        <v>961</v>
      </c>
      <c r="F816" s="193" t="s">
        <v>962</v>
      </c>
      <c r="G816" s="194" t="s">
        <v>90</v>
      </c>
      <c r="H816" s="195">
        <v>1.242</v>
      </c>
      <c r="I816" s="196"/>
      <c r="J816" s="197">
        <f>ROUND(I816*H816,2)</f>
        <v>0</v>
      </c>
      <c r="K816" s="193" t="s">
        <v>471</v>
      </c>
      <c r="L816" s="42"/>
      <c r="M816" s="198" t="s">
        <v>19</v>
      </c>
      <c r="N816" s="199" t="s">
        <v>43</v>
      </c>
      <c r="O816" s="67"/>
      <c r="P816" s="200">
        <f>O816*H816</f>
        <v>0</v>
      </c>
      <c r="Q816" s="200">
        <v>0</v>
      </c>
      <c r="R816" s="200">
        <f>Q816*H816</f>
        <v>0</v>
      </c>
      <c r="S816" s="200">
        <v>0</v>
      </c>
      <c r="T816" s="201">
        <f>S816*H816</f>
        <v>0</v>
      </c>
      <c r="U816" s="37"/>
      <c r="V816" s="37"/>
      <c r="W816" s="37"/>
      <c r="X816" s="37"/>
      <c r="Y816" s="37"/>
      <c r="Z816" s="37"/>
      <c r="AA816" s="37"/>
      <c r="AB816" s="37"/>
      <c r="AC816" s="37"/>
      <c r="AD816" s="37"/>
      <c r="AE816" s="37"/>
      <c r="AR816" s="202" t="s">
        <v>332</v>
      </c>
      <c r="AT816" s="202" t="s">
        <v>141</v>
      </c>
      <c r="AU816" s="202" t="s">
        <v>82</v>
      </c>
      <c r="AY816" s="20" t="s">
        <v>136</v>
      </c>
      <c r="BE816" s="203">
        <f>IF(N816="základní",J816,0)</f>
        <v>0</v>
      </c>
      <c r="BF816" s="203">
        <f>IF(N816="snížená",J816,0)</f>
        <v>0</v>
      </c>
      <c r="BG816" s="203">
        <f>IF(N816="zákl. přenesená",J816,0)</f>
        <v>0</v>
      </c>
      <c r="BH816" s="203">
        <f>IF(N816="sníž. přenesená",J816,0)</f>
        <v>0</v>
      </c>
      <c r="BI816" s="203">
        <f>IF(N816="nulová",J816,0)</f>
        <v>0</v>
      </c>
      <c r="BJ816" s="20" t="s">
        <v>80</v>
      </c>
      <c r="BK816" s="203">
        <f>ROUND(I816*H816,2)</f>
        <v>0</v>
      </c>
      <c r="BL816" s="20" t="s">
        <v>332</v>
      </c>
      <c r="BM816" s="202" t="s">
        <v>963</v>
      </c>
    </row>
    <row r="817" spans="1:47" s="2" customFormat="1" ht="11.25">
      <c r="A817" s="37"/>
      <c r="B817" s="38"/>
      <c r="C817" s="39"/>
      <c r="D817" s="204" t="s">
        <v>148</v>
      </c>
      <c r="E817" s="39"/>
      <c r="F817" s="205" t="s">
        <v>962</v>
      </c>
      <c r="G817" s="39"/>
      <c r="H817" s="39"/>
      <c r="I817" s="112"/>
      <c r="J817" s="39"/>
      <c r="K817" s="39"/>
      <c r="L817" s="42"/>
      <c r="M817" s="206"/>
      <c r="N817" s="207"/>
      <c r="O817" s="67"/>
      <c r="P817" s="67"/>
      <c r="Q817" s="67"/>
      <c r="R817" s="67"/>
      <c r="S817" s="67"/>
      <c r="T817" s="68"/>
      <c r="U817" s="37"/>
      <c r="V817" s="37"/>
      <c r="W817" s="37"/>
      <c r="X817" s="37"/>
      <c r="Y817" s="37"/>
      <c r="Z817" s="37"/>
      <c r="AA817" s="37"/>
      <c r="AB817" s="37"/>
      <c r="AC817" s="37"/>
      <c r="AD817" s="37"/>
      <c r="AE817" s="37"/>
      <c r="AT817" s="20" t="s">
        <v>148</v>
      </c>
      <c r="AU817" s="20" t="s">
        <v>82</v>
      </c>
    </row>
    <row r="818" spans="2:51" s="13" customFormat="1" ht="11.25">
      <c r="B818" s="209"/>
      <c r="C818" s="210"/>
      <c r="D818" s="204" t="s">
        <v>152</v>
      </c>
      <c r="E818" s="211" t="s">
        <v>19</v>
      </c>
      <c r="F818" s="212" t="s">
        <v>964</v>
      </c>
      <c r="G818" s="210"/>
      <c r="H818" s="211" t="s">
        <v>19</v>
      </c>
      <c r="I818" s="213"/>
      <c r="J818" s="210"/>
      <c r="K818" s="210"/>
      <c r="L818" s="214"/>
      <c r="M818" s="215"/>
      <c r="N818" s="216"/>
      <c r="O818" s="216"/>
      <c r="P818" s="216"/>
      <c r="Q818" s="216"/>
      <c r="R818" s="216"/>
      <c r="S818" s="216"/>
      <c r="T818" s="217"/>
      <c r="AT818" s="218" t="s">
        <v>152</v>
      </c>
      <c r="AU818" s="218" t="s">
        <v>82</v>
      </c>
      <c r="AV818" s="13" t="s">
        <v>80</v>
      </c>
      <c r="AW818" s="13" t="s">
        <v>33</v>
      </c>
      <c r="AX818" s="13" t="s">
        <v>72</v>
      </c>
      <c r="AY818" s="218" t="s">
        <v>136</v>
      </c>
    </row>
    <row r="819" spans="2:51" s="14" customFormat="1" ht="11.25">
      <c r="B819" s="219"/>
      <c r="C819" s="220"/>
      <c r="D819" s="204" t="s">
        <v>152</v>
      </c>
      <c r="E819" s="221" t="s">
        <v>19</v>
      </c>
      <c r="F819" s="222" t="s">
        <v>965</v>
      </c>
      <c r="G819" s="220"/>
      <c r="H819" s="223">
        <v>0.414</v>
      </c>
      <c r="I819" s="224"/>
      <c r="J819" s="220"/>
      <c r="K819" s="220"/>
      <c r="L819" s="225"/>
      <c r="M819" s="226"/>
      <c r="N819" s="227"/>
      <c r="O819" s="227"/>
      <c r="P819" s="227"/>
      <c r="Q819" s="227"/>
      <c r="R819" s="227"/>
      <c r="S819" s="227"/>
      <c r="T819" s="228"/>
      <c r="AT819" s="229" t="s">
        <v>152</v>
      </c>
      <c r="AU819" s="229" t="s">
        <v>82</v>
      </c>
      <c r="AV819" s="14" t="s">
        <v>82</v>
      </c>
      <c r="AW819" s="14" t="s">
        <v>33</v>
      </c>
      <c r="AX819" s="14" t="s">
        <v>72</v>
      </c>
      <c r="AY819" s="229" t="s">
        <v>136</v>
      </c>
    </row>
    <row r="820" spans="2:51" s="13" customFormat="1" ht="11.25">
      <c r="B820" s="209"/>
      <c r="C820" s="210"/>
      <c r="D820" s="204" t="s">
        <v>152</v>
      </c>
      <c r="E820" s="211" t="s">
        <v>19</v>
      </c>
      <c r="F820" s="212" t="s">
        <v>966</v>
      </c>
      <c r="G820" s="210"/>
      <c r="H820" s="211" t="s">
        <v>19</v>
      </c>
      <c r="I820" s="213"/>
      <c r="J820" s="210"/>
      <c r="K820" s="210"/>
      <c r="L820" s="214"/>
      <c r="M820" s="215"/>
      <c r="N820" s="216"/>
      <c r="O820" s="216"/>
      <c r="P820" s="216"/>
      <c r="Q820" s="216"/>
      <c r="R820" s="216"/>
      <c r="S820" s="216"/>
      <c r="T820" s="217"/>
      <c r="AT820" s="218" t="s">
        <v>152</v>
      </c>
      <c r="AU820" s="218" t="s">
        <v>82</v>
      </c>
      <c r="AV820" s="13" t="s">
        <v>80</v>
      </c>
      <c r="AW820" s="13" t="s">
        <v>33</v>
      </c>
      <c r="AX820" s="13" t="s">
        <v>72</v>
      </c>
      <c r="AY820" s="218" t="s">
        <v>136</v>
      </c>
    </row>
    <row r="821" spans="2:51" s="14" customFormat="1" ht="11.25">
      <c r="B821" s="219"/>
      <c r="C821" s="220"/>
      <c r="D821" s="204" t="s">
        <v>152</v>
      </c>
      <c r="E821" s="221" t="s">
        <v>19</v>
      </c>
      <c r="F821" s="222" t="s">
        <v>965</v>
      </c>
      <c r="G821" s="220"/>
      <c r="H821" s="223">
        <v>0.414</v>
      </c>
      <c r="I821" s="224"/>
      <c r="J821" s="220"/>
      <c r="K821" s="220"/>
      <c r="L821" s="225"/>
      <c r="M821" s="226"/>
      <c r="N821" s="227"/>
      <c r="O821" s="227"/>
      <c r="P821" s="227"/>
      <c r="Q821" s="227"/>
      <c r="R821" s="227"/>
      <c r="S821" s="227"/>
      <c r="T821" s="228"/>
      <c r="AT821" s="229" t="s">
        <v>152</v>
      </c>
      <c r="AU821" s="229" t="s">
        <v>82</v>
      </c>
      <c r="AV821" s="14" t="s">
        <v>82</v>
      </c>
      <c r="AW821" s="14" t="s">
        <v>33</v>
      </c>
      <c r="AX821" s="14" t="s">
        <v>72</v>
      </c>
      <c r="AY821" s="229" t="s">
        <v>136</v>
      </c>
    </row>
    <row r="822" spans="2:51" s="13" customFormat="1" ht="11.25">
      <c r="B822" s="209"/>
      <c r="C822" s="210"/>
      <c r="D822" s="204" t="s">
        <v>152</v>
      </c>
      <c r="E822" s="211" t="s">
        <v>19</v>
      </c>
      <c r="F822" s="212" t="s">
        <v>967</v>
      </c>
      <c r="G822" s="210"/>
      <c r="H822" s="211" t="s">
        <v>19</v>
      </c>
      <c r="I822" s="213"/>
      <c r="J822" s="210"/>
      <c r="K822" s="210"/>
      <c r="L822" s="214"/>
      <c r="M822" s="215"/>
      <c r="N822" s="216"/>
      <c r="O822" s="216"/>
      <c r="P822" s="216"/>
      <c r="Q822" s="216"/>
      <c r="R822" s="216"/>
      <c r="S822" s="216"/>
      <c r="T822" s="217"/>
      <c r="AT822" s="218" t="s">
        <v>152</v>
      </c>
      <c r="AU822" s="218" t="s">
        <v>82</v>
      </c>
      <c r="AV822" s="13" t="s">
        <v>80</v>
      </c>
      <c r="AW822" s="13" t="s">
        <v>33</v>
      </c>
      <c r="AX822" s="13" t="s">
        <v>72</v>
      </c>
      <c r="AY822" s="218" t="s">
        <v>136</v>
      </c>
    </row>
    <row r="823" spans="2:51" s="14" customFormat="1" ht="11.25">
      <c r="B823" s="219"/>
      <c r="C823" s="220"/>
      <c r="D823" s="204" t="s">
        <v>152</v>
      </c>
      <c r="E823" s="221" t="s">
        <v>19</v>
      </c>
      <c r="F823" s="222" t="s">
        <v>965</v>
      </c>
      <c r="G823" s="220"/>
      <c r="H823" s="223">
        <v>0.414</v>
      </c>
      <c r="I823" s="224"/>
      <c r="J823" s="220"/>
      <c r="K823" s="220"/>
      <c r="L823" s="225"/>
      <c r="M823" s="226"/>
      <c r="N823" s="227"/>
      <c r="O823" s="227"/>
      <c r="P823" s="227"/>
      <c r="Q823" s="227"/>
      <c r="R823" s="227"/>
      <c r="S823" s="227"/>
      <c r="T823" s="228"/>
      <c r="AT823" s="229" t="s">
        <v>152</v>
      </c>
      <c r="AU823" s="229" t="s">
        <v>82</v>
      </c>
      <c r="AV823" s="14" t="s">
        <v>82</v>
      </c>
      <c r="AW823" s="14" t="s">
        <v>33</v>
      </c>
      <c r="AX823" s="14" t="s">
        <v>72</v>
      </c>
      <c r="AY823" s="229" t="s">
        <v>136</v>
      </c>
    </row>
    <row r="824" spans="2:51" s="15" customFormat="1" ht="11.25">
      <c r="B824" s="230"/>
      <c r="C824" s="231"/>
      <c r="D824" s="204" t="s">
        <v>152</v>
      </c>
      <c r="E824" s="232" t="s">
        <v>19</v>
      </c>
      <c r="F824" s="233" t="s">
        <v>177</v>
      </c>
      <c r="G824" s="231"/>
      <c r="H824" s="234">
        <v>1.242</v>
      </c>
      <c r="I824" s="235"/>
      <c r="J824" s="231"/>
      <c r="K824" s="231"/>
      <c r="L824" s="236"/>
      <c r="M824" s="237"/>
      <c r="N824" s="238"/>
      <c r="O824" s="238"/>
      <c r="P824" s="238"/>
      <c r="Q824" s="238"/>
      <c r="R824" s="238"/>
      <c r="S824" s="238"/>
      <c r="T824" s="239"/>
      <c r="AT824" s="240" t="s">
        <v>152</v>
      </c>
      <c r="AU824" s="240" t="s">
        <v>82</v>
      </c>
      <c r="AV824" s="15" t="s">
        <v>145</v>
      </c>
      <c r="AW824" s="15" t="s">
        <v>33</v>
      </c>
      <c r="AX824" s="15" t="s">
        <v>80</v>
      </c>
      <c r="AY824" s="240" t="s">
        <v>136</v>
      </c>
    </row>
    <row r="825" spans="1:65" s="2" customFormat="1" ht="16.5" customHeight="1">
      <c r="A825" s="37"/>
      <c r="B825" s="38"/>
      <c r="C825" s="191" t="s">
        <v>968</v>
      </c>
      <c r="D825" s="191" t="s">
        <v>141</v>
      </c>
      <c r="E825" s="192" t="s">
        <v>969</v>
      </c>
      <c r="F825" s="193" t="s">
        <v>970</v>
      </c>
      <c r="G825" s="194" t="s">
        <v>354</v>
      </c>
      <c r="H825" s="195">
        <v>1.015</v>
      </c>
      <c r="I825" s="196"/>
      <c r="J825" s="197">
        <f>ROUND(I825*H825,2)</f>
        <v>0</v>
      </c>
      <c r="K825" s="193" t="s">
        <v>144</v>
      </c>
      <c r="L825" s="42"/>
      <c r="M825" s="198" t="s">
        <v>19</v>
      </c>
      <c r="N825" s="199" t="s">
        <v>43</v>
      </c>
      <c r="O825" s="67"/>
      <c r="P825" s="200">
        <f>O825*H825</f>
        <v>0</v>
      </c>
      <c r="Q825" s="200">
        <v>0</v>
      </c>
      <c r="R825" s="200">
        <f>Q825*H825</f>
        <v>0</v>
      </c>
      <c r="S825" s="200">
        <v>0</v>
      </c>
      <c r="T825" s="201">
        <f>S825*H825</f>
        <v>0</v>
      </c>
      <c r="U825" s="37"/>
      <c r="V825" s="37"/>
      <c r="W825" s="37"/>
      <c r="X825" s="37"/>
      <c r="Y825" s="37"/>
      <c r="Z825" s="37"/>
      <c r="AA825" s="37"/>
      <c r="AB825" s="37"/>
      <c r="AC825" s="37"/>
      <c r="AD825" s="37"/>
      <c r="AE825" s="37"/>
      <c r="AR825" s="202" t="s">
        <v>332</v>
      </c>
      <c r="AT825" s="202" t="s">
        <v>141</v>
      </c>
      <c r="AU825" s="202" t="s">
        <v>82</v>
      </c>
      <c r="AY825" s="20" t="s">
        <v>136</v>
      </c>
      <c r="BE825" s="203">
        <f>IF(N825="základní",J825,0)</f>
        <v>0</v>
      </c>
      <c r="BF825" s="203">
        <f>IF(N825="snížená",J825,0)</f>
        <v>0</v>
      </c>
      <c r="BG825" s="203">
        <f>IF(N825="zákl. přenesená",J825,0)</f>
        <v>0</v>
      </c>
      <c r="BH825" s="203">
        <f>IF(N825="sníž. přenesená",J825,0)</f>
        <v>0</v>
      </c>
      <c r="BI825" s="203">
        <f>IF(N825="nulová",J825,0)</f>
        <v>0</v>
      </c>
      <c r="BJ825" s="20" t="s">
        <v>80</v>
      </c>
      <c r="BK825" s="203">
        <f>ROUND(I825*H825,2)</f>
        <v>0</v>
      </c>
      <c r="BL825" s="20" t="s">
        <v>332</v>
      </c>
      <c r="BM825" s="202" t="s">
        <v>971</v>
      </c>
    </row>
    <row r="826" spans="1:47" s="2" customFormat="1" ht="19.5">
      <c r="A826" s="37"/>
      <c r="B826" s="38"/>
      <c r="C826" s="39"/>
      <c r="D826" s="204" t="s">
        <v>148</v>
      </c>
      <c r="E826" s="39"/>
      <c r="F826" s="205" t="s">
        <v>972</v>
      </c>
      <c r="G826" s="39"/>
      <c r="H826" s="39"/>
      <c r="I826" s="112"/>
      <c r="J826" s="39"/>
      <c r="K826" s="39"/>
      <c r="L826" s="42"/>
      <c r="M826" s="206"/>
      <c r="N826" s="207"/>
      <c r="O826" s="67"/>
      <c r="P826" s="67"/>
      <c r="Q826" s="67"/>
      <c r="R826" s="67"/>
      <c r="S826" s="67"/>
      <c r="T826" s="68"/>
      <c r="U826" s="37"/>
      <c r="V826" s="37"/>
      <c r="W826" s="37"/>
      <c r="X826" s="37"/>
      <c r="Y826" s="37"/>
      <c r="Z826" s="37"/>
      <c r="AA826" s="37"/>
      <c r="AB826" s="37"/>
      <c r="AC826" s="37"/>
      <c r="AD826" s="37"/>
      <c r="AE826" s="37"/>
      <c r="AT826" s="20" t="s">
        <v>148</v>
      </c>
      <c r="AU826" s="20" t="s">
        <v>82</v>
      </c>
    </row>
    <row r="827" spans="1:47" s="2" customFormat="1" ht="78">
      <c r="A827" s="37"/>
      <c r="B827" s="38"/>
      <c r="C827" s="39"/>
      <c r="D827" s="204" t="s">
        <v>150</v>
      </c>
      <c r="E827" s="39"/>
      <c r="F827" s="208" t="s">
        <v>442</v>
      </c>
      <c r="G827" s="39"/>
      <c r="H827" s="39"/>
      <c r="I827" s="112"/>
      <c r="J827" s="39"/>
      <c r="K827" s="39"/>
      <c r="L827" s="42"/>
      <c r="M827" s="206"/>
      <c r="N827" s="207"/>
      <c r="O827" s="67"/>
      <c r="P827" s="67"/>
      <c r="Q827" s="67"/>
      <c r="R827" s="67"/>
      <c r="S827" s="67"/>
      <c r="T827" s="68"/>
      <c r="U827" s="37"/>
      <c r="V827" s="37"/>
      <c r="W827" s="37"/>
      <c r="X827" s="37"/>
      <c r="Y827" s="37"/>
      <c r="Z827" s="37"/>
      <c r="AA827" s="37"/>
      <c r="AB827" s="37"/>
      <c r="AC827" s="37"/>
      <c r="AD827" s="37"/>
      <c r="AE827" s="37"/>
      <c r="AT827" s="20" t="s">
        <v>150</v>
      </c>
      <c r="AU827" s="20" t="s">
        <v>82</v>
      </c>
    </row>
    <row r="828" spans="1:65" s="2" customFormat="1" ht="16.5" customHeight="1">
      <c r="A828" s="37"/>
      <c r="B828" s="38"/>
      <c r="C828" s="191" t="s">
        <v>973</v>
      </c>
      <c r="D828" s="191" t="s">
        <v>141</v>
      </c>
      <c r="E828" s="192" t="s">
        <v>974</v>
      </c>
      <c r="F828" s="193" t="s">
        <v>975</v>
      </c>
      <c r="G828" s="194" t="s">
        <v>354</v>
      </c>
      <c r="H828" s="195">
        <v>1.015</v>
      </c>
      <c r="I828" s="196"/>
      <c r="J828" s="197">
        <f>ROUND(I828*H828,2)</f>
        <v>0</v>
      </c>
      <c r="K828" s="193" t="s">
        <v>144</v>
      </c>
      <c r="L828" s="42"/>
      <c r="M828" s="198" t="s">
        <v>19</v>
      </c>
      <c r="N828" s="199" t="s">
        <v>43</v>
      </c>
      <c r="O828" s="67"/>
      <c r="P828" s="200">
        <f>O828*H828</f>
        <v>0</v>
      </c>
      <c r="Q828" s="200">
        <v>0</v>
      </c>
      <c r="R828" s="200">
        <f>Q828*H828</f>
        <v>0</v>
      </c>
      <c r="S828" s="200">
        <v>0</v>
      </c>
      <c r="T828" s="201">
        <f>S828*H828</f>
        <v>0</v>
      </c>
      <c r="U828" s="37"/>
      <c r="V828" s="37"/>
      <c r="W828" s="37"/>
      <c r="X828" s="37"/>
      <c r="Y828" s="37"/>
      <c r="Z828" s="37"/>
      <c r="AA828" s="37"/>
      <c r="AB828" s="37"/>
      <c r="AC828" s="37"/>
      <c r="AD828" s="37"/>
      <c r="AE828" s="37"/>
      <c r="AR828" s="202" t="s">
        <v>332</v>
      </c>
      <c r="AT828" s="202" t="s">
        <v>141</v>
      </c>
      <c r="AU828" s="202" t="s">
        <v>82</v>
      </c>
      <c r="AY828" s="20" t="s">
        <v>136</v>
      </c>
      <c r="BE828" s="203">
        <f>IF(N828="základní",J828,0)</f>
        <v>0</v>
      </c>
      <c r="BF828" s="203">
        <f>IF(N828="snížená",J828,0)</f>
        <v>0</v>
      </c>
      <c r="BG828" s="203">
        <f>IF(N828="zákl. přenesená",J828,0)</f>
        <v>0</v>
      </c>
      <c r="BH828" s="203">
        <f>IF(N828="sníž. přenesená",J828,0)</f>
        <v>0</v>
      </c>
      <c r="BI828" s="203">
        <f>IF(N828="nulová",J828,0)</f>
        <v>0</v>
      </c>
      <c r="BJ828" s="20" t="s">
        <v>80</v>
      </c>
      <c r="BK828" s="203">
        <f>ROUND(I828*H828,2)</f>
        <v>0</v>
      </c>
      <c r="BL828" s="20" t="s">
        <v>332</v>
      </c>
      <c r="BM828" s="202" t="s">
        <v>976</v>
      </c>
    </row>
    <row r="829" spans="1:47" s="2" customFormat="1" ht="19.5">
      <c r="A829" s="37"/>
      <c r="B829" s="38"/>
      <c r="C829" s="39"/>
      <c r="D829" s="204" t="s">
        <v>148</v>
      </c>
      <c r="E829" s="39"/>
      <c r="F829" s="205" t="s">
        <v>977</v>
      </c>
      <c r="G829" s="39"/>
      <c r="H829" s="39"/>
      <c r="I829" s="112"/>
      <c r="J829" s="39"/>
      <c r="K829" s="39"/>
      <c r="L829" s="42"/>
      <c r="M829" s="206"/>
      <c r="N829" s="207"/>
      <c r="O829" s="67"/>
      <c r="P829" s="67"/>
      <c r="Q829" s="67"/>
      <c r="R829" s="67"/>
      <c r="S829" s="67"/>
      <c r="T829" s="68"/>
      <c r="U829" s="37"/>
      <c r="V829" s="37"/>
      <c r="W829" s="37"/>
      <c r="X829" s="37"/>
      <c r="Y829" s="37"/>
      <c r="Z829" s="37"/>
      <c r="AA829" s="37"/>
      <c r="AB829" s="37"/>
      <c r="AC829" s="37"/>
      <c r="AD829" s="37"/>
      <c r="AE829" s="37"/>
      <c r="AT829" s="20" t="s">
        <v>148</v>
      </c>
      <c r="AU829" s="20" t="s">
        <v>82</v>
      </c>
    </row>
    <row r="830" spans="1:47" s="2" customFormat="1" ht="78">
      <c r="A830" s="37"/>
      <c r="B830" s="38"/>
      <c r="C830" s="39"/>
      <c r="D830" s="204" t="s">
        <v>150</v>
      </c>
      <c r="E830" s="39"/>
      <c r="F830" s="208" t="s">
        <v>442</v>
      </c>
      <c r="G830" s="39"/>
      <c r="H830" s="39"/>
      <c r="I830" s="112"/>
      <c r="J830" s="39"/>
      <c r="K830" s="39"/>
      <c r="L830" s="42"/>
      <c r="M830" s="206"/>
      <c r="N830" s="207"/>
      <c r="O830" s="67"/>
      <c r="P830" s="67"/>
      <c r="Q830" s="67"/>
      <c r="R830" s="67"/>
      <c r="S830" s="67"/>
      <c r="T830" s="68"/>
      <c r="U830" s="37"/>
      <c r="V830" s="37"/>
      <c r="W830" s="37"/>
      <c r="X830" s="37"/>
      <c r="Y830" s="37"/>
      <c r="Z830" s="37"/>
      <c r="AA830" s="37"/>
      <c r="AB830" s="37"/>
      <c r="AC830" s="37"/>
      <c r="AD830" s="37"/>
      <c r="AE830" s="37"/>
      <c r="AT830" s="20" t="s">
        <v>150</v>
      </c>
      <c r="AU830" s="20" t="s">
        <v>82</v>
      </c>
    </row>
    <row r="831" spans="2:63" s="12" customFormat="1" ht="22.9" customHeight="1">
      <c r="B831" s="175"/>
      <c r="C831" s="176"/>
      <c r="D831" s="177" t="s">
        <v>71</v>
      </c>
      <c r="E831" s="189" t="s">
        <v>978</v>
      </c>
      <c r="F831" s="189" t="s">
        <v>979</v>
      </c>
      <c r="G831" s="176"/>
      <c r="H831" s="176"/>
      <c r="I831" s="179"/>
      <c r="J831" s="190">
        <f>BK831</f>
        <v>0</v>
      </c>
      <c r="K831" s="176"/>
      <c r="L831" s="181"/>
      <c r="M831" s="182"/>
      <c r="N831" s="183"/>
      <c r="O831" s="183"/>
      <c r="P831" s="184">
        <f>SUM(P832:P919)</f>
        <v>0</v>
      </c>
      <c r="Q831" s="183"/>
      <c r="R831" s="184">
        <f>SUM(R832:R919)</f>
        <v>5.83460394</v>
      </c>
      <c r="S831" s="183"/>
      <c r="T831" s="185">
        <f>SUM(T832:T919)</f>
        <v>0</v>
      </c>
      <c r="AR831" s="186" t="s">
        <v>82</v>
      </c>
      <c r="AT831" s="187" t="s">
        <v>71</v>
      </c>
      <c r="AU831" s="187" t="s">
        <v>80</v>
      </c>
      <c r="AY831" s="186" t="s">
        <v>136</v>
      </c>
      <c r="BK831" s="188">
        <f>SUM(BK832:BK919)</f>
        <v>0</v>
      </c>
    </row>
    <row r="832" spans="1:65" s="2" customFormat="1" ht="16.5" customHeight="1">
      <c r="A832" s="37"/>
      <c r="B832" s="38"/>
      <c r="C832" s="191" t="s">
        <v>980</v>
      </c>
      <c r="D832" s="191" t="s">
        <v>141</v>
      </c>
      <c r="E832" s="192" t="s">
        <v>981</v>
      </c>
      <c r="F832" s="193" t="s">
        <v>982</v>
      </c>
      <c r="G832" s="194" t="s">
        <v>90</v>
      </c>
      <c r="H832" s="195">
        <v>109.11</v>
      </c>
      <c r="I832" s="196"/>
      <c r="J832" s="197">
        <f>ROUND(I832*H832,2)</f>
        <v>0</v>
      </c>
      <c r="K832" s="193" t="s">
        <v>144</v>
      </c>
      <c r="L832" s="42"/>
      <c r="M832" s="198" t="s">
        <v>19</v>
      </c>
      <c r="N832" s="199" t="s">
        <v>43</v>
      </c>
      <c r="O832" s="67"/>
      <c r="P832" s="200">
        <f>O832*H832</f>
        <v>0</v>
      </c>
      <c r="Q832" s="200">
        <v>0.00091</v>
      </c>
      <c r="R832" s="200">
        <f>Q832*H832</f>
        <v>0.0992901</v>
      </c>
      <c r="S832" s="200">
        <v>0</v>
      </c>
      <c r="T832" s="201">
        <f>S832*H832</f>
        <v>0</v>
      </c>
      <c r="U832" s="37"/>
      <c r="V832" s="37"/>
      <c r="W832" s="37"/>
      <c r="X832" s="37"/>
      <c r="Y832" s="37"/>
      <c r="Z832" s="37"/>
      <c r="AA832" s="37"/>
      <c r="AB832" s="37"/>
      <c r="AC832" s="37"/>
      <c r="AD832" s="37"/>
      <c r="AE832" s="37"/>
      <c r="AR832" s="202" t="s">
        <v>332</v>
      </c>
      <c r="AT832" s="202" t="s">
        <v>141</v>
      </c>
      <c r="AU832" s="202" t="s">
        <v>82</v>
      </c>
      <c r="AY832" s="20" t="s">
        <v>136</v>
      </c>
      <c r="BE832" s="203">
        <f>IF(N832="základní",J832,0)</f>
        <v>0</v>
      </c>
      <c r="BF832" s="203">
        <f>IF(N832="snížená",J832,0)</f>
        <v>0</v>
      </c>
      <c r="BG832" s="203">
        <f>IF(N832="zákl. přenesená",J832,0)</f>
        <v>0</v>
      </c>
      <c r="BH832" s="203">
        <f>IF(N832="sníž. přenesená",J832,0)</f>
        <v>0</v>
      </c>
      <c r="BI832" s="203">
        <f>IF(N832="nulová",J832,0)</f>
        <v>0</v>
      </c>
      <c r="BJ832" s="20" t="s">
        <v>80</v>
      </c>
      <c r="BK832" s="203">
        <f>ROUND(I832*H832,2)</f>
        <v>0</v>
      </c>
      <c r="BL832" s="20" t="s">
        <v>332</v>
      </c>
      <c r="BM832" s="202" t="s">
        <v>983</v>
      </c>
    </row>
    <row r="833" spans="1:47" s="2" customFormat="1" ht="11.25">
      <c r="A833" s="37"/>
      <c r="B833" s="38"/>
      <c r="C833" s="39"/>
      <c r="D833" s="204" t="s">
        <v>148</v>
      </c>
      <c r="E833" s="39"/>
      <c r="F833" s="205" t="s">
        <v>984</v>
      </c>
      <c r="G833" s="39"/>
      <c r="H833" s="39"/>
      <c r="I833" s="112"/>
      <c r="J833" s="39"/>
      <c r="K833" s="39"/>
      <c r="L833" s="42"/>
      <c r="M833" s="206"/>
      <c r="N833" s="207"/>
      <c r="O833" s="67"/>
      <c r="P833" s="67"/>
      <c r="Q833" s="67"/>
      <c r="R833" s="67"/>
      <c r="S833" s="67"/>
      <c r="T833" s="68"/>
      <c r="U833" s="37"/>
      <c r="V833" s="37"/>
      <c r="W833" s="37"/>
      <c r="X833" s="37"/>
      <c r="Y833" s="37"/>
      <c r="Z833" s="37"/>
      <c r="AA833" s="37"/>
      <c r="AB833" s="37"/>
      <c r="AC833" s="37"/>
      <c r="AD833" s="37"/>
      <c r="AE833" s="37"/>
      <c r="AT833" s="20" t="s">
        <v>148</v>
      </c>
      <c r="AU833" s="20" t="s">
        <v>82</v>
      </c>
    </row>
    <row r="834" spans="1:47" s="2" customFormat="1" ht="48.75">
      <c r="A834" s="37"/>
      <c r="B834" s="38"/>
      <c r="C834" s="39"/>
      <c r="D834" s="204" t="s">
        <v>150</v>
      </c>
      <c r="E834" s="39"/>
      <c r="F834" s="208" t="s">
        <v>985</v>
      </c>
      <c r="G834" s="39"/>
      <c r="H834" s="39"/>
      <c r="I834" s="112"/>
      <c r="J834" s="39"/>
      <c r="K834" s="39"/>
      <c r="L834" s="42"/>
      <c r="M834" s="206"/>
      <c r="N834" s="207"/>
      <c r="O834" s="67"/>
      <c r="P834" s="67"/>
      <c r="Q834" s="67"/>
      <c r="R834" s="67"/>
      <c r="S834" s="67"/>
      <c r="T834" s="68"/>
      <c r="U834" s="37"/>
      <c r="V834" s="37"/>
      <c r="W834" s="37"/>
      <c r="X834" s="37"/>
      <c r="Y834" s="37"/>
      <c r="Z834" s="37"/>
      <c r="AA834" s="37"/>
      <c r="AB834" s="37"/>
      <c r="AC834" s="37"/>
      <c r="AD834" s="37"/>
      <c r="AE834" s="37"/>
      <c r="AT834" s="20" t="s">
        <v>150</v>
      </c>
      <c r="AU834" s="20" t="s">
        <v>82</v>
      </c>
    </row>
    <row r="835" spans="2:51" s="13" customFormat="1" ht="11.25">
      <c r="B835" s="209"/>
      <c r="C835" s="210"/>
      <c r="D835" s="204" t="s">
        <v>152</v>
      </c>
      <c r="E835" s="211" t="s">
        <v>19</v>
      </c>
      <c r="F835" s="212" t="s">
        <v>986</v>
      </c>
      <c r="G835" s="210"/>
      <c r="H835" s="211" t="s">
        <v>19</v>
      </c>
      <c r="I835" s="213"/>
      <c r="J835" s="210"/>
      <c r="K835" s="210"/>
      <c r="L835" s="214"/>
      <c r="M835" s="215"/>
      <c r="N835" s="216"/>
      <c r="O835" s="216"/>
      <c r="P835" s="216"/>
      <c r="Q835" s="216"/>
      <c r="R835" s="216"/>
      <c r="S835" s="216"/>
      <c r="T835" s="217"/>
      <c r="AT835" s="218" t="s">
        <v>152</v>
      </c>
      <c r="AU835" s="218" t="s">
        <v>82</v>
      </c>
      <c r="AV835" s="13" t="s">
        <v>80</v>
      </c>
      <c r="AW835" s="13" t="s">
        <v>33</v>
      </c>
      <c r="AX835" s="13" t="s">
        <v>72</v>
      </c>
      <c r="AY835" s="218" t="s">
        <v>136</v>
      </c>
    </row>
    <row r="836" spans="2:51" s="13" customFormat="1" ht="11.25">
      <c r="B836" s="209"/>
      <c r="C836" s="210"/>
      <c r="D836" s="204" t="s">
        <v>152</v>
      </c>
      <c r="E836" s="211" t="s">
        <v>19</v>
      </c>
      <c r="F836" s="212" t="s">
        <v>987</v>
      </c>
      <c r="G836" s="210"/>
      <c r="H836" s="211" t="s">
        <v>19</v>
      </c>
      <c r="I836" s="213"/>
      <c r="J836" s="210"/>
      <c r="K836" s="210"/>
      <c r="L836" s="214"/>
      <c r="M836" s="215"/>
      <c r="N836" s="216"/>
      <c r="O836" s="216"/>
      <c r="P836" s="216"/>
      <c r="Q836" s="216"/>
      <c r="R836" s="216"/>
      <c r="S836" s="216"/>
      <c r="T836" s="217"/>
      <c r="AT836" s="218" t="s">
        <v>152</v>
      </c>
      <c r="AU836" s="218" t="s">
        <v>82</v>
      </c>
      <c r="AV836" s="13" t="s">
        <v>80</v>
      </c>
      <c r="AW836" s="13" t="s">
        <v>33</v>
      </c>
      <c r="AX836" s="13" t="s">
        <v>72</v>
      </c>
      <c r="AY836" s="218" t="s">
        <v>136</v>
      </c>
    </row>
    <row r="837" spans="2:51" s="14" customFormat="1" ht="11.25">
      <c r="B837" s="219"/>
      <c r="C837" s="220"/>
      <c r="D837" s="204" t="s">
        <v>152</v>
      </c>
      <c r="E837" s="221" t="s">
        <v>19</v>
      </c>
      <c r="F837" s="222" t="s">
        <v>988</v>
      </c>
      <c r="G837" s="220"/>
      <c r="H837" s="223">
        <v>20.4</v>
      </c>
      <c r="I837" s="224"/>
      <c r="J837" s="220"/>
      <c r="K837" s="220"/>
      <c r="L837" s="225"/>
      <c r="M837" s="226"/>
      <c r="N837" s="227"/>
      <c r="O837" s="227"/>
      <c r="P837" s="227"/>
      <c r="Q837" s="227"/>
      <c r="R837" s="227"/>
      <c r="S837" s="227"/>
      <c r="T837" s="228"/>
      <c r="AT837" s="229" t="s">
        <v>152</v>
      </c>
      <c r="AU837" s="229" t="s">
        <v>82</v>
      </c>
      <c r="AV837" s="14" t="s">
        <v>82</v>
      </c>
      <c r="AW837" s="14" t="s">
        <v>33</v>
      </c>
      <c r="AX837" s="14" t="s">
        <v>72</v>
      </c>
      <c r="AY837" s="229" t="s">
        <v>136</v>
      </c>
    </row>
    <row r="838" spans="2:51" s="13" customFormat="1" ht="11.25">
      <c r="B838" s="209"/>
      <c r="C838" s="210"/>
      <c r="D838" s="204" t="s">
        <v>152</v>
      </c>
      <c r="E838" s="211" t="s">
        <v>19</v>
      </c>
      <c r="F838" s="212" t="s">
        <v>989</v>
      </c>
      <c r="G838" s="210"/>
      <c r="H838" s="211" t="s">
        <v>19</v>
      </c>
      <c r="I838" s="213"/>
      <c r="J838" s="210"/>
      <c r="K838" s="210"/>
      <c r="L838" s="214"/>
      <c r="M838" s="215"/>
      <c r="N838" s="216"/>
      <c r="O838" s="216"/>
      <c r="P838" s="216"/>
      <c r="Q838" s="216"/>
      <c r="R838" s="216"/>
      <c r="S838" s="216"/>
      <c r="T838" s="217"/>
      <c r="AT838" s="218" t="s">
        <v>152</v>
      </c>
      <c r="AU838" s="218" t="s">
        <v>82</v>
      </c>
      <c r="AV838" s="13" t="s">
        <v>80</v>
      </c>
      <c r="AW838" s="13" t="s">
        <v>33</v>
      </c>
      <c r="AX838" s="13" t="s">
        <v>72</v>
      </c>
      <c r="AY838" s="218" t="s">
        <v>136</v>
      </c>
    </row>
    <row r="839" spans="2:51" s="14" customFormat="1" ht="11.25">
      <c r="B839" s="219"/>
      <c r="C839" s="220"/>
      <c r="D839" s="204" t="s">
        <v>152</v>
      </c>
      <c r="E839" s="221" t="s">
        <v>19</v>
      </c>
      <c r="F839" s="222" t="s">
        <v>990</v>
      </c>
      <c r="G839" s="220"/>
      <c r="H839" s="223">
        <v>40.8</v>
      </c>
      <c r="I839" s="224"/>
      <c r="J839" s="220"/>
      <c r="K839" s="220"/>
      <c r="L839" s="225"/>
      <c r="M839" s="226"/>
      <c r="N839" s="227"/>
      <c r="O839" s="227"/>
      <c r="P839" s="227"/>
      <c r="Q839" s="227"/>
      <c r="R839" s="227"/>
      <c r="S839" s="227"/>
      <c r="T839" s="228"/>
      <c r="AT839" s="229" t="s">
        <v>152</v>
      </c>
      <c r="AU839" s="229" t="s">
        <v>82</v>
      </c>
      <c r="AV839" s="14" t="s">
        <v>82</v>
      </c>
      <c r="AW839" s="14" t="s">
        <v>33</v>
      </c>
      <c r="AX839" s="14" t="s">
        <v>72</v>
      </c>
      <c r="AY839" s="229" t="s">
        <v>136</v>
      </c>
    </row>
    <row r="840" spans="2:51" s="13" customFormat="1" ht="11.25">
      <c r="B840" s="209"/>
      <c r="C840" s="210"/>
      <c r="D840" s="204" t="s">
        <v>152</v>
      </c>
      <c r="E840" s="211" t="s">
        <v>19</v>
      </c>
      <c r="F840" s="212" t="s">
        <v>991</v>
      </c>
      <c r="G840" s="210"/>
      <c r="H840" s="211" t="s">
        <v>19</v>
      </c>
      <c r="I840" s="213"/>
      <c r="J840" s="210"/>
      <c r="K840" s="210"/>
      <c r="L840" s="214"/>
      <c r="M840" s="215"/>
      <c r="N840" s="216"/>
      <c r="O840" s="216"/>
      <c r="P840" s="216"/>
      <c r="Q840" s="216"/>
      <c r="R840" s="216"/>
      <c r="S840" s="216"/>
      <c r="T840" s="217"/>
      <c r="AT840" s="218" t="s">
        <v>152</v>
      </c>
      <c r="AU840" s="218" t="s">
        <v>82</v>
      </c>
      <c r="AV840" s="13" t="s">
        <v>80</v>
      </c>
      <c r="AW840" s="13" t="s">
        <v>33</v>
      </c>
      <c r="AX840" s="13" t="s">
        <v>72</v>
      </c>
      <c r="AY840" s="218" t="s">
        <v>136</v>
      </c>
    </row>
    <row r="841" spans="2:51" s="14" customFormat="1" ht="11.25">
      <c r="B841" s="219"/>
      <c r="C841" s="220"/>
      <c r="D841" s="204" t="s">
        <v>152</v>
      </c>
      <c r="E841" s="221" t="s">
        <v>19</v>
      </c>
      <c r="F841" s="222" t="s">
        <v>988</v>
      </c>
      <c r="G841" s="220"/>
      <c r="H841" s="223">
        <v>20.4</v>
      </c>
      <c r="I841" s="224"/>
      <c r="J841" s="220"/>
      <c r="K841" s="220"/>
      <c r="L841" s="225"/>
      <c r="M841" s="226"/>
      <c r="N841" s="227"/>
      <c r="O841" s="227"/>
      <c r="P841" s="227"/>
      <c r="Q841" s="227"/>
      <c r="R841" s="227"/>
      <c r="S841" s="227"/>
      <c r="T841" s="228"/>
      <c r="AT841" s="229" t="s">
        <v>152</v>
      </c>
      <c r="AU841" s="229" t="s">
        <v>82</v>
      </c>
      <c r="AV841" s="14" t="s">
        <v>82</v>
      </c>
      <c r="AW841" s="14" t="s">
        <v>33</v>
      </c>
      <c r="AX841" s="14" t="s">
        <v>72</v>
      </c>
      <c r="AY841" s="229" t="s">
        <v>136</v>
      </c>
    </row>
    <row r="842" spans="2:51" s="13" customFormat="1" ht="11.25">
      <c r="B842" s="209"/>
      <c r="C842" s="210"/>
      <c r="D842" s="204" t="s">
        <v>152</v>
      </c>
      <c r="E842" s="211" t="s">
        <v>19</v>
      </c>
      <c r="F842" s="212" t="s">
        <v>992</v>
      </c>
      <c r="G842" s="210"/>
      <c r="H842" s="211" t="s">
        <v>19</v>
      </c>
      <c r="I842" s="213"/>
      <c r="J842" s="210"/>
      <c r="K842" s="210"/>
      <c r="L842" s="214"/>
      <c r="M842" s="215"/>
      <c r="N842" s="216"/>
      <c r="O842" s="216"/>
      <c r="P842" s="216"/>
      <c r="Q842" s="216"/>
      <c r="R842" s="216"/>
      <c r="S842" s="216"/>
      <c r="T842" s="217"/>
      <c r="AT842" s="218" t="s">
        <v>152</v>
      </c>
      <c r="AU842" s="218" t="s">
        <v>82</v>
      </c>
      <c r="AV842" s="13" t="s">
        <v>80</v>
      </c>
      <c r="AW842" s="13" t="s">
        <v>33</v>
      </c>
      <c r="AX842" s="13" t="s">
        <v>72</v>
      </c>
      <c r="AY842" s="218" t="s">
        <v>136</v>
      </c>
    </row>
    <row r="843" spans="2:51" s="14" customFormat="1" ht="11.25">
      <c r="B843" s="219"/>
      <c r="C843" s="220"/>
      <c r="D843" s="204" t="s">
        <v>152</v>
      </c>
      <c r="E843" s="221" t="s">
        <v>19</v>
      </c>
      <c r="F843" s="222" t="s">
        <v>988</v>
      </c>
      <c r="G843" s="220"/>
      <c r="H843" s="223">
        <v>20.4</v>
      </c>
      <c r="I843" s="224"/>
      <c r="J843" s="220"/>
      <c r="K843" s="220"/>
      <c r="L843" s="225"/>
      <c r="M843" s="226"/>
      <c r="N843" s="227"/>
      <c r="O843" s="227"/>
      <c r="P843" s="227"/>
      <c r="Q843" s="227"/>
      <c r="R843" s="227"/>
      <c r="S843" s="227"/>
      <c r="T843" s="228"/>
      <c r="AT843" s="229" t="s">
        <v>152</v>
      </c>
      <c r="AU843" s="229" t="s">
        <v>82</v>
      </c>
      <c r="AV843" s="14" t="s">
        <v>82</v>
      </c>
      <c r="AW843" s="14" t="s">
        <v>33</v>
      </c>
      <c r="AX843" s="14" t="s">
        <v>72</v>
      </c>
      <c r="AY843" s="229" t="s">
        <v>136</v>
      </c>
    </row>
    <row r="844" spans="2:51" s="13" customFormat="1" ht="11.25">
      <c r="B844" s="209"/>
      <c r="C844" s="210"/>
      <c r="D844" s="204" t="s">
        <v>152</v>
      </c>
      <c r="E844" s="211" t="s">
        <v>19</v>
      </c>
      <c r="F844" s="212" t="s">
        <v>993</v>
      </c>
      <c r="G844" s="210"/>
      <c r="H844" s="211" t="s">
        <v>19</v>
      </c>
      <c r="I844" s="213"/>
      <c r="J844" s="210"/>
      <c r="K844" s="210"/>
      <c r="L844" s="214"/>
      <c r="M844" s="215"/>
      <c r="N844" s="216"/>
      <c r="O844" s="216"/>
      <c r="P844" s="216"/>
      <c r="Q844" s="216"/>
      <c r="R844" s="216"/>
      <c r="S844" s="216"/>
      <c r="T844" s="217"/>
      <c r="AT844" s="218" t="s">
        <v>152</v>
      </c>
      <c r="AU844" s="218" t="s">
        <v>82</v>
      </c>
      <c r="AV844" s="13" t="s">
        <v>80</v>
      </c>
      <c r="AW844" s="13" t="s">
        <v>33</v>
      </c>
      <c r="AX844" s="13" t="s">
        <v>72</v>
      </c>
      <c r="AY844" s="218" t="s">
        <v>136</v>
      </c>
    </row>
    <row r="845" spans="2:51" s="14" customFormat="1" ht="11.25">
      <c r="B845" s="219"/>
      <c r="C845" s="220"/>
      <c r="D845" s="204" t="s">
        <v>152</v>
      </c>
      <c r="E845" s="221" t="s">
        <v>19</v>
      </c>
      <c r="F845" s="222" t="s">
        <v>994</v>
      </c>
      <c r="G845" s="220"/>
      <c r="H845" s="223">
        <v>5.4</v>
      </c>
      <c r="I845" s="224"/>
      <c r="J845" s="220"/>
      <c r="K845" s="220"/>
      <c r="L845" s="225"/>
      <c r="M845" s="226"/>
      <c r="N845" s="227"/>
      <c r="O845" s="227"/>
      <c r="P845" s="227"/>
      <c r="Q845" s="227"/>
      <c r="R845" s="227"/>
      <c r="S845" s="227"/>
      <c r="T845" s="228"/>
      <c r="AT845" s="229" t="s">
        <v>152</v>
      </c>
      <c r="AU845" s="229" t="s">
        <v>82</v>
      </c>
      <c r="AV845" s="14" t="s">
        <v>82</v>
      </c>
      <c r="AW845" s="14" t="s">
        <v>33</v>
      </c>
      <c r="AX845" s="14" t="s">
        <v>72</v>
      </c>
      <c r="AY845" s="229" t="s">
        <v>136</v>
      </c>
    </row>
    <row r="846" spans="2:51" s="13" customFormat="1" ht="11.25">
      <c r="B846" s="209"/>
      <c r="C846" s="210"/>
      <c r="D846" s="204" t="s">
        <v>152</v>
      </c>
      <c r="E846" s="211" t="s">
        <v>19</v>
      </c>
      <c r="F846" s="212" t="s">
        <v>995</v>
      </c>
      <c r="G846" s="210"/>
      <c r="H846" s="211" t="s">
        <v>19</v>
      </c>
      <c r="I846" s="213"/>
      <c r="J846" s="210"/>
      <c r="K846" s="210"/>
      <c r="L846" s="214"/>
      <c r="M846" s="215"/>
      <c r="N846" s="216"/>
      <c r="O846" s="216"/>
      <c r="P846" s="216"/>
      <c r="Q846" s="216"/>
      <c r="R846" s="216"/>
      <c r="S846" s="216"/>
      <c r="T846" s="217"/>
      <c r="AT846" s="218" t="s">
        <v>152</v>
      </c>
      <c r="AU846" s="218" t="s">
        <v>82</v>
      </c>
      <c r="AV846" s="13" t="s">
        <v>80</v>
      </c>
      <c r="AW846" s="13" t="s">
        <v>33</v>
      </c>
      <c r="AX846" s="13" t="s">
        <v>72</v>
      </c>
      <c r="AY846" s="218" t="s">
        <v>136</v>
      </c>
    </row>
    <row r="847" spans="2:51" s="14" customFormat="1" ht="11.25">
      <c r="B847" s="219"/>
      <c r="C847" s="220"/>
      <c r="D847" s="204" t="s">
        <v>152</v>
      </c>
      <c r="E847" s="221" t="s">
        <v>19</v>
      </c>
      <c r="F847" s="222" t="s">
        <v>996</v>
      </c>
      <c r="G847" s="220"/>
      <c r="H847" s="223">
        <v>0.9</v>
      </c>
      <c r="I847" s="224"/>
      <c r="J847" s="220"/>
      <c r="K847" s="220"/>
      <c r="L847" s="225"/>
      <c r="M847" s="226"/>
      <c r="N847" s="227"/>
      <c r="O847" s="227"/>
      <c r="P847" s="227"/>
      <c r="Q847" s="227"/>
      <c r="R847" s="227"/>
      <c r="S847" s="227"/>
      <c r="T847" s="228"/>
      <c r="AT847" s="229" t="s">
        <v>152</v>
      </c>
      <c r="AU847" s="229" t="s">
        <v>82</v>
      </c>
      <c r="AV847" s="14" t="s">
        <v>82</v>
      </c>
      <c r="AW847" s="14" t="s">
        <v>33</v>
      </c>
      <c r="AX847" s="14" t="s">
        <v>72</v>
      </c>
      <c r="AY847" s="229" t="s">
        <v>136</v>
      </c>
    </row>
    <row r="848" spans="2:51" s="13" customFormat="1" ht="11.25">
      <c r="B848" s="209"/>
      <c r="C848" s="210"/>
      <c r="D848" s="204" t="s">
        <v>152</v>
      </c>
      <c r="E848" s="211" t="s">
        <v>19</v>
      </c>
      <c r="F848" s="212" t="s">
        <v>997</v>
      </c>
      <c r="G848" s="210"/>
      <c r="H848" s="211" t="s">
        <v>19</v>
      </c>
      <c r="I848" s="213"/>
      <c r="J848" s="210"/>
      <c r="K848" s="210"/>
      <c r="L848" s="214"/>
      <c r="M848" s="215"/>
      <c r="N848" s="216"/>
      <c r="O848" s="216"/>
      <c r="P848" s="216"/>
      <c r="Q848" s="216"/>
      <c r="R848" s="216"/>
      <c r="S848" s="216"/>
      <c r="T848" s="217"/>
      <c r="AT848" s="218" t="s">
        <v>152</v>
      </c>
      <c r="AU848" s="218" t="s">
        <v>82</v>
      </c>
      <c r="AV848" s="13" t="s">
        <v>80</v>
      </c>
      <c r="AW848" s="13" t="s">
        <v>33</v>
      </c>
      <c r="AX848" s="13" t="s">
        <v>72</v>
      </c>
      <c r="AY848" s="218" t="s">
        <v>136</v>
      </c>
    </row>
    <row r="849" spans="2:51" s="14" customFormat="1" ht="11.25">
      <c r="B849" s="219"/>
      <c r="C849" s="220"/>
      <c r="D849" s="204" t="s">
        <v>152</v>
      </c>
      <c r="E849" s="221" t="s">
        <v>19</v>
      </c>
      <c r="F849" s="222" t="s">
        <v>998</v>
      </c>
      <c r="G849" s="220"/>
      <c r="H849" s="223">
        <v>0.81</v>
      </c>
      <c r="I849" s="224"/>
      <c r="J849" s="220"/>
      <c r="K849" s="220"/>
      <c r="L849" s="225"/>
      <c r="M849" s="226"/>
      <c r="N849" s="227"/>
      <c r="O849" s="227"/>
      <c r="P849" s="227"/>
      <c r="Q849" s="227"/>
      <c r="R849" s="227"/>
      <c r="S849" s="227"/>
      <c r="T849" s="228"/>
      <c r="AT849" s="229" t="s">
        <v>152</v>
      </c>
      <c r="AU849" s="229" t="s">
        <v>82</v>
      </c>
      <c r="AV849" s="14" t="s">
        <v>82</v>
      </c>
      <c r="AW849" s="14" t="s">
        <v>33</v>
      </c>
      <c r="AX849" s="14" t="s">
        <v>72</v>
      </c>
      <c r="AY849" s="229" t="s">
        <v>136</v>
      </c>
    </row>
    <row r="850" spans="2:51" s="15" customFormat="1" ht="11.25">
      <c r="B850" s="230"/>
      <c r="C850" s="231"/>
      <c r="D850" s="204" t="s">
        <v>152</v>
      </c>
      <c r="E850" s="232" t="s">
        <v>19</v>
      </c>
      <c r="F850" s="233" t="s">
        <v>177</v>
      </c>
      <c r="G850" s="231"/>
      <c r="H850" s="234">
        <v>109.11</v>
      </c>
      <c r="I850" s="235"/>
      <c r="J850" s="231"/>
      <c r="K850" s="231"/>
      <c r="L850" s="236"/>
      <c r="M850" s="237"/>
      <c r="N850" s="238"/>
      <c r="O850" s="238"/>
      <c r="P850" s="238"/>
      <c r="Q850" s="238"/>
      <c r="R850" s="238"/>
      <c r="S850" s="238"/>
      <c r="T850" s="239"/>
      <c r="AT850" s="240" t="s">
        <v>152</v>
      </c>
      <c r="AU850" s="240" t="s">
        <v>82</v>
      </c>
      <c r="AV850" s="15" t="s">
        <v>145</v>
      </c>
      <c r="AW850" s="15" t="s">
        <v>33</v>
      </c>
      <c r="AX850" s="15" t="s">
        <v>80</v>
      </c>
      <c r="AY850" s="240" t="s">
        <v>136</v>
      </c>
    </row>
    <row r="851" spans="1:65" s="2" customFormat="1" ht="16.5" customHeight="1">
      <c r="A851" s="37"/>
      <c r="B851" s="38"/>
      <c r="C851" s="191" t="s">
        <v>999</v>
      </c>
      <c r="D851" s="191" t="s">
        <v>141</v>
      </c>
      <c r="E851" s="192" t="s">
        <v>1000</v>
      </c>
      <c r="F851" s="193" t="s">
        <v>1001</v>
      </c>
      <c r="G851" s="194" t="s">
        <v>90</v>
      </c>
      <c r="H851" s="195">
        <v>1880</v>
      </c>
      <c r="I851" s="196"/>
      <c r="J851" s="197">
        <f>ROUND(I851*H851,2)</f>
        <v>0</v>
      </c>
      <c r="K851" s="193" t="s">
        <v>144</v>
      </c>
      <c r="L851" s="42"/>
      <c r="M851" s="198" t="s">
        <v>19</v>
      </c>
      <c r="N851" s="199" t="s">
        <v>43</v>
      </c>
      <c r="O851" s="67"/>
      <c r="P851" s="200">
        <f>O851*H851</f>
        <v>0</v>
      </c>
      <c r="Q851" s="200">
        <v>0</v>
      </c>
      <c r="R851" s="200">
        <f>Q851*H851</f>
        <v>0</v>
      </c>
      <c r="S851" s="200">
        <v>0</v>
      </c>
      <c r="T851" s="201">
        <f>S851*H851</f>
        <v>0</v>
      </c>
      <c r="U851" s="37"/>
      <c r="V851" s="37"/>
      <c r="W851" s="37"/>
      <c r="X851" s="37"/>
      <c r="Y851" s="37"/>
      <c r="Z851" s="37"/>
      <c r="AA851" s="37"/>
      <c r="AB851" s="37"/>
      <c r="AC851" s="37"/>
      <c r="AD851" s="37"/>
      <c r="AE851" s="37"/>
      <c r="AR851" s="202" t="s">
        <v>332</v>
      </c>
      <c r="AT851" s="202" t="s">
        <v>141</v>
      </c>
      <c r="AU851" s="202" t="s">
        <v>82</v>
      </c>
      <c r="AY851" s="20" t="s">
        <v>136</v>
      </c>
      <c r="BE851" s="203">
        <f>IF(N851="základní",J851,0)</f>
        <v>0</v>
      </c>
      <c r="BF851" s="203">
        <f>IF(N851="snížená",J851,0)</f>
        <v>0</v>
      </c>
      <c r="BG851" s="203">
        <f>IF(N851="zákl. přenesená",J851,0)</f>
        <v>0</v>
      </c>
      <c r="BH851" s="203">
        <f>IF(N851="sníž. přenesená",J851,0)</f>
        <v>0</v>
      </c>
      <c r="BI851" s="203">
        <f>IF(N851="nulová",J851,0)</f>
        <v>0</v>
      </c>
      <c r="BJ851" s="20" t="s">
        <v>80</v>
      </c>
      <c r="BK851" s="203">
        <f>ROUND(I851*H851,2)</f>
        <v>0</v>
      </c>
      <c r="BL851" s="20" t="s">
        <v>332</v>
      </c>
      <c r="BM851" s="202" t="s">
        <v>1002</v>
      </c>
    </row>
    <row r="852" spans="1:47" s="2" customFormat="1" ht="11.25">
      <c r="A852" s="37"/>
      <c r="B852" s="38"/>
      <c r="C852" s="39"/>
      <c r="D852" s="204" t="s">
        <v>148</v>
      </c>
      <c r="E852" s="39"/>
      <c r="F852" s="205" t="s">
        <v>1003</v>
      </c>
      <c r="G852" s="39"/>
      <c r="H852" s="39"/>
      <c r="I852" s="112"/>
      <c r="J852" s="39"/>
      <c r="K852" s="39"/>
      <c r="L852" s="42"/>
      <c r="M852" s="206"/>
      <c r="N852" s="207"/>
      <c r="O852" s="67"/>
      <c r="P852" s="67"/>
      <c r="Q852" s="67"/>
      <c r="R852" s="67"/>
      <c r="S852" s="67"/>
      <c r="T852" s="68"/>
      <c r="U852" s="37"/>
      <c r="V852" s="37"/>
      <c r="W852" s="37"/>
      <c r="X852" s="37"/>
      <c r="Y852" s="37"/>
      <c r="Z852" s="37"/>
      <c r="AA852" s="37"/>
      <c r="AB852" s="37"/>
      <c r="AC852" s="37"/>
      <c r="AD852" s="37"/>
      <c r="AE852" s="37"/>
      <c r="AT852" s="20" t="s">
        <v>148</v>
      </c>
      <c r="AU852" s="20" t="s">
        <v>82</v>
      </c>
    </row>
    <row r="853" spans="2:51" s="13" customFormat="1" ht="11.25">
      <c r="B853" s="209"/>
      <c r="C853" s="210"/>
      <c r="D853" s="204" t="s">
        <v>152</v>
      </c>
      <c r="E853" s="211" t="s">
        <v>19</v>
      </c>
      <c r="F853" s="212" t="s">
        <v>1004</v>
      </c>
      <c r="G853" s="210"/>
      <c r="H853" s="211" t="s">
        <v>19</v>
      </c>
      <c r="I853" s="213"/>
      <c r="J853" s="210"/>
      <c r="K853" s="210"/>
      <c r="L853" s="214"/>
      <c r="M853" s="215"/>
      <c r="N853" s="216"/>
      <c r="O853" s="216"/>
      <c r="P853" s="216"/>
      <c r="Q853" s="216"/>
      <c r="R853" s="216"/>
      <c r="S853" s="216"/>
      <c r="T853" s="217"/>
      <c r="AT853" s="218" t="s">
        <v>152</v>
      </c>
      <c r="AU853" s="218" t="s">
        <v>82</v>
      </c>
      <c r="AV853" s="13" t="s">
        <v>80</v>
      </c>
      <c r="AW853" s="13" t="s">
        <v>33</v>
      </c>
      <c r="AX853" s="13" t="s">
        <v>72</v>
      </c>
      <c r="AY853" s="218" t="s">
        <v>136</v>
      </c>
    </row>
    <row r="854" spans="2:51" s="14" customFormat="1" ht="11.25">
      <c r="B854" s="219"/>
      <c r="C854" s="220"/>
      <c r="D854" s="204" t="s">
        <v>152</v>
      </c>
      <c r="E854" s="221" t="s">
        <v>19</v>
      </c>
      <c r="F854" s="222" t="s">
        <v>1005</v>
      </c>
      <c r="G854" s="220"/>
      <c r="H854" s="223">
        <v>1657.349</v>
      </c>
      <c r="I854" s="224"/>
      <c r="J854" s="220"/>
      <c r="K854" s="220"/>
      <c r="L854" s="225"/>
      <c r="M854" s="226"/>
      <c r="N854" s="227"/>
      <c r="O854" s="227"/>
      <c r="P854" s="227"/>
      <c r="Q854" s="227"/>
      <c r="R854" s="227"/>
      <c r="S854" s="227"/>
      <c r="T854" s="228"/>
      <c r="AT854" s="229" t="s">
        <v>152</v>
      </c>
      <c r="AU854" s="229" t="s">
        <v>82</v>
      </c>
      <c r="AV854" s="14" t="s">
        <v>82</v>
      </c>
      <c r="AW854" s="14" t="s">
        <v>33</v>
      </c>
      <c r="AX854" s="14" t="s">
        <v>72</v>
      </c>
      <c r="AY854" s="229" t="s">
        <v>136</v>
      </c>
    </row>
    <row r="855" spans="2:51" s="14" customFormat="1" ht="11.25">
      <c r="B855" s="219"/>
      <c r="C855" s="220"/>
      <c r="D855" s="204" t="s">
        <v>152</v>
      </c>
      <c r="E855" s="221" t="s">
        <v>19</v>
      </c>
      <c r="F855" s="222" t="s">
        <v>1006</v>
      </c>
      <c r="G855" s="220"/>
      <c r="H855" s="223">
        <v>215.6</v>
      </c>
      <c r="I855" s="224"/>
      <c r="J855" s="220"/>
      <c r="K855" s="220"/>
      <c r="L855" s="225"/>
      <c r="M855" s="226"/>
      <c r="N855" s="227"/>
      <c r="O855" s="227"/>
      <c r="P855" s="227"/>
      <c r="Q855" s="227"/>
      <c r="R855" s="227"/>
      <c r="S855" s="227"/>
      <c r="T855" s="228"/>
      <c r="AT855" s="229" t="s">
        <v>152</v>
      </c>
      <c r="AU855" s="229" t="s">
        <v>82</v>
      </c>
      <c r="AV855" s="14" t="s">
        <v>82</v>
      </c>
      <c r="AW855" s="14" t="s">
        <v>33</v>
      </c>
      <c r="AX855" s="14" t="s">
        <v>72</v>
      </c>
      <c r="AY855" s="229" t="s">
        <v>136</v>
      </c>
    </row>
    <row r="856" spans="2:51" s="16" customFormat="1" ht="11.25">
      <c r="B856" s="251"/>
      <c r="C856" s="252"/>
      <c r="D856" s="204" t="s">
        <v>152</v>
      </c>
      <c r="E856" s="253" t="s">
        <v>19</v>
      </c>
      <c r="F856" s="254" t="s">
        <v>417</v>
      </c>
      <c r="G856" s="252"/>
      <c r="H856" s="255">
        <v>1872.949</v>
      </c>
      <c r="I856" s="256"/>
      <c r="J856" s="252"/>
      <c r="K856" s="252"/>
      <c r="L856" s="257"/>
      <c r="M856" s="258"/>
      <c r="N856" s="259"/>
      <c r="O856" s="259"/>
      <c r="P856" s="259"/>
      <c r="Q856" s="259"/>
      <c r="R856" s="259"/>
      <c r="S856" s="259"/>
      <c r="T856" s="260"/>
      <c r="AT856" s="261" t="s">
        <v>152</v>
      </c>
      <c r="AU856" s="261" t="s">
        <v>82</v>
      </c>
      <c r="AV856" s="16" t="s">
        <v>146</v>
      </c>
      <c r="AW856" s="16" t="s">
        <v>33</v>
      </c>
      <c r="AX856" s="16" t="s">
        <v>72</v>
      </c>
      <c r="AY856" s="261" t="s">
        <v>136</v>
      </c>
    </row>
    <row r="857" spans="2:51" s="14" customFormat="1" ht="11.25">
      <c r="B857" s="219"/>
      <c r="C857" s="220"/>
      <c r="D857" s="204" t="s">
        <v>152</v>
      </c>
      <c r="E857" s="221" t="s">
        <v>19</v>
      </c>
      <c r="F857" s="222" t="s">
        <v>1007</v>
      </c>
      <c r="G857" s="220"/>
      <c r="H857" s="223">
        <v>1880</v>
      </c>
      <c r="I857" s="224"/>
      <c r="J857" s="220"/>
      <c r="K857" s="220"/>
      <c r="L857" s="225"/>
      <c r="M857" s="226"/>
      <c r="N857" s="227"/>
      <c r="O857" s="227"/>
      <c r="P857" s="227"/>
      <c r="Q857" s="227"/>
      <c r="R857" s="227"/>
      <c r="S857" s="227"/>
      <c r="T857" s="228"/>
      <c r="AT857" s="229" t="s">
        <v>152</v>
      </c>
      <c r="AU857" s="229" t="s">
        <v>82</v>
      </c>
      <c r="AV857" s="14" t="s">
        <v>82</v>
      </c>
      <c r="AW857" s="14" t="s">
        <v>33</v>
      </c>
      <c r="AX857" s="14" t="s">
        <v>80</v>
      </c>
      <c r="AY857" s="229" t="s">
        <v>136</v>
      </c>
    </row>
    <row r="858" spans="1:65" s="2" customFormat="1" ht="16.5" customHeight="1">
      <c r="A858" s="37"/>
      <c r="B858" s="38"/>
      <c r="C858" s="191" t="s">
        <v>1008</v>
      </c>
      <c r="D858" s="191" t="s">
        <v>141</v>
      </c>
      <c r="E858" s="192" t="s">
        <v>1009</v>
      </c>
      <c r="F858" s="193" t="s">
        <v>1010</v>
      </c>
      <c r="G858" s="194" t="s">
        <v>90</v>
      </c>
      <c r="H858" s="195">
        <v>1880</v>
      </c>
      <c r="I858" s="196"/>
      <c r="J858" s="197">
        <f>ROUND(I858*H858,2)</f>
        <v>0</v>
      </c>
      <c r="K858" s="193" t="s">
        <v>144</v>
      </c>
      <c r="L858" s="42"/>
      <c r="M858" s="198" t="s">
        <v>19</v>
      </c>
      <c r="N858" s="199" t="s">
        <v>43</v>
      </c>
      <c r="O858" s="67"/>
      <c r="P858" s="200">
        <f>O858*H858</f>
        <v>0</v>
      </c>
      <c r="Q858" s="200">
        <v>0.003</v>
      </c>
      <c r="R858" s="200">
        <f>Q858*H858</f>
        <v>5.64</v>
      </c>
      <c r="S858" s="200">
        <v>0</v>
      </c>
      <c r="T858" s="201">
        <f>S858*H858</f>
        <v>0</v>
      </c>
      <c r="U858" s="37"/>
      <c r="V858" s="37"/>
      <c r="W858" s="37"/>
      <c r="X858" s="37"/>
      <c r="Y858" s="37"/>
      <c r="Z858" s="37"/>
      <c r="AA858" s="37"/>
      <c r="AB858" s="37"/>
      <c r="AC858" s="37"/>
      <c r="AD858" s="37"/>
      <c r="AE858" s="37"/>
      <c r="AR858" s="202" t="s">
        <v>332</v>
      </c>
      <c r="AT858" s="202" t="s">
        <v>141</v>
      </c>
      <c r="AU858" s="202" t="s">
        <v>82</v>
      </c>
      <c r="AY858" s="20" t="s">
        <v>136</v>
      </c>
      <c r="BE858" s="203">
        <f>IF(N858="základní",J858,0)</f>
        <v>0</v>
      </c>
      <c r="BF858" s="203">
        <f>IF(N858="snížená",J858,0)</f>
        <v>0</v>
      </c>
      <c r="BG858" s="203">
        <f>IF(N858="zákl. přenesená",J858,0)</f>
        <v>0</v>
      </c>
      <c r="BH858" s="203">
        <f>IF(N858="sníž. přenesená",J858,0)</f>
        <v>0</v>
      </c>
      <c r="BI858" s="203">
        <f>IF(N858="nulová",J858,0)</f>
        <v>0</v>
      </c>
      <c r="BJ858" s="20" t="s">
        <v>80</v>
      </c>
      <c r="BK858" s="203">
        <f>ROUND(I858*H858,2)</f>
        <v>0</v>
      </c>
      <c r="BL858" s="20" t="s">
        <v>332</v>
      </c>
      <c r="BM858" s="202" t="s">
        <v>1011</v>
      </c>
    </row>
    <row r="859" spans="1:47" s="2" customFormat="1" ht="11.25">
      <c r="A859" s="37"/>
      <c r="B859" s="38"/>
      <c r="C859" s="39"/>
      <c r="D859" s="204" t="s">
        <v>148</v>
      </c>
      <c r="E859" s="39"/>
      <c r="F859" s="205" t="s">
        <v>1012</v>
      </c>
      <c r="G859" s="39"/>
      <c r="H859" s="39"/>
      <c r="I859" s="112"/>
      <c r="J859" s="39"/>
      <c r="K859" s="39"/>
      <c r="L859" s="42"/>
      <c r="M859" s="206"/>
      <c r="N859" s="207"/>
      <c r="O859" s="67"/>
      <c r="P859" s="67"/>
      <c r="Q859" s="67"/>
      <c r="R859" s="67"/>
      <c r="S859" s="67"/>
      <c r="T859" s="68"/>
      <c r="U859" s="37"/>
      <c r="V859" s="37"/>
      <c r="W859" s="37"/>
      <c r="X859" s="37"/>
      <c r="Y859" s="37"/>
      <c r="Z859" s="37"/>
      <c r="AA859" s="37"/>
      <c r="AB859" s="37"/>
      <c r="AC859" s="37"/>
      <c r="AD859" s="37"/>
      <c r="AE859" s="37"/>
      <c r="AT859" s="20" t="s">
        <v>148</v>
      </c>
      <c r="AU859" s="20" t="s">
        <v>82</v>
      </c>
    </row>
    <row r="860" spans="1:65" s="2" customFormat="1" ht="16.5" customHeight="1">
      <c r="A860" s="37"/>
      <c r="B860" s="38"/>
      <c r="C860" s="191" t="s">
        <v>1013</v>
      </c>
      <c r="D860" s="191" t="s">
        <v>141</v>
      </c>
      <c r="E860" s="192" t="s">
        <v>1014</v>
      </c>
      <c r="F860" s="193" t="s">
        <v>1015</v>
      </c>
      <c r="G860" s="194" t="s">
        <v>90</v>
      </c>
      <c r="H860" s="195">
        <v>103.602</v>
      </c>
      <c r="I860" s="196"/>
      <c r="J860" s="197">
        <f>ROUND(I860*H860,2)</f>
        <v>0</v>
      </c>
      <c r="K860" s="193" t="s">
        <v>144</v>
      </c>
      <c r="L860" s="42"/>
      <c r="M860" s="198" t="s">
        <v>19</v>
      </c>
      <c r="N860" s="199" t="s">
        <v>43</v>
      </c>
      <c r="O860" s="67"/>
      <c r="P860" s="200">
        <f>O860*H860</f>
        <v>0</v>
      </c>
      <c r="Q860" s="200">
        <v>0.00027</v>
      </c>
      <c r="R860" s="200">
        <f>Q860*H860</f>
        <v>0.02797254</v>
      </c>
      <c r="S860" s="200">
        <v>0</v>
      </c>
      <c r="T860" s="201">
        <f>S860*H860</f>
        <v>0</v>
      </c>
      <c r="U860" s="37"/>
      <c r="V860" s="37"/>
      <c r="W860" s="37"/>
      <c r="X860" s="37"/>
      <c r="Y860" s="37"/>
      <c r="Z860" s="37"/>
      <c r="AA860" s="37"/>
      <c r="AB860" s="37"/>
      <c r="AC860" s="37"/>
      <c r="AD860" s="37"/>
      <c r="AE860" s="37"/>
      <c r="AR860" s="202" t="s">
        <v>332</v>
      </c>
      <c r="AT860" s="202" t="s">
        <v>141</v>
      </c>
      <c r="AU860" s="202" t="s">
        <v>82</v>
      </c>
      <c r="AY860" s="20" t="s">
        <v>136</v>
      </c>
      <c r="BE860" s="203">
        <f>IF(N860="základní",J860,0)</f>
        <v>0</v>
      </c>
      <c r="BF860" s="203">
        <f>IF(N860="snížená",J860,0)</f>
        <v>0</v>
      </c>
      <c r="BG860" s="203">
        <f>IF(N860="zákl. přenesená",J860,0)</f>
        <v>0</v>
      </c>
      <c r="BH860" s="203">
        <f>IF(N860="sníž. přenesená",J860,0)</f>
        <v>0</v>
      </c>
      <c r="BI860" s="203">
        <f>IF(N860="nulová",J860,0)</f>
        <v>0</v>
      </c>
      <c r="BJ860" s="20" t="s">
        <v>80</v>
      </c>
      <c r="BK860" s="203">
        <f>ROUND(I860*H860,2)</f>
        <v>0</v>
      </c>
      <c r="BL860" s="20" t="s">
        <v>332</v>
      </c>
      <c r="BM860" s="202" t="s">
        <v>1016</v>
      </c>
    </row>
    <row r="861" spans="1:47" s="2" customFormat="1" ht="11.25">
      <c r="A861" s="37"/>
      <c r="B861" s="38"/>
      <c r="C861" s="39"/>
      <c r="D861" s="204" t="s">
        <v>148</v>
      </c>
      <c r="E861" s="39"/>
      <c r="F861" s="205" t="s">
        <v>1017</v>
      </c>
      <c r="G861" s="39"/>
      <c r="H861" s="39"/>
      <c r="I861" s="112"/>
      <c r="J861" s="39"/>
      <c r="K861" s="39"/>
      <c r="L861" s="42"/>
      <c r="M861" s="206"/>
      <c r="N861" s="207"/>
      <c r="O861" s="67"/>
      <c r="P861" s="67"/>
      <c r="Q861" s="67"/>
      <c r="R861" s="67"/>
      <c r="S861" s="67"/>
      <c r="T861" s="68"/>
      <c r="U861" s="37"/>
      <c r="V861" s="37"/>
      <c r="W861" s="37"/>
      <c r="X861" s="37"/>
      <c r="Y861" s="37"/>
      <c r="Z861" s="37"/>
      <c r="AA861" s="37"/>
      <c r="AB861" s="37"/>
      <c r="AC861" s="37"/>
      <c r="AD861" s="37"/>
      <c r="AE861" s="37"/>
      <c r="AT861" s="20" t="s">
        <v>148</v>
      </c>
      <c r="AU861" s="20" t="s">
        <v>82</v>
      </c>
    </row>
    <row r="862" spans="2:51" s="13" customFormat="1" ht="11.25">
      <c r="B862" s="209"/>
      <c r="C862" s="210"/>
      <c r="D862" s="204" t="s">
        <v>152</v>
      </c>
      <c r="E862" s="211" t="s">
        <v>19</v>
      </c>
      <c r="F862" s="212" t="s">
        <v>1018</v>
      </c>
      <c r="G862" s="210"/>
      <c r="H862" s="211" t="s">
        <v>19</v>
      </c>
      <c r="I862" s="213"/>
      <c r="J862" s="210"/>
      <c r="K862" s="210"/>
      <c r="L862" s="214"/>
      <c r="M862" s="215"/>
      <c r="N862" s="216"/>
      <c r="O862" s="216"/>
      <c r="P862" s="216"/>
      <c r="Q862" s="216"/>
      <c r="R862" s="216"/>
      <c r="S862" s="216"/>
      <c r="T862" s="217"/>
      <c r="AT862" s="218" t="s">
        <v>152</v>
      </c>
      <c r="AU862" s="218" t="s">
        <v>82</v>
      </c>
      <c r="AV862" s="13" t="s">
        <v>80</v>
      </c>
      <c r="AW862" s="13" t="s">
        <v>33</v>
      </c>
      <c r="AX862" s="13" t="s">
        <v>72</v>
      </c>
      <c r="AY862" s="218" t="s">
        <v>136</v>
      </c>
    </row>
    <row r="863" spans="2:51" s="13" customFormat="1" ht="11.25">
      <c r="B863" s="209"/>
      <c r="C863" s="210"/>
      <c r="D863" s="204" t="s">
        <v>152</v>
      </c>
      <c r="E863" s="211" t="s">
        <v>19</v>
      </c>
      <c r="F863" s="212" t="s">
        <v>154</v>
      </c>
      <c r="G863" s="210"/>
      <c r="H863" s="211" t="s">
        <v>19</v>
      </c>
      <c r="I863" s="213"/>
      <c r="J863" s="210"/>
      <c r="K863" s="210"/>
      <c r="L863" s="214"/>
      <c r="M863" s="215"/>
      <c r="N863" s="216"/>
      <c r="O863" s="216"/>
      <c r="P863" s="216"/>
      <c r="Q863" s="216"/>
      <c r="R863" s="216"/>
      <c r="S863" s="216"/>
      <c r="T863" s="217"/>
      <c r="AT863" s="218" t="s">
        <v>152</v>
      </c>
      <c r="AU863" s="218" t="s">
        <v>82</v>
      </c>
      <c r="AV863" s="13" t="s">
        <v>80</v>
      </c>
      <c r="AW863" s="13" t="s">
        <v>33</v>
      </c>
      <c r="AX863" s="13" t="s">
        <v>72</v>
      </c>
      <c r="AY863" s="218" t="s">
        <v>136</v>
      </c>
    </row>
    <row r="864" spans="2:51" s="14" customFormat="1" ht="11.25">
      <c r="B864" s="219"/>
      <c r="C864" s="220"/>
      <c r="D864" s="204" t="s">
        <v>152</v>
      </c>
      <c r="E864" s="221" t="s">
        <v>19</v>
      </c>
      <c r="F864" s="222" t="s">
        <v>191</v>
      </c>
      <c r="G864" s="220"/>
      <c r="H864" s="223">
        <v>20.655</v>
      </c>
      <c r="I864" s="224"/>
      <c r="J864" s="220"/>
      <c r="K864" s="220"/>
      <c r="L864" s="225"/>
      <c r="M864" s="226"/>
      <c r="N864" s="227"/>
      <c r="O864" s="227"/>
      <c r="P864" s="227"/>
      <c r="Q864" s="227"/>
      <c r="R864" s="227"/>
      <c r="S864" s="227"/>
      <c r="T864" s="228"/>
      <c r="AT864" s="229" t="s">
        <v>152</v>
      </c>
      <c r="AU864" s="229" t="s">
        <v>82</v>
      </c>
      <c r="AV864" s="14" t="s">
        <v>82</v>
      </c>
      <c r="AW864" s="14" t="s">
        <v>33</v>
      </c>
      <c r="AX864" s="14" t="s">
        <v>72</v>
      </c>
      <c r="AY864" s="229" t="s">
        <v>136</v>
      </c>
    </row>
    <row r="865" spans="2:51" s="14" customFormat="1" ht="11.25">
      <c r="B865" s="219"/>
      <c r="C865" s="220"/>
      <c r="D865" s="204" t="s">
        <v>152</v>
      </c>
      <c r="E865" s="221" t="s">
        <v>19</v>
      </c>
      <c r="F865" s="222" t="s">
        <v>192</v>
      </c>
      <c r="G865" s="220"/>
      <c r="H865" s="223">
        <v>5.292</v>
      </c>
      <c r="I865" s="224"/>
      <c r="J865" s="220"/>
      <c r="K865" s="220"/>
      <c r="L865" s="225"/>
      <c r="M865" s="226"/>
      <c r="N865" s="227"/>
      <c r="O865" s="227"/>
      <c r="P865" s="227"/>
      <c r="Q865" s="227"/>
      <c r="R865" s="227"/>
      <c r="S865" s="227"/>
      <c r="T865" s="228"/>
      <c r="AT865" s="229" t="s">
        <v>152</v>
      </c>
      <c r="AU865" s="229" t="s">
        <v>82</v>
      </c>
      <c r="AV865" s="14" t="s">
        <v>82</v>
      </c>
      <c r="AW865" s="14" t="s">
        <v>33</v>
      </c>
      <c r="AX865" s="14" t="s">
        <v>72</v>
      </c>
      <c r="AY865" s="229" t="s">
        <v>136</v>
      </c>
    </row>
    <row r="866" spans="2:51" s="13" customFormat="1" ht="11.25">
      <c r="B866" s="209"/>
      <c r="C866" s="210"/>
      <c r="D866" s="204" t="s">
        <v>152</v>
      </c>
      <c r="E866" s="211" t="s">
        <v>19</v>
      </c>
      <c r="F866" s="212" t="s">
        <v>157</v>
      </c>
      <c r="G866" s="210"/>
      <c r="H866" s="211" t="s">
        <v>19</v>
      </c>
      <c r="I866" s="213"/>
      <c r="J866" s="210"/>
      <c r="K866" s="210"/>
      <c r="L866" s="214"/>
      <c r="M866" s="215"/>
      <c r="N866" s="216"/>
      <c r="O866" s="216"/>
      <c r="P866" s="216"/>
      <c r="Q866" s="216"/>
      <c r="R866" s="216"/>
      <c r="S866" s="216"/>
      <c r="T866" s="217"/>
      <c r="AT866" s="218" t="s">
        <v>152</v>
      </c>
      <c r="AU866" s="218" t="s">
        <v>82</v>
      </c>
      <c r="AV866" s="13" t="s">
        <v>80</v>
      </c>
      <c r="AW866" s="13" t="s">
        <v>33</v>
      </c>
      <c r="AX866" s="13" t="s">
        <v>72</v>
      </c>
      <c r="AY866" s="218" t="s">
        <v>136</v>
      </c>
    </row>
    <row r="867" spans="2:51" s="14" customFormat="1" ht="11.25">
      <c r="B867" s="219"/>
      <c r="C867" s="220"/>
      <c r="D867" s="204" t="s">
        <v>152</v>
      </c>
      <c r="E867" s="221" t="s">
        <v>19</v>
      </c>
      <c r="F867" s="222" t="s">
        <v>193</v>
      </c>
      <c r="G867" s="220"/>
      <c r="H867" s="223">
        <v>13.068</v>
      </c>
      <c r="I867" s="224"/>
      <c r="J867" s="220"/>
      <c r="K867" s="220"/>
      <c r="L867" s="225"/>
      <c r="M867" s="226"/>
      <c r="N867" s="227"/>
      <c r="O867" s="227"/>
      <c r="P867" s="227"/>
      <c r="Q867" s="227"/>
      <c r="R867" s="227"/>
      <c r="S867" s="227"/>
      <c r="T867" s="228"/>
      <c r="AT867" s="229" t="s">
        <v>152</v>
      </c>
      <c r="AU867" s="229" t="s">
        <v>82</v>
      </c>
      <c r="AV867" s="14" t="s">
        <v>82</v>
      </c>
      <c r="AW867" s="14" t="s">
        <v>33</v>
      </c>
      <c r="AX867" s="14" t="s">
        <v>72</v>
      </c>
      <c r="AY867" s="229" t="s">
        <v>136</v>
      </c>
    </row>
    <row r="868" spans="2:51" s="14" customFormat="1" ht="11.25">
      <c r="B868" s="219"/>
      <c r="C868" s="220"/>
      <c r="D868" s="204" t="s">
        <v>152</v>
      </c>
      <c r="E868" s="221" t="s">
        <v>19</v>
      </c>
      <c r="F868" s="222" t="s">
        <v>194</v>
      </c>
      <c r="G868" s="220"/>
      <c r="H868" s="223">
        <v>3.852</v>
      </c>
      <c r="I868" s="224"/>
      <c r="J868" s="220"/>
      <c r="K868" s="220"/>
      <c r="L868" s="225"/>
      <c r="M868" s="226"/>
      <c r="N868" s="227"/>
      <c r="O868" s="227"/>
      <c r="P868" s="227"/>
      <c r="Q868" s="227"/>
      <c r="R868" s="227"/>
      <c r="S868" s="227"/>
      <c r="T868" s="228"/>
      <c r="AT868" s="229" t="s">
        <v>152</v>
      </c>
      <c r="AU868" s="229" t="s">
        <v>82</v>
      </c>
      <c r="AV868" s="14" t="s">
        <v>82</v>
      </c>
      <c r="AW868" s="14" t="s">
        <v>33</v>
      </c>
      <c r="AX868" s="14" t="s">
        <v>72</v>
      </c>
      <c r="AY868" s="229" t="s">
        <v>136</v>
      </c>
    </row>
    <row r="869" spans="2:51" s="14" customFormat="1" ht="11.25">
      <c r="B869" s="219"/>
      <c r="C869" s="220"/>
      <c r="D869" s="204" t="s">
        <v>152</v>
      </c>
      <c r="E869" s="221" t="s">
        <v>19</v>
      </c>
      <c r="F869" s="222" t="s">
        <v>195</v>
      </c>
      <c r="G869" s="220"/>
      <c r="H869" s="223">
        <v>2.484</v>
      </c>
      <c r="I869" s="224"/>
      <c r="J869" s="220"/>
      <c r="K869" s="220"/>
      <c r="L869" s="225"/>
      <c r="M869" s="226"/>
      <c r="N869" s="227"/>
      <c r="O869" s="227"/>
      <c r="P869" s="227"/>
      <c r="Q869" s="227"/>
      <c r="R869" s="227"/>
      <c r="S869" s="227"/>
      <c r="T869" s="228"/>
      <c r="AT869" s="229" t="s">
        <v>152</v>
      </c>
      <c r="AU869" s="229" t="s">
        <v>82</v>
      </c>
      <c r="AV869" s="14" t="s">
        <v>82</v>
      </c>
      <c r="AW869" s="14" t="s">
        <v>33</v>
      </c>
      <c r="AX869" s="14" t="s">
        <v>72</v>
      </c>
      <c r="AY869" s="229" t="s">
        <v>136</v>
      </c>
    </row>
    <row r="870" spans="2:51" s="14" customFormat="1" ht="11.25">
      <c r="B870" s="219"/>
      <c r="C870" s="220"/>
      <c r="D870" s="204" t="s">
        <v>152</v>
      </c>
      <c r="E870" s="221" t="s">
        <v>19</v>
      </c>
      <c r="F870" s="222" t="s">
        <v>196</v>
      </c>
      <c r="G870" s="220"/>
      <c r="H870" s="223">
        <v>4.464</v>
      </c>
      <c r="I870" s="224"/>
      <c r="J870" s="220"/>
      <c r="K870" s="220"/>
      <c r="L870" s="225"/>
      <c r="M870" s="226"/>
      <c r="N870" s="227"/>
      <c r="O870" s="227"/>
      <c r="P870" s="227"/>
      <c r="Q870" s="227"/>
      <c r="R870" s="227"/>
      <c r="S870" s="227"/>
      <c r="T870" s="228"/>
      <c r="AT870" s="229" t="s">
        <v>152</v>
      </c>
      <c r="AU870" s="229" t="s">
        <v>82</v>
      </c>
      <c r="AV870" s="14" t="s">
        <v>82</v>
      </c>
      <c r="AW870" s="14" t="s">
        <v>33</v>
      </c>
      <c r="AX870" s="14" t="s">
        <v>72</v>
      </c>
      <c r="AY870" s="229" t="s">
        <v>136</v>
      </c>
    </row>
    <row r="871" spans="2:51" s="14" customFormat="1" ht="11.25">
      <c r="B871" s="219"/>
      <c r="C871" s="220"/>
      <c r="D871" s="204" t="s">
        <v>152</v>
      </c>
      <c r="E871" s="221" t="s">
        <v>19</v>
      </c>
      <c r="F871" s="222" t="s">
        <v>197</v>
      </c>
      <c r="G871" s="220"/>
      <c r="H871" s="223">
        <v>1.44</v>
      </c>
      <c r="I871" s="224"/>
      <c r="J871" s="220"/>
      <c r="K871" s="220"/>
      <c r="L871" s="225"/>
      <c r="M871" s="226"/>
      <c r="N871" s="227"/>
      <c r="O871" s="227"/>
      <c r="P871" s="227"/>
      <c r="Q871" s="227"/>
      <c r="R871" s="227"/>
      <c r="S871" s="227"/>
      <c r="T871" s="228"/>
      <c r="AT871" s="229" t="s">
        <v>152</v>
      </c>
      <c r="AU871" s="229" t="s">
        <v>82</v>
      </c>
      <c r="AV871" s="14" t="s">
        <v>82</v>
      </c>
      <c r="AW871" s="14" t="s">
        <v>33</v>
      </c>
      <c r="AX871" s="14" t="s">
        <v>72</v>
      </c>
      <c r="AY871" s="229" t="s">
        <v>136</v>
      </c>
    </row>
    <row r="872" spans="2:51" s="13" customFormat="1" ht="11.25">
      <c r="B872" s="209"/>
      <c r="C872" s="210"/>
      <c r="D872" s="204" t="s">
        <v>152</v>
      </c>
      <c r="E872" s="211" t="s">
        <v>19</v>
      </c>
      <c r="F872" s="212" t="s">
        <v>163</v>
      </c>
      <c r="G872" s="210"/>
      <c r="H872" s="211" t="s">
        <v>19</v>
      </c>
      <c r="I872" s="213"/>
      <c r="J872" s="210"/>
      <c r="K872" s="210"/>
      <c r="L872" s="214"/>
      <c r="M872" s="215"/>
      <c r="N872" s="216"/>
      <c r="O872" s="216"/>
      <c r="P872" s="216"/>
      <c r="Q872" s="216"/>
      <c r="R872" s="216"/>
      <c r="S872" s="216"/>
      <c r="T872" s="217"/>
      <c r="AT872" s="218" t="s">
        <v>152</v>
      </c>
      <c r="AU872" s="218" t="s">
        <v>82</v>
      </c>
      <c r="AV872" s="13" t="s">
        <v>80</v>
      </c>
      <c r="AW872" s="13" t="s">
        <v>33</v>
      </c>
      <c r="AX872" s="13" t="s">
        <v>72</v>
      </c>
      <c r="AY872" s="218" t="s">
        <v>136</v>
      </c>
    </row>
    <row r="873" spans="2:51" s="14" customFormat="1" ht="11.25">
      <c r="B873" s="219"/>
      <c r="C873" s="220"/>
      <c r="D873" s="204" t="s">
        <v>152</v>
      </c>
      <c r="E873" s="221" t="s">
        <v>19</v>
      </c>
      <c r="F873" s="222" t="s">
        <v>198</v>
      </c>
      <c r="G873" s="220"/>
      <c r="H873" s="223">
        <v>8.64</v>
      </c>
      <c r="I873" s="224"/>
      <c r="J873" s="220"/>
      <c r="K873" s="220"/>
      <c r="L873" s="225"/>
      <c r="M873" s="226"/>
      <c r="N873" s="227"/>
      <c r="O873" s="227"/>
      <c r="P873" s="227"/>
      <c r="Q873" s="227"/>
      <c r="R873" s="227"/>
      <c r="S873" s="227"/>
      <c r="T873" s="228"/>
      <c r="AT873" s="229" t="s">
        <v>152</v>
      </c>
      <c r="AU873" s="229" t="s">
        <v>82</v>
      </c>
      <c r="AV873" s="14" t="s">
        <v>82</v>
      </c>
      <c r="AW873" s="14" t="s">
        <v>33</v>
      </c>
      <c r="AX873" s="14" t="s">
        <v>72</v>
      </c>
      <c r="AY873" s="229" t="s">
        <v>136</v>
      </c>
    </row>
    <row r="874" spans="2:51" s="14" customFormat="1" ht="11.25">
      <c r="B874" s="219"/>
      <c r="C874" s="220"/>
      <c r="D874" s="204" t="s">
        <v>152</v>
      </c>
      <c r="E874" s="221" t="s">
        <v>19</v>
      </c>
      <c r="F874" s="222" t="s">
        <v>199</v>
      </c>
      <c r="G874" s="220"/>
      <c r="H874" s="223">
        <v>5.328</v>
      </c>
      <c r="I874" s="224"/>
      <c r="J874" s="220"/>
      <c r="K874" s="220"/>
      <c r="L874" s="225"/>
      <c r="M874" s="226"/>
      <c r="N874" s="227"/>
      <c r="O874" s="227"/>
      <c r="P874" s="227"/>
      <c r="Q874" s="227"/>
      <c r="R874" s="227"/>
      <c r="S874" s="227"/>
      <c r="T874" s="228"/>
      <c r="AT874" s="229" t="s">
        <v>152</v>
      </c>
      <c r="AU874" s="229" t="s">
        <v>82</v>
      </c>
      <c r="AV874" s="14" t="s">
        <v>82</v>
      </c>
      <c r="AW874" s="14" t="s">
        <v>33</v>
      </c>
      <c r="AX874" s="14" t="s">
        <v>72</v>
      </c>
      <c r="AY874" s="229" t="s">
        <v>136</v>
      </c>
    </row>
    <row r="875" spans="2:51" s="14" customFormat="1" ht="11.25">
      <c r="B875" s="219"/>
      <c r="C875" s="220"/>
      <c r="D875" s="204" t="s">
        <v>152</v>
      </c>
      <c r="E875" s="221" t="s">
        <v>19</v>
      </c>
      <c r="F875" s="222" t="s">
        <v>200</v>
      </c>
      <c r="G875" s="220"/>
      <c r="H875" s="223">
        <v>3.42</v>
      </c>
      <c r="I875" s="224"/>
      <c r="J875" s="220"/>
      <c r="K875" s="220"/>
      <c r="L875" s="225"/>
      <c r="M875" s="226"/>
      <c r="N875" s="227"/>
      <c r="O875" s="227"/>
      <c r="P875" s="227"/>
      <c r="Q875" s="227"/>
      <c r="R875" s="227"/>
      <c r="S875" s="227"/>
      <c r="T875" s="228"/>
      <c r="AT875" s="229" t="s">
        <v>152</v>
      </c>
      <c r="AU875" s="229" t="s">
        <v>82</v>
      </c>
      <c r="AV875" s="14" t="s">
        <v>82</v>
      </c>
      <c r="AW875" s="14" t="s">
        <v>33</v>
      </c>
      <c r="AX875" s="14" t="s">
        <v>72</v>
      </c>
      <c r="AY875" s="229" t="s">
        <v>136</v>
      </c>
    </row>
    <row r="876" spans="2:51" s="14" customFormat="1" ht="11.25">
      <c r="B876" s="219"/>
      <c r="C876" s="220"/>
      <c r="D876" s="204" t="s">
        <v>152</v>
      </c>
      <c r="E876" s="221" t="s">
        <v>19</v>
      </c>
      <c r="F876" s="222" t="s">
        <v>201</v>
      </c>
      <c r="G876" s="220"/>
      <c r="H876" s="223">
        <v>2.268</v>
      </c>
      <c r="I876" s="224"/>
      <c r="J876" s="220"/>
      <c r="K876" s="220"/>
      <c r="L876" s="225"/>
      <c r="M876" s="226"/>
      <c r="N876" s="227"/>
      <c r="O876" s="227"/>
      <c r="P876" s="227"/>
      <c r="Q876" s="227"/>
      <c r="R876" s="227"/>
      <c r="S876" s="227"/>
      <c r="T876" s="228"/>
      <c r="AT876" s="229" t="s">
        <v>152</v>
      </c>
      <c r="AU876" s="229" t="s">
        <v>82</v>
      </c>
      <c r="AV876" s="14" t="s">
        <v>82</v>
      </c>
      <c r="AW876" s="14" t="s">
        <v>33</v>
      </c>
      <c r="AX876" s="14" t="s">
        <v>72</v>
      </c>
      <c r="AY876" s="229" t="s">
        <v>136</v>
      </c>
    </row>
    <row r="877" spans="2:51" s="14" customFormat="1" ht="11.25">
      <c r="B877" s="219"/>
      <c r="C877" s="220"/>
      <c r="D877" s="204" t="s">
        <v>152</v>
      </c>
      <c r="E877" s="221" t="s">
        <v>19</v>
      </c>
      <c r="F877" s="222" t="s">
        <v>202</v>
      </c>
      <c r="G877" s="220"/>
      <c r="H877" s="223">
        <v>4.032</v>
      </c>
      <c r="I877" s="224"/>
      <c r="J877" s="220"/>
      <c r="K877" s="220"/>
      <c r="L877" s="225"/>
      <c r="M877" s="226"/>
      <c r="N877" s="227"/>
      <c r="O877" s="227"/>
      <c r="P877" s="227"/>
      <c r="Q877" s="227"/>
      <c r="R877" s="227"/>
      <c r="S877" s="227"/>
      <c r="T877" s="228"/>
      <c r="AT877" s="229" t="s">
        <v>152</v>
      </c>
      <c r="AU877" s="229" t="s">
        <v>82</v>
      </c>
      <c r="AV877" s="14" t="s">
        <v>82</v>
      </c>
      <c r="AW877" s="14" t="s">
        <v>33</v>
      </c>
      <c r="AX877" s="14" t="s">
        <v>72</v>
      </c>
      <c r="AY877" s="229" t="s">
        <v>136</v>
      </c>
    </row>
    <row r="878" spans="2:51" s="13" customFormat="1" ht="11.25">
      <c r="B878" s="209"/>
      <c r="C878" s="210"/>
      <c r="D878" s="204" t="s">
        <v>152</v>
      </c>
      <c r="E878" s="211" t="s">
        <v>19</v>
      </c>
      <c r="F878" s="212" t="s">
        <v>169</v>
      </c>
      <c r="G878" s="210"/>
      <c r="H878" s="211" t="s">
        <v>19</v>
      </c>
      <c r="I878" s="213"/>
      <c r="J878" s="210"/>
      <c r="K878" s="210"/>
      <c r="L878" s="214"/>
      <c r="M878" s="215"/>
      <c r="N878" s="216"/>
      <c r="O878" s="216"/>
      <c r="P878" s="216"/>
      <c r="Q878" s="216"/>
      <c r="R878" s="216"/>
      <c r="S878" s="216"/>
      <c r="T878" s="217"/>
      <c r="AT878" s="218" t="s">
        <v>152</v>
      </c>
      <c r="AU878" s="218" t="s">
        <v>82</v>
      </c>
      <c r="AV878" s="13" t="s">
        <v>80</v>
      </c>
      <c r="AW878" s="13" t="s">
        <v>33</v>
      </c>
      <c r="AX878" s="13" t="s">
        <v>72</v>
      </c>
      <c r="AY878" s="218" t="s">
        <v>136</v>
      </c>
    </row>
    <row r="879" spans="2:51" s="14" customFormat="1" ht="11.25">
      <c r="B879" s="219"/>
      <c r="C879" s="220"/>
      <c r="D879" s="204" t="s">
        <v>152</v>
      </c>
      <c r="E879" s="221" t="s">
        <v>19</v>
      </c>
      <c r="F879" s="222" t="s">
        <v>203</v>
      </c>
      <c r="G879" s="220"/>
      <c r="H879" s="223">
        <v>3.942</v>
      </c>
      <c r="I879" s="224"/>
      <c r="J879" s="220"/>
      <c r="K879" s="220"/>
      <c r="L879" s="225"/>
      <c r="M879" s="226"/>
      <c r="N879" s="227"/>
      <c r="O879" s="227"/>
      <c r="P879" s="227"/>
      <c r="Q879" s="227"/>
      <c r="R879" s="227"/>
      <c r="S879" s="227"/>
      <c r="T879" s="228"/>
      <c r="AT879" s="229" t="s">
        <v>152</v>
      </c>
      <c r="AU879" s="229" t="s">
        <v>82</v>
      </c>
      <c r="AV879" s="14" t="s">
        <v>82</v>
      </c>
      <c r="AW879" s="14" t="s">
        <v>33</v>
      </c>
      <c r="AX879" s="14" t="s">
        <v>72</v>
      </c>
      <c r="AY879" s="229" t="s">
        <v>136</v>
      </c>
    </row>
    <row r="880" spans="2:51" s="14" customFormat="1" ht="11.25">
      <c r="B880" s="219"/>
      <c r="C880" s="220"/>
      <c r="D880" s="204" t="s">
        <v>152</v>
      </c>
      <c r="E880" s="221" t="s">
        <v>19</v>
      </c>
      <c r="F880" s="222" t="s">
        <v>204</v>
      </c>
      <c r="G880" s="220"/>
      <c r="H880" s="223">
        <v>4.68</v>
      </c>
      <c r="I880" s="224"/>
      <c r="J880" s="220"/>
      <c r="K880" s="220"/>
      <c r="L880" s="225"/>
      <c r="M880" s="226"/>
      <c r="N880" s="227"/>
      <c r="O880" s="227"/>
      <c r="P880" s="227"/>
      <c r="Q880" s="227"/>
      <c r="R880" s="227"/>
      <c r="S880" s="227"/>
      <c r="T880" s="228"/>
      <c r="AT880" s="229" t="s">
        <v>152</v>
      </c>
      <c r="AU880" s="229" t="s">
        <v>82</v>
      </c>
      <c r="AV880" s="14" t="s">
        <v>82</v>
      </c>
      <c r="AW880" s="14" t="s">
        <v>33</v>
      </c>
      <c r="AX880" s="14" t="s">
        <v>72</v>
      </c>
      <c r="AY880" s="229" t="s">
        <v>136</v>
      </c>
    </row>
    <row r="881" spans="2:51" s="14" customFormat="1" ht="11.25">
      <c r="B881" s="219"/>
      <c r="C881" s="220"/>
      <c r="D881" s="204" t="s">
        <v>152</v>
      </c>
      <c r="E881" s="221" t="s">
        <v>19</v>
      </c>
      <c r="F881" s="222" t="s">
        <v>205</v>
      </c>
      <c r="G881" s="220"/>
      <c r="H881" s="223">
        <v>3.744</v>
      </c>
      <c r="I881" s="224"/>
      <c r="J881" s="220"/>
      <c r="K881" s="220"/>
      <c r="L881" s="225"/>
      <c r="M881" s="226"/>
      <c r="N881" s="227"/>
      <c r="O881" s="227"/>
      <c r="P881" s="227"/>
      <c r="Q881" s="227"/>
      <c r="R881" s="227"/>
      <c r="S881" s="227"/>
      <c r="T881" s="228"/>
      <c r="AT881" s="229" t="s">
        <v>152</v>
      </c>
      <c r="AU881" s="229" t="s">
        <v>82</v>
      </c>
      <c r="AV881" s="14" t="s">
        <v>82</v>
      </c>
      <c r="AW881" s="14" t="s">
        <v>33</v>
      </c>
      <c r="AX881" s="14" t="s">
        <v>72</v>
      </c>
      <c r="AY881" s="229" t="s">
        <v>136</v>
      </c>
    </row>
    <row r="882" spans="2:51" s="14" customFormat="1" ht="11.25">
      <c r="B882" s="219"/>
      <c r="C882" s="220"/>
      <c r="D882" s="204" t="s">
        <v>152</v>
      </c>
      <c r="E882" s="221" t="s">
        <v>19</v>
      </c>
      <c r="F882" s="222" t="s">
        <v>206</v>
      </c>
      <c r="G882" s="220"/>
      <c r="H882" s="223">
        <v>9.234</v>
      </c>
      <c r="I882" s="224"/>
      <c r="J882" s="220"/>
      <c r="K882" s="220"/>
      <c r="L882" s="225"/>
      <c r="M882" s="226"/>
      <c r="N882" s="227"/>
      <c r="O882" s="227"/>
      <c r="P882" s="227"/>
      <c r="Q882" s="227"/>
      <c r="R882" s="227"/>
      <c r="S882" s="227"/>
      <c r="T882" s="228"/>
      <c r="AT882" s="229" t="s">
        <v>152</v>
      </c>
      <c r="AU882" s="229" t="s">
        <v>82</v>
      </c>
      <c r="AV882" s="14" t="s">
        <v>82</v>
      </c>
      <c r="AW882" s="14" t="s">
        <v>33</v>
      </c>
      <c r="AX882" s="14" t="s">
        <v>72</v>
      </c>
      <c r="AY882" s="229" t="s">
        <v>136</v>
      </c>
    </row>
    <row r="883" spans="2:51" s="13" customFormat="1" ht="11.25">
      <c r="B883" s="209"/>
      <c r="C883" s="210"/>
      <c r="D883" s="204" t="s">
        <v>152</v>
      </c>
      <c r="E883" s="211" t="s">
        <v>19</v>
      </c>
      <c r="F883" s="212" t="s">
        <v>174</v>
      </c>
      <c r="G883" s="210"/>
      <c r="H883" s="211" t="s">
        <v>19</v>
      </c>
      <c r="I883" s="213"/>
      <c r="J883" s="210"/>
      <c r="K883" s="210"/>
      <c r="L883" s="214"/>
      <c r="M883" s="215"/>
      <c r="N883" s="216"/>
      <c r="O883" s="216"/>
      <c r="P883" s="216"/>
      <c r="Q883" s="216"/>
      <c r="R883" s="216"/>
      <c r="S883" s="216"/>
      <c r="T883" s="217"/>
      <c r="AT883" s="218" t="s">
        <v>152</v>
      </c>
      <c r="AU883" s="218" t="s">
        <v>82</v>
      </c>
      <c r="AV883" s="13" t="s">
        <v>80</v>
      </c>
      <c r="AW883" s="13" t="s">
        <v>33</v>
      </c>
      <c r="AX883" s="13" t="s">
        <v>72</v>
      </c>
      <c r="AY883" s="218" t="s">
        <v>136</v>
      </c>
    </row>
    <row r="884" spans="2:51" s="14" customFormat="1" ht="11.25">
      <c r="B884" s="219"/>
      <c r="C884" s="220"/>
      <c r="D884" s="204" t="s">
        <v>152</v>
      </c>
      <c r="E884" s="221" t="s">
        <v>19</v>
      </c>
      <c r="F884" s="222" t="s">
        <v>207</v>
      </c>
      <c r="G884" s="220"/>
      <c r="H884" s="223">
        <v>0.834</v>
      </c>
      <c r="I884" s="224"/>
      <c r="J884" s="220"/>
      <c r="K884" s="220"/>
      <c r="L884" s="225"/>
      <c r="M884" s="226"/>
      <c r="N884" s="227"/>
      <c r="O884" s="227"/>
      <c r="P884" s="227"/>
      <c r="Q884" s="227"/>
      <c r="R884" s="227"/>
      <c r="S884" s="227"/>
      <c r="T884" s="228"/>
      <c r="AT884" s="229" t="s">
        <v>152</v>
      </c>
      <c r="AU884" s="229" t="s">
        <v>82</v>
      </c>
      <c r="AV884" s="14" t="s">
        <v>82</v>
      </c>
      <c r="AW884" s="14" t="s">
        <v>33</v>
      </c>
      <c r="AX884" s="14" t="s">
        <v>72</v>
      </c>
      <c r="AY884" s="229" t="s">
        <v>136</v>
      </c>
    </row>
    <row r="885" spans="2:51" s="14" customFormat="1" ht="11.25">
      <c r="B885" s="219"/>
      <c r="C885" s="220"/>
      <c r="D885" s="204" t="s">
        <v>152</v>
      </c>
      <c r="E885" s="221" t="s">
        <v>19</v>
      </c>
      <c r="F885" s="222" t="s">
        <v>208</v>
      </c>
      <c r="G885" s="220"/>
      <c r="H885" s="223">
        <v>0.9</v>
      </c>
      <c r="I885" s="224"/>
      <c r="J885" s="220"/>
      <c r="K885" s="220"/>
      <c r="L885" s="225"/>
      <c r="M885" s="226"/>
      <c r="N885" s="227"/>
      <c r="O885" s="227"/>
      <c r="P885" s="227"/>
      <c r="Q885" s="227"/>
      <c r="R885" s="227"/>
      <c r="S885" s="227"/>
      <c r="T885" s="228"/>
      <c r="AT885" s="229" t="s">
        <v>152</v>
      </c>
      <c r="AU885" s="229" t="s">
        <v>82</v>
      </c>
      <c r="AV885" s="14" t="s">
        <v>82</v>
      </c>
      <c r="AW885" s="14" t="s">
        <v>33</v>
      </c>
      <c r="AX885" s="14" t="s">
        <v>72</v>
      </c>
      <c r="AY885" s="229" t="s">
        <v>136</v>
      </c>
    </row>
    <row r="886" spans="2:51" s="14" customFormat="1" ht="11.25">
      <c r="B886" s="219"/>
      <c r="C886" s="220"/>
      <c r="D886" s="204" t="s">
        <v>152</v>
      </c>
      <c r="E886" s="221" t="s">
        <v>19</v>
      </c>
      <c r="F886" s="222" t="s">
        <v>209</v>
      </c>
      <c r="G886" s="220"/>
      <c r="H886" s="223">
        <v>1.5</v>
      </c>
      <c r="I886" s="224"/>
      <c r="J886" s="220"/>
      <c r="K886" s="220"/>
      <c r="L886" s="225"/>
      <c r="M886" s="226"/>
      <c r="N886" s="227"/>
      <c r="O886" s="227"/>
      <c r="P886" s="227"/>
      <c r="Q886" s="227"/>
      <c r="R886" s="227"/>
      <c r="S886" s="227"/>
      <c r="T886" s="228"/>
      <c r="AT886" s="229" t="s">
        <v>152</v>
      </c>
      <c r="AU886" s="229" t="s">
        <v>82</v>
      </c>
      <c r="AV886" s="14" t="s">
        <v>82</v>
      </c>
      <c r="AW886" s="14" t="s">
        <v>33</v>
      </c>
      <c r="AX886" s="14" t="s">
        <v>72</v>
      </c>
      <c r="AY886" s="229" t="s">
        <v>136</v>
      </c>
    </row>
    <row r="887" spans="2:51" s="14" customFormat="1" ht="11.25">
      <c r="B887" s="219"/>
      <c r="C887" s="220"/>
      <c r="D887" s="204" t="s">
        <v>152</v>
      </c>
      <c r="E887" s="221" t="s">
        <v>19</v>
      </c>
      <c r="F887" s="222" t="s">
        <v>210</v>
      </c>
      <c r="G887" s="220"/>
      <c r="H887" s="223">
        <v>2.565</v>
      </c>
      <c r="I887" s="224"/>
      <c r="J887" s="220"/>
      <c r="K887" s="220"/>
      <c r="L887" s="225"/>
      <c r="M887" s="226"/>
      <c r="N887" s="227"/>
      <c r="O887" s="227"/>
      <c r="P887" s="227"/>
      <c r="Q887" s="227"/>
      <c r="R887" s="227"/>
      <c r="S887" s="227"/>
      <c r="T887" s="228"/>
      <c r="AT887" s="229" t="s">
        <v>152</v>
      </c>
      <c r="AU887" s="229" t="s">
        <v>82</v>
      </c>
      <c r="AV887" s="14" t="s">
        <v>82</v>
      </c>
      <c r="AW887" s="14" t="s">
        <v>33</v>
      </c>
      <c r="AX887" s="14" t="s">
        <v>72</v>
      </c>
      <c r="AY887" s="229" t="s">
        <v>136</v>
      </c>
    </row>
    <row r="888" spans="2:51" s="14" customFormat="1" ht="11.25">
      <c r="B888" s="219"/>
      <c r="C888" s="220"/>
      <c r="D888" s="204" t="s">
        <v>152</v>
      </c>
      <c r="E888" s="221" t="s">
        <v>19</v>
      </c>
      <c r="F888" s="222" t="s">
        <v>211</v>
      </c>
      <c r="G888" s="220"/>
      <c r="H888" s="223">
        <v>1.26</v>
      </c>
      <c r="I888" s="224"/>
      <c r="J888" s="220"/>
      <c r="K888" s="220"/>
      <c r="L888" s="225"/>
      <c r="M888" s="226"/>
      <c r="N888" s="227"/>
      <c r="O888" s="227"/>
      <c r="P888" s="227"/>
      <c r="Q888" s="227"/>
      <c r="R888" s="227"/>
      <c r="S888" s="227"/>
      <c r="T888" s="228"/>
      <c r="AT888" s="229" t="s">
        <v>152</v>
      </c>
      <c r="AU888" s="229" t="s">
        <v>82</v>
      </c>
      <c r="AV888" s="14" t="s">
        <v>82</v>
      </c>
      <c r="AW888" s="14" t="s">
        <v>33</v>
      </c>
      <c r="AX888" s="14" t="s">
        <v>72</v>
      </c>
      <c r="AY888" s="229" t="s">
        <v>136</v>
      </c>
    </row>
    <row r="889" spans="2:51" s="15" customFormat="1" ht="11.25">
      <c r="B889" s="230"/>
      <c r="C889" s="231"/>
      <c r="D889" s="204" t="s">
        <v>152</v>
      </c>
      <c r="E889" s="232" t="s">
        <v>19</v>
      </c>
      <c r="F889" s="233" t="s">
        <v>177</v>
      </c>
      <c r="G889" s="231"/>
      <c r="H889" s="234">
        <v>103.602</v>
      </c>
      <c r="I889" s="235"/>
      <c r="J889" s="231"/>
      <c r="K889" s="231"/>
      <c r="L889" s="236"/>
      <c r="M889" s="237"/>
      <c r="N889" s="238"/>
      <c r="O889" s="238"/>
      <c r="P889" s="238"/>
      <c r="Q889" s="238"/>
      <c r="R889" s="238"/>
      <c r="S889" s="238"/>
      <c r="T889" s="239"/>
      <c r="AT889" s="240" t="s">
        <v>152</v>
      </c>
      <c r="AU889" s="240" t="s">
        <v>82</v>
      </c>
      <c r="AV889" s="15" t="s">
        <v>145</v>
      </c>
      <c r="AW889" s="15" t="s">
        <v>33</v>
      </c>
      <c r="AX889" s="15" t="s">
        <v>80</v>
      </c>
      <c r="AY889" s="240" t="s">
        <v>136</v>
      </c>
    </row>
    <row r="890" spans="1:65" s="2" customFormat="1" ht="16.5" customHeight="1">
      <c r="A890" s="37"/>
      <c r="B890" s="38"/>
      <c r="C890" s="191" t="s">
        <v>1019</v>
      </c>
      <c r="D890" s="191" t="s">
        <v>141</v>
      </c>
      <c r="E890" s="192" t="s">
        <v>1020</v>
      </c>
      <c r="F890" s="193" t="s">
        <v>1021</v>
      </c>
      <c r="G890" s="194" t="s">
        <v>90</v>
      </c>
      <c r="H890" s="195">
        <v>103.602</v>
      </c>
      <c r="I890" s="196"/>
      <c r="J890" s="197">
        <f>ROUND(I890*H890,2)</f>
        <v>0</v>
      </c>
      <c r="K890" s="193" t="s">
        <v>144</v>
      </c>
      <c r="L890" s="42"/>
      <c r="M890" s="198" t="s">
        <v>19</v>
      </c>
      <c r="N890" s="199" t="s">
        <v>43</v>
      </c>
      <c r="O890" s="67"/>
      <c r="P890" s="200">
        <f>O890*H890</f>
        <v>0</v>
      </c>
      <c r="Q890" s="200">
        <v>0.00065</v>
      </c>
      <c r="R890" s="200">
        <f>Q890*H890</f>
        <v>0.06734129999999999</v>
      </c>
      <c r="S890" s="200">
        <v>0</v>
      </c>
      <c r="T890" s="201">
        <f>S890*H890</f>
        <v>0</v>
      </c>
      <c r="U890" s="37"/>
      <c r="V890" s="37"/>
      <c r="W890" s="37"/>
      <c r="X890" s="37"/>
      <c r="Y890" s="37"/>
      <c r="Z890" s="37"/>
      <c r="AA890" s="37"/>
      <c r="AB890" s="37"/>
      <c r="AC890" s="37"/>
      <c r="AD890" s="37"/>
      <c r="AE890" s="37"/>
      <c r="AR890" s="202" t="s">
        <v>332</v>
      </c>
      <c r="AT890" s="202" t="s">
        <v>141</v>
      </c>
      <c r="AU890" s="202" t="s">
        <v>82</v>
      </c>
      <c r="AY890" s="20" t="s">
        <v>136</v>
      </c>
      <c r="BE890" s="203">
        <f>IF(N890="základní",J890,0)</f>
        <v>0</v>
      </c>
      <c r="BF890" s="203">
        <f>IF(N890="snížená",J890,0)</f>
        <v>0</v>
      </c>
      <c r="BG890" s="203">
        <f>IF(N890="zákl. přenesená",J890,0)</f>
        <v>0</v>
      </c>
      <c r="BH890" s="203">
        <f>IF(N890="sníž. přenesená",J890,0)</f>
        <v>0</v>
      </c>
      <c r="BI890" s="203">
        <f>IF(N890="nulová",J890,0)</f>
        <v>0</v>
      </c>
      <c r="BJ890" s="20" t="s">
        <v>80</v>
      </c>
      <c r="BK890" s="203">
        <f>ROUND(I890*H890,2)</f>
        <v>0</v>
      </c>
      <c r="BL890" s="20" t="s">
        <v>332</v>
      </c>
      <c r="BM890" s="202" t="s">
        <v>1022</v>
      </c>
    </row>
    <row r="891" spans="1:47" s="2" customFormat="1" ht="19.5">
      <c r="A891" s="37"/>
      <c r="B891" s="38"/>
      <c r="C891" s="39"/>
      <c r="D891" s="204" t="s">
        <v>148</v>
      </c>
      <c r="E891" s="39"/>
      <c r="F891" s="205" t="s">
        <v>1023</v>
      </c>
      <c r="G891" s="39"/>
      <c r="H891" s="39"/>
      <c r="I891" s="112"/>
      <c r="J891" s="39"/>
      <c r="K891" s="39"/>
      <c r="L891" s="42"/>
      <c r="M891" s="206"/>
      <c r="N891" s="207"/>
      <c r="O891" s="67"/>
      <c r="P891" s="67"/>
      <c r="Q891" s="67"/>
      <c r="R891" s="67"/>
      <c r="S891" s="67"/>
      <c r="T891" s="68"/>
      <c r="U891" s="37"/>
      <c r="V891" s="37"/>
      <c r="W891" s="37"/>
      <c r="X891" s="37"/>
      <c r="Y891" s="37"/>
      <c r="Z891" s="37"/>
      <c r="AA891" s="37"/>
      <c r="AB891" s="37"/>
      <c r="AC891" s="37"/>
      <c r="AD891" s="37"/>
      <c r="AE891" s="37"/>
      <c r="AT891" s="20" t="s">
        <v>148</v>
      </c>
      <c r="AU891" s="20" t="s">
        <v>82</v>
      </c>
    </row>
    <row r="892" spans="2:51" s="13" customFormat="1" ht="11.25">
      <c r="B892" s="209"/>
      <c r="C892" s="210"/>
      <c r="D892" s="204" t="s">
        <v>152</v>
      </c>
      <c r="E892" s="211" t="s">
        <v>19</v>
      </c>
      <c r="F892" s="212" t="s">
        <v>1018</v>
      </c>
      <c r="G892" s="210"/>
      <c r="H892" s="211" t="s">
        <v>19</v>
      </c>
      <c r="I892" s="213"/>
      <c r="J892" s="210"/>
      <c r="K892" s="210"/>
      <c r="L892" s="214"/>
      <c r="M892" s="215"/>
      <c r="N892" s="216"/>
      <c r="O892" s="216"/>
      <c r="P892" s="216"/>
      <c r="Q892" s="216"/>
      <c r="R892" s="216"/>
      <c r="S892" s="216"/>
      <c r="T892" s="217"/>
      <c r="AT892" s="218" t="s">
        <v>152</v>
      </c>
      <c r="AU892" s="218" t="s">
        <v>82</v>
      </c>
      <c r="AV892" s="13" t="s">
        <v>80</v>
      </c>
      <c r="AW892" s="13" t="s">
        <v>33</v>
      </c>
      <c r="AX892" s="13" t="s">
        <v>72</v>
      </c>
      <c r="AY892" s="218" t="s">
        <v>136</v>
      </c>
    </row>
    <row r="893" spans="2:51" s="13" customFormat="1" ht="11.25">
      <c r="B893" s="209"/>
      <c r="C893" s="210"/>
      <c r="D893" s="204" t="s">
        <v>152</v>
      </c>
      <c r="E893" s="211" t="s">
        <v>19</v>
      </c>
      <c r="F893" s="212" t="s">
        <v>154</v>
      </c>
      <c r="G893" s="210"/>
      <c r="H893" s="211" t="s">
        <v>19</v>
      </c>
      <c r="I893" s="213"/>
      <c r="J893" s="210"/>
      <c r="K893" s="210"/>
      <c r="L893" s="214"/>
      <c r="M893" s="215"/>
      <c r="N893" s="216"/>
      <c r="O893" s="216"/>
      <c r="P893" s="216"/>
      <c r="Q893" s="216"/>
      <c r="R893" s="216"/>
      <c r="S893" s="216"/>
      <c r="T893" s="217"/>
      <c r="AT893" s="218" t="s">
        <v>152</v>
      </c>
      <c r="AU893" s="218" t="s">
        <v>82</v>
      </c>
      <c r="AV893" s="13" t="s">
        <v>80</v>
      </c>
      <c r="AW893" s="13" t="s">
        <v>33</v>
      </c>
      <c r="AX893" s="13" t="s">
        <v>72</v>
      </c>
      <c r="AY893" s="218" t="s">
        <v>136</v>
      </c>
    </row>
    <row r="894" spans="2:51" s="14" customFormat="1" ht="11.25">
      <c r="B894" s="219"/>
      <c r="C894" s="220"/>
      <c r="D894" s="204" t="s">
        <v>152</v>
      </c>
      <c r="E894" s="221" t="s">
        <v>19</v>
      </c>
      <c r="F894" s="222" t="s">
        <v>191</v>
      </c>
      <c r="G894" s="220"/>
      <c r="H894" s="223">
        <v>20.655</v>
      </c>
      <c r="I894" s="224"/>
      <c r="J894" s="220"/>
      <c r="K894" s="220"/>
      <c r="L894" s="225"/>
      <c r="M894" s="226"/>
      <c r="N894" s="227"/>
      <c r="O894" s="227"/>
      <c r="P894" s="227"/>
      <c r="Q894" s="227"/>
      <c r="R894" s="227"/>
      <c r="S894" s="227"/>
      <c r="T894" s="228"/>
      <c r="AT894" s="229" t="s">
        <v>152</v>
      </c>
      <c r="AU894" s="229" t="s">
        <v>82</v>
      </c>
      <c r="AV894" s="14" t="s">
        <v>82</v>
      </c>
      <c r="AW894" s="14" t="s">
        <v>33</v>
      </c>
      <c r="AX894" s="14" t="s">
        <v>72</v>
      </c>
      <c r="AY894" s="229" t="s">
        <v>136</v>
      </c>
    </row>
    <row r="895" spans="2:51" s="14" customFormat="1" ht="11.25">
      <c r="B895" s="219"/>
      <c r="C895" s="220"/>
      <c r="D895" s="204" t="s">
        <v>152</v>
      </c>
      <c r="E895" s="221" t="s">
        <v>19</v>
      </c>
      <c r="F895" s="222" t="s">
        <v>192</v>
      </c>
      <c r="G895" s="220"/>
      <c r="H895" s="223">
        <v>5.292</v>
      </c>
      <c r="I895" s="224"/>
      <c r="J895" s="220"/>
      <c r="K895" s="220"/>
      <c r="L895" s="225"/>
      <c r="M895" s="226"/>
      <c r="N895" s="227"/>
      <c r="O895" s="227"/>
      <c r="P895" s="227"/>
      <c r="Q895" s="227"/>
      <c r="R895" s="227"/>
      <c r="S895" s="227"/>
      <c r="T895" s="228"/>
      <c r="AT895" s="229" t="s">
        <v>152</v>
      </c>
      <c r="AU895" s="229" t="s">
        <v>82</v>
      </c>
      <c r="AV895" s="14" t="s">
        <v>82</v>
      </c>
      <c r="AW895" s="14" t="s">
        <v>33</v>
      </c>
      <c r="AX895" s="14" t="s">
        <v>72</v>
      </c>
      <c r="AY895" s="229" t="s">
        <v>136</v>
      </c>
    </row>
    <row r="896" spans="2:51" s="13" customFormat="1" ht="11.25">
      <c r="B896" s="209"/>
      <c r="C896" s="210"/>
      <c r="D896" s="204" t="s">
        <v>152</v>
      </c>
      <c r="E896" s="211" t="s">
        <v>19</v>
      </c>
      <c r="F896" s="212" t="s">
        <v>157</v>
      </c>
      <c r="G896" s="210"/>
      <c r="H896" s="211" t="s">
        <v>19</v>
      </c>
      <c r="I896" s="213"/>
      <c r="J896" s="210"/>
      <c r="K896" s="210"/>
      <c r="L896" s="214"/>
      <c r="M896" s="215"/>
      <c r="N896" s="216"/>
      <c r="O896" s="216"/>
      <c r="P896" s="216"/>
      <c r="Q896" s="216"/>
      <c r="R896" s="216"/>
      <c r="S896" s="216"/>
      <c r="T896" s="217"/>
      <c r="AT896" s="218" t="s">
        <v>152</v>
      </c>
      <c r="AU896" s="218" t="s">
        <v>82</v>
      </c>
      <c r="AV896" s="13" t="s">
        <v>80</v>
      </c>
      <c r="AW896" s="13" t="s">
        <v>33</v>
      </c>
      <c r="AX896" s="13" t="s">
        <v>72</v>
      </c>
      <c r="AY896" s="218" t="s">
        <v>136</v>
      </c>
    </row>
    <row r="897" spans="2:51" s="14" customFormat="1" ht="11.25">
      <c r="B897" s="219"/>
      <c r="C897" s="220"/>
      <c r="D897" s="204" t="s">
        <v>152</v>
      </c>
      <c r="E897" s="221" t="s">
        <v>19</v>
      </c>
      <c r="F897" s="222" t="s">
        <v>193</v>
      </c>
      <c r="G897" s="220"/>
      <c r="H897" s="223">
        <v>13.068</v>
      </c>
      <c r="I897" s="224"/>
      <c r="J897" s="220"/>
      <c r="K897" s="220"/>
      <c r="L897" s="225"/>
      <c r="M897" s="226"/>
      <c r="N897" s="227"/>
      <c r="O897" s="227"/>
      <c r="P897" s="227"/>
      <c r="Q897" s="227"/>
      <c r="R897" s="227"/>
      <c r="S897" s="227"/>
      <c r="T897" s="228"/>
      <c r="AT897" s="229" t="s">
        <v>152</v>
      </c>
      <c r="AU897" s="229" t="s">
        <v>82</v>
      </c>
      <c r="AV897" s="14" t="s">
        <v>82</v>
      </c>
      <c r="AW897" s="14" t="s">
        <v>33</v>
      </c>
      <c r="AX897" s="14" t="s">
        <v>72</v>
      </c>
      <c r="AY897" s="229" t="s">
        <v>136</v>
      </c>
    </row>
    <row r="898" spans="2:51" s="14" customFormat="1" ht="11.25">
      <c r="B898" s="219"/>
      <c r="C898" s="220"/>
      <c r="D898" s="204" t="s">
        <v>152</v>
      </c>
      <c r="E898" s="221" t="s">
        <v>19</v>
      </c>
      <c r="F898" s="222" t="s">
        <v>194</v>
      </c>
      <c r="G898" s="220"/>
      <c r="H898" s="223">
        <v>3.852</v>
      </c>
      <c r="I898" s="224"/>
      <c r="J898" s="220"/>
      <c r="K898" s="220"/>
      <c r="L898" s="225"/>
      <c r="M898" s="226"/>
      <c r="N898" s="227"/>
      <c r="O898" s="227"/>
      <c r="P898" s="227"/>
      <c r="Q898" s="227"/>
      <c r="R898" s="227"/>
      <c r="S898" s="227"/>
      <c r="T898" s="228"/>
      <c r="AT898" s="229" t="s">
        <v>152</v>
      </c>
      <c r="AU898" s="229" t="s">
        <v>82</v>
      </c>
      <c r="AV898" s="14" t="s">
        <v>82</v>
      </c>
      <c r="AW898" s="14" t="s">
        <v>33</v>
      </c>
      <c r="AX898" s="14" t="s">
        <v>72</v>
      </c>
      <c r="AY898" s="229" t="s">
        <v>136</v>
      </c>
    </row>
    <row r="899" spans="2:51" s="14" customFormat="1" ht="11.25">
      <c r="B899" s="219"/>
      <c r="C899" s="220"/>
      <c r="D899" s="204" t="s">
        <v>152</v>
      </c>
      <c r="E899" s="221" t="s">
        <v>19</v>
      </c>
      <c r="F899" s="222" t="s">
        <v>195</v>
      </c>
      <c r="G899" s="220"/>
      <c r="H899" s="223">
        <v>2.484</v>
      </c>
      <c r="I899" s="224"/>
      <c r="J899" s="220"/>
      <c r="K899" s="220"/>
      <c r="L899" s="225"/>
      <c r="M899" s="226"/>
      <c r="N899" s="227"/>
      <c r="O899" s="227"/>
      <c r="P899" s="227"/>
      <c r="Q899" s="227"/>
      <c r="R899" s="227"/>
      <c r="S899" s="227"/>
      <c r="T899" s="228"/>
      <c r="AT899" s="229" t="s">
        <v>152</v>
      </c>
      <c r="AU899" s="229" t="s">
        <v>82</v>
      </c>
      <c r="AV899" s="14" t="s">
        <v>82</v>
      </c>
      <c r="AW899" s="14" t="s">
        <v>33</v>
      </c>
      <c r="AX899" s="14" t="s">
        <v>72</v>
      </c>
      <c r="AY899" s="229" t="s">
        <v>136</v>
      </c>
    </row>
    <row r="900" spans="2:51" s="14" customFormat="1" ht="11.25">
      <c r="B900" s="219"/>
      <c r="C900" s="220"/>
      <c r="D900" s="204" t="s">
        <v>152</v>
      </c>
      <c r="E900" s="221" t="s">
        <v>19</v>
      </c>
      <c r="F900" s="222" t="s">
        <v>196</v>
      </c>
      <c r="G900" s="220"/>
      <c r="H900" s="223">
        <v>4.464</v>
      </c>
      <c r="I900" s="224"/>
      <c r="J900" s="220"/>
      <c r="K900" s="220"/>
      <c r="L900" s="225"/>
      <c r="M900" s="226"/>
      <c r="N900" s="227"/>
      <c r="O900" s="227"/>
      <c r="P900" s="227"/>
      <c r="Q900" s="227"/>
      <c r="R900" s="227"/>
      <c r="S900" s="227"/>
      <c r="T900" s="228"/>
      <c r="AT900" s="229" t="s">
        <v>152</v>
      </c>
      <c r="AU900" s="229" t="s">
        <v>82</v>
      </c>
      <c r="AV900" s="14" t="s">
        <v>82</v>
      </c>
      <c r="AW900" s="14" t="s">
        <v>33</v>
      </c>
      <c r="AX900" s="14" t="s">
        <v>72</v>
      </c>
      <c r="AY900" s="229" t="s">
        <v>136</v>
      </c>
    </row>
    <row r="901" spans="2:51" s="14" customFormat="1" ht="11.25">
      <c r="B901" s="219"/>
      <c r="C901" s="220"/>
      <c r="D901" s="204" t="s">
        <v>152</v>
      </c>
      <c r="E901" s="221" t="s">
        <v>19</v>
      </c>
      <c r="F901" s="222" t="s">
        <v>197</v>
      </c>
      <c r="G901" s="220"/>
      <c r="H901" s="223">
        <v>1.44</v>
      </c>
      <c r="I901" s="224"/>
      <c r="J901" s="220"/>
      <c r="K901" s="220"/>
      <c r="L901" s="225"/>
      <c r="M901" s="226"/>
      <c r="N901" s="227"/>
      <c r="O901" s="227"/>
      <c r="P901" s="227"/>
      <c r="Q901" s="227"/>
      <c r="R901" s="227"/>
      <c r="S901" s="227"/>
      <c r="T901" s="228"/>
      <c r="AT901" s="229" t="s">
        <v>152</v>
      </c>
      <c r="AU901" s="229" t="s">
        <v>82</v>
      </c>
      <c r="AV901" s="14" t="s">
        <v>82</v>
      </c>
      <c r="AW901" s="14" t="s">
        <v>33</v>
      </c>
      <c r="AX901" s="14" t="s">
        <v>72</v>
      </c>
      <c r="AY901" s="229" t="s">
        <v>136</v>
      </c>
    </row>
    <row r="902" spans="2:51" s="13" customFormat="1" ht="11.25">
      <c r="B902" s="209"/>
      <c r="C902" s="210"/>
      <c r="D902" s="204" t="s">
        <v>152</v>
      </c>
      <c r="E902" s="211" t="s">
        <v>19</v>
      </c>
      <c r="F902" s="212" t="s">
        <v>163</v>
      </c>
      <c r="G902" s="210"/>
      <c r="H902" s="211" t="s">
        <v>19</v>
      </c>
      <c r="I902" s="213"/>
      <c r="J902" s="210"/>
      <c r="K902" s="210"/>
      <c r="L902" s="214"/>
      <c r="M902" s="215"/>
      <c r="N902" s="216"/>
      <c r="O902" s="216"/>
      <c r="P902" s="216"/>
      <c r="Q902" s="216"/>
      <c r="R902" s="216"/>
      <c r="S902" s="216"/>
      <c r="T902" s="217"/>
      <c r="AT902" s="218" t="s">
        <v>152</v>
      </c>
      <c r="AU902" s="218" t="s">
        <v>82</v>
      </c>
      <c r="AV902" s="13" t="s">
        <v>80</v>
      </c>
      <c r="AW902" s="13" t="s">
        <v>33</v>
      </c>
      <c r="AX902" s="13" t="s">
        <v>72</v>
      </c>
      <c r="AY902" s="218" t="s">
        <v>136</v>
      </c>
    </row>
    <row r="903" spans="2:51" s="14" customFormat="1" ht="11.25">
      <c r="B903" s="219"/>
      <c r="C903" s="220"/>
      <c r="D903" s="204" t="s">
        <v>152</v>
      </c>
      <c r="E903" s="221" t="s">
        <v>19</v>
      </c>
      <c r="F903" s="222" t="s">
        <v>198</v>
      </c>
      <c r="G903" s="220"/>
      <c r="H903" s="223">
        <v>8.64</v>
      </c>
      <c r="I903" s="224"/>
      <c r="J903" s="220"/>
      <c r="K903" s="220"/>
      <c r="L903" s="225"/>
      <c r="M903" s="226"/>
      <c r="N903" s="227"/>
      <c r="O903" s="227"/>
      <c r="P903" s="227"/>
      <c r="Q903" s="227"/>
      <c r="R903" s="227"/>
      <c r="S903" s="227"/>
      <c r="T903" s="228"/>
      <c r="AT903" s="229" t="s">
        <v>152</v>
      </c>
      <c r="AU903" s="229" t="s">
        <v>82</v>
      </c>
      <c r="AV903" s="14" t="s">
        <v>82</v>
      </c>
      <c r="AW903" s="14" t="s">
        <v>33</v>
      </c>
      <c r="AX903" s="14" t="s">
        <v>72</v>
      </c>
      <c r="AY903" s="229" t="s">
        <v>136</v>
      </c>
    </row>
    <row r="904" spans="2:51" s="14" customFormat="1" ht="11.25">
      <c r="B904" s="219"/>
      <c r="C904" s="220"/>
      <c r="D904" s="204" t="s">
        <v>152</v>
      </c>
      <c r="E904" s="221" t="s">
        <v>19</v>
      </c>
      <c r="F904" s="222" t="s">
        <v>199</v>
      </c>
      <c r="G904" s="220"/>
      <c r="H904" s="223">
        <v>5.328</v>
      </c>
      <c r="I904" s="224"/>
      <c r="J904" s="220"/>
      <c r="K904" s="220"/>
      <c r="L904" s="225"/>
      <c r="M904" s="226"/>
      <c r="N904" s="227"/>
      <c r="O904" s="227"/>
      <c r="P904" s="227"/>
      <c r="Q904" s="227"/>
      <c r="R904" s="227"/>
      <c r="S904" s="227"/>
      <c r="T904" s="228"/>
      <c r="AT904" s="229" t="s">
        <v>152</v>
      </c>
      <c r="AU904" s="229" t="s">
        <v>82</v>
      </c>
      <c r="AV904" s="14" t="s">
        <v>82</v>
      </c>
      <c r="AW904" s="14" t="s">
        <v>33</v>
      </c>
      <c r="AX904" s="14" t="s">
        <v>72</v>
      </c>
      <c r="AY904" s="229" t="s">
        <v>136</v>
      </c>
    </row>
    <row r="905" spans="2:51" s="14" customFormat="1" ht="11.25">
      <c r="B905" s="219"/>
      <c r="C905" s="220"/>
      <c r="D905" s="204" t="s">
        <v>152</v>
      </c>
      <c r="E905" s="221" t="s">
        <v>19</v>
      </c>
      <c r="F905" s="222" t="s">
        <v>200</v>
      </c>
      <c r="G905" s="220"/>
      <c r="H905" s="223">
        <v>3.42</v>
      </c>
      <c r="I905" s="224"/>
      <c r="J905" s="220"/>
      <c r="K905" s="220"/>
      <c r="L905" s="225"/>
      <c r="M905" s="226"/>
      <c r="N905" s="227"/>
      <c r="O905" s="227"/>
      <c r="P905" s="227"/>
      <c r="Q905" s="227"/>
      <c r="R905" s="227"/>
      <c r="S905" s="227"/>
      <c r="T905" s="228"/>
      <c r="AT905" s="229" t="s">
        <v>152</v>
      </c>
      <c r="AU905" s="229" t="s">
        <v>82</v>
      </c>
      <c r="AV905" s="14" t="s">
        <v>82</v>
      </c>
      <c r="AW905" s="14" t="s">
        <v>33</v>
      </c>
      <c r="AX905" s="14" t="s">
        <v>72</v>
      </c>
      <c r="AY905" s="229" t="s">
        <v>136</v>
      </c>
    </row>
    <row r="906" spans="2:51" s="14" customFormat="1" ht="11.25">
      <c r="B906" s="219"/>
      <c r="C906" s="220"/>
      <c r="D906" s="204" t="s">
        <v>152</v>
      </c>
      <c r="E906" s="221" t="s">
        <v>19</v>
      </c>
      <c r="F906" s="222" t="s">
        <v>201</v>
      </c>
      <c r="G906" s="220"/>
      <c r="H906" s="223">
        <v>2.268</v>
      </c>
      <c r="I906" s="224"/>
      <c r="J906" s="220"/>
      <c r="K906" s="220"/>
      <c r="L906" s="225"/>
      <c r="M906" s="226"/>
      <c r="N906" s="227"/>
      <c r="O906" s="227"/>
      <c r="P906" s="227"/>
      <c r="Q906" s="227"/>
      <c r="R906" s="227"/>
      <c r="S906" s="227"/>
      <c r="T906" s="228"/>
      <c r="AT906" s="229" t="s">
        <v>152</v>
      </c>
      <c r="AU906" s="229" t="s">
        <v>82</v>
      </c>
      <c r="AV906" s="14" t="s">
        <v>82</v>
      </c>
      <c r="AW906" s="14" t="s">
        <v>33</v>
      </c>
      <c r="AX906" s="14" t="s">
        <v>72</v>
      </c>
      <c r="AY906" s="229" t="s">
        <v>136</v>
      </c>
    </row>
    <row r="907" spans="2:51" s="14" customFormat="1" ht="11.25">
      <c r="B907" s="219"/>
      <c r="C907" s="220"/>
      <c r="D907" s="204" t="s">
        <v>152</v>
      </c>
      <c r="E907" s="221" t="s">
        <v>19</v>
      </c>
      <c r="F907" s="222" t="s">
        <v>202</v>
      </c>
      <c r="G907" s="220"/>
      <c r="H907" s="223">
        <v>4.032</v>
      </c>
      <c r="I907" s="224"/>
      <c r="J907" s="220"/>
      <c r="K907" s="220"/>
      <c r="L907" s="225"/>
      <c r="M907" s="226"/>
      <c r="N907" s="227"/>
      <c r="O907" s="227"/>
      <c r="P907" s="227"/>
      <c r="Q907" s="227"/>
      <c r="R907" s="227"/>
      <c r="S907" s="227"/>
      <c r="T907" s="228"/>
      <c r="AT907" s="229" t="s">
        <v>152</v>
      </c>
      <c r="AU907" s="229" t="s">
        <v>82</v>
      </c>
      <c r="AV907" s="14" t="s">
        <v>82</v>
      </c>
      <c r="AW907" s="14" t="s">
        <v>33</v>
      </c>
      <c r="AX907" s="14" t="s">
        <v>72</v>
      </c>
      <c r="AY907" s="229" t="s">
        <v>136</v>
      </c>
    </row>
    <row r="908" spans="2:51" s="13" customFormat="1" ht="11.25">
      <c r="B908" s="209"/>
      <c r="C908" s="210"/>
      <c r="D908" s="204" t="s">
        <v>152</v>
      </c>
      <c r="E908" s="211" t="s">
        <v>19</v>
      </c>
      <c r="F908" s="212" t="s">
        <v>169</v>
      </c>
      <c r="G908" s="210"/>
      <c r="H908" s="211" t="s">
        <v>19</v>
      </c>
      <c r="I908" s="213"/>
      <c r="J908" s="210"/>
      <c r="K908" s="210"/>
      <c r="L908" s="214"/>
      <c r="M908" s="215"/>
      <c r="N908" s="216"/>
      <c r="O908" s="216"/>
      <c r="P908" s="216"/>
      <c r="Q908" s="216"/>
      <c r="R908" s="216"/>
      <c r="S908" s="216"/>
      <c r="T908" s="217"/>
      <c r="AT908" s="218" t="s">
        <v>152</v>
      </c>
      <c r="AU908" s="218" t="s">
        <v>82</v>
      </c>
      <c r="AV908" s="13" t="s">
        <v>80</v>
      </c>
      <c r="AW908" s="13" t="s">
        <v>33</v>
      </c>
      <c r="AX908" s="13" t="s">
        <v>72</v>
      </c>
      <c r="AY908" s="218" t="s">
        <v>136</v>
      </c>
    </row>
    <row r="909" spans="2:51" s="14" customFormat="1" ht="11.25">
      <c r="B909" s="219"/>
      <c r="C909" s="220"/>
      <c r="D909" s="204" t="s">
        <v>152</v>
      </c>
      <c r="E909" s="221" t="s">
        <v>19</v>
      </c>
      <c r="F909" s="222" t="s">
        <v>203</v>
      </c>
      <c r="G909" s="220"/>
      <c r="H909" s="223">
        <v>3.942</v>
      </c>
      <c r="I909" s="224"/>
      <c r="J909" s="220"/>
      <c r="K909" s="220"/>
      <c r="L909" s="225"/>
      <c r="M909" s="226"/>
      <c r="N909" s="227"/>
      <c r="O909" s="227"/>
      <c r="P909" s="227"/>
      <c r="Q909" s="227"/>
      <c r="R909" s="227"/>
      <c r="S909" s="227"/>
      <c r="T909" s="228"/>
      <c r="AT909" s="229" t="s">
        <v>152</v>
      </c>
      <c r="AU909" s="229" t="s">
        <v>82</v>
      </c>
      <c r="AV909" s="14" t="s">
        <v>82</v>
      </c>
      <c r="AW909" s="14" t="s">
        <v>33</v>
      </c>
      <c r="AX909" s="14" t="s">
        <v>72</v>
      </c>
      <c r="AY909" s="229" t="s">
        <v>136</v>
      </c>
    </row>
    <row r="910" spans="2:51" s="14" customFormat="1" ht="11.25">
      <c r="B910" s="219"/>
      <c r="C910" s="220"/>
      <c r="D910" s="204" t="s">
        <v>152</v>
      </c>
      <c r="E910" s="221" t="s">
        <v>19</v>
      </c>
      <c r="F910" s="222" t="s">
        <v>204</v>
      </c>
      <c r="G910" s="220"/>
      <c r="H910" s="223">
        <v>4.68</v>
      </c>
      <c r="I910" s="224"/>
      <c r="J910" s="220"/>
      <c r="K910" s="220"/>
      <c r="L910" s="225"/>
      <c r="M910" s="226"/>
      <c r="N910" s="227"/>
      <c r="O910" s="227"/>
      <c r="P910" s="227"/>
      <c r="Q910" s="227"/>
      <c r="R910" s="227"/>
      <c r="S910" s="227"/>
      <c r="T910" s="228"/>
      <c r="AT910" s="229" t="s">
        <v>152</v>
      </c>
      <c r="AU910" s="229" t="s">
        <v>82</v>
      </c>
      <c r="AV910" s="14" t="s">
        <v>82</v>
      </c>
      <c r="AW910" s="14" t="s">
        <v>33</v>
      </c>
      <c r="AX910" s="14" t="s">
        <v>72</v>
      </c>
      <c r="AY910" s="229" t="s">
        <v>136</v>
      </c>
    </row>
    <row r="911" spans="2:51" s="14" customFormat="1" ht="11.25">
      <c r="B911" s="219"/>
      <c r="C911" s="220"/>
      <c r="D911" s="204" t="s">
        <v>152</v>
      </c>
      <c r="E911" s="221" t="s">
        <v>19</v>
      </c>
      <c r="F911" s="222" t="s">
        <v>205</v>
      </c>
      <c r="G911" s="220"/>
      <c r="H911" s="223">
        <v>3.744</v>
      </c>
      <c r="I911" s="224"/>
      <c r="J911" s="220"/>
      <c r="K911" s="220"/>
      <c r="L911" s="225"/>
      <c r="M911" s="226"/>
      <c r="N911" s="227"/>
      <c r="O911" s="227"/>
      <c r="P911" s="227"/>
      <c r="Q911" s="227"/>
      <c r="R911" s="227"/>
      <c r="S911" s="227"/>
      <c r="T911" s="228"/>
      <c r="AT911" s="229" t="s">
        <v>152</v>
      </c>
      <c r="AU911" s="229" t="s">
        <v>82</v>
      </c>
      <c r="AV911" s="14" t="s">
        <v>82</v>
      </c>
      <c r="AW911" s="14" t="s">
        <v>33</v>
      </c>
      <c r="AX911" s="14" t="s">
        <v>72</v>
      </c>
      <c r="AY911" s="229" t="s">
        <v>136</v>
      </c>
    </row>
    <row r="912" spans="2:51" s="14" customFormat="1" ht="11.25">
      <c r="B912" s="219"/>
      <c r="C912" s="220"/>
      <c r="D912" s="204" t="s">
        <v>152</v>
      </c>
      <c r="E912" s="221" t="s">
        <v>19</v>
      </c>
      <c r="F912" s="222" t="s">
        <v>206</v>
      </c>
      <c r="G912" s="220"/>
      <c r="H912" s="223">
        <v>9.234</v>
      </c>
      <c r="I912" s="224"/>
      <c r="J912" s="220"/>
      <c r="K912" s="220"/>
      <c r="L912" s="225"/>
      <c r="M912" s="226"/>
      <c r="N912" s="227"/>
      <c r="O912" s="227"/>
      <c r="P912" s="227"/>
      <c r="Q912" s="227"/>
      <c r="R912" s="227"/>
      <c r="S912" s="227"/>
      <c r="T912" s="228"/>
      <c r="AT912" s="229" t="s">
        <v>152</v>
      </c>
      <c r="AU912" s="229" t="s">
        <v>82</v>
      </c>
      <c r="AV912" s="14" t="s">
        <v>82</v>
      </c>
      <c r="AW912" s="14" t="s">
        <v>33</v>
      </c>
      <c r="AX912" s="14" t="s">
        <v>72</v>
      </c>
      <c r="AY912" s="229" t="s">
        <v>136</v>
      </c>
    </row>
    <row r="913" spans="2:51" s="13" customFormat="1" ht="11.25">
      <c r="B913" s="209"/>
      <c r="C913" s="210"/>
      <c r="D913" s="204" t="s">
        <v>152</v>
      </c>
      <c r="E913" s="211" t="s">
        <v>19</v>
      </c>
      <c r="F913" s="212" t="s">
        <v>174</v>
      </c>
      <c r="G913" s="210"/>
      <c r="H913" s="211" t="s">
        <v>19</v>
      </c>
      <c r="I913" s="213"/>
      <c r="J913" s="210"/>
      <c r="K913" s="210"/>
      <c r="L913" s="214"/>
      <c r="M913" s="215"/>
      <c r="N913" s="216"/>
      <c r="O913" s="216"/>
      <c r="P913" s="216"/>
      <c r="Q913" s="216"/>
      <c r="R913" s="216"/>
      <c r="S913" s="216"/>
      <c r="T913" s="217"/>
      <c r="AT913" s="218" t="s">
        <v>152</v>
      </c>
      <c r="AU913" s="218" t="s">
        <v>82</v>
      </c>
      <c r="AV913" s="13" t="s">
        <v>80</v>
      </c>
      <c r="AW913" s="13" t="s">
        <v>33</v>
      </c>
      <c r="AX913" s="13" t="s">
        <v>72</v>
      </c>
      <c r="AY913" s="218" t="s">
        <v>136</v>
      </c>
    </row>
    <row r="914" spans="2:51" s="14" customFormat="1" ht="11.25">
      <c r="B914" s="219"/>
      <c r="C914" s="220"/>
      <c r="D914" s="204" t="s">
        <v>152</v>
      </c>
      <c r="E914" s="221" t="s">
        <v>19</v>
      </c>
      <c r="F914" s="222" t="s">
        <v>207</v>
      </c>
      <c r="G914" s="220"/>
      <c r="H914" s="223">
        <v>0.834</v>
      </c>
      <c r="I914" s="224"/>
      <c r="J914" s="220"/>
      <c r="K914" s="220"/>
      <c r="L914" s="225"/>
      <c r="M914" s="226"/>
      <c r="N914" s="227"/>
      <c r="O914" s="227"/>
      <c r="P914" s="227"/>
      <c r="Q914" s="227"/>
      <c r="R914" s="227"/>
      <c r="S914" s="227"/>
      <c r="T914" s="228"/>
      <c r="AT914" s="229" t="s">
        <v>152</v>
      </c>
      <c r="AU914" s="229" t="s">
        <v>82</v>
      </c>
      <c r="AV914" s="14" t="s">
        <v>82</v>
      </c>
      <c r="AW914" s="14" t="s">
        <v>33</v>
      </c>
      <c r="AX914" s="14" t="s">
        <v>72</v>
      </c>
      <c r="AY914" s="229" t="s">
        <v>136</v>
      </c>
    </row>
    <row r="915" spans="2:51" s="14" customFormat="1" ht="11.25">
      <c r="B915" s="219"/>
      <c r="C915" s="220"/>
      <c r="D915" s="204" t="s">
        <v>152</v>
      </c>
      <c r="E915" s="221" t="s">
        <v>19</v>
      </c>
      <c r="F915" s="222" t="s">
        <v>208</v>
      </c>
      <c r="G915" s="220"/>
      <c r="H915" s="223">
        <v>0.9</v>
      </c>
      <c r="I915" s="224"/>
      <c r="J915" s="220"/>
      <c r="K915" s="220"/>
      <c r="L915" s="225"/>
      <c r="M915" s="226"/>
      <c r="N915" s="227"/>
      <c r="O915" s="227"/>
      <c r="P915" s="227"/>
      <c r="Q915" s="227"/>
      <c r="R915" s="227"/>
      <c r="S915" s="227"/>
      <c r="T915" s="228"/>
      <c r="AT915" s="229" t="s">
        <v>152</v>
      </c>
      <c r="AU915" s="229" t="s">
        <v>82</v>
      </c>
      <c r="AV915" s="14" t="s">
        <v>82</v>
      </c>
      <c r="AW915" s="14" t="s">
        <v>33</v>
      </c>
      <c r="AX915" s="14" t="s">
        <v>72</v>
      </c>
      <c r="AY915" s="229" t="s">
        <v>136</v>
      </c>
    </row>
    <row r="916" spans="2:51" s="14" customFormat="1" ht="11.25">
      <c r="B916" s="219"/>
      <c r="C916" s="220"/>
      <c r="D916" s="204" t="s">
        <v>152</v>
      </c>
      <c r="E916" s="221" t="s">
        <v>19</v>
      </c>
      <c r="F916" s="222" t="s">
        <v>209</v>
      </c>
      <c r="G916" s="220"/>
      <c r="H916" s="223">
        <v>1.5</v>
      </c>
      <c r="I916" s="224"/>
      <c r="J916" s="220"/>
      <c r="K916" s="220"/>
      <c r="L916" s="225"/>
      <c r="M916" s="226"/>
      <c r="N916" s="227"/>
      <c r="O916" s="227"/>
      <c r="P916" s="227"/>
      <c r="Q916" s="227"/>
      <c r="R916" s="227"/>
      <c r="S916" s="227"/>
      <c r="T916" s="228"/>
      <c r="AT916" s="229" t="s">
        <v>152</v>
      </c>
      <c r="AU916" s="229" t="s">
        <v>82</v>
      </c>
      <c r="AV916" s="14" t="s">
        <v>82</v>
      </c>
      <c r="AW916" s="14" t="s">
        <v>33</v>
      </c>
      <c r="AX916" s="14" t="s">
        <v>72</v>
      </c>
      <c r="AY916" s="229" t="s">
        <v>136</v>
      </c>
    </row>
    <row r="917" spans="2:51" s="14" customFormat="1" ht="11.25">
      <c r="B917" s="219"/>
      <c r="C917" s="220"/>
      <c r="D917" s="204" t="s">
        <v>152</v>
      </c>
      <c r="E917" s="221" t="s">
        <v>19</v>
      </c>
      <c r="F917" s="222" t="s">
        <v>210</v>
      </c>
      <c r="G917" s="220"/>
      <c r="H917" s="223">
        <v>2.565</v>
      </c>
      <c r="I917" s="224"/>
      <c r="J917" s="220"/>
      <c r="K917" s="220"/>
      <c r="L917" s="225"/>
      <c r="M917" s="226"/>
      <c r="N917" s="227"/>
      <c r="O917" s="227"/>
      <c r="P917" s="227"/>
      <c r="Q917" s="227"/>
      <c r="R917" s="227"/>
      <c r="S917" s="227"/>
      <c r="T917" s="228"/>
      <c r="AT917" s="229" t="s">
        <v>152</v>
      </c>
      <c r="AU917" s="229" t="s">
        <v>82</v>
      </c>
      <c r="AV917" s="14" t="s">
        <v>82</v>
      </c>
      <c r="AW917" s="14" t="s">
        <v>33</v>
      </c>
      <c r="AX917" s="14" t="s">
        <v>72</v>
      </c>
      <c r="AY917" s="229" t="s">
        <v>136</v>
      </c>
    </row>
    <row r="918" spans="2:51" s="14" customFormat="1" ht="11.25">
      <c r="B918" s="219"/>
      <c r="C918" s="220"/>
      <c r="D918" s="204" t="s">
        <v>152</v>
      </c>
      <c r="E918" s="221" t="s">
        <v>19</v>
      </c>
      <c r="F918" s="222" t="s">
        <v>211</v>
      </c>
      <c r="G918" s="220"/>
      <c r="H918" s="223">
        <v>1.26</v>
      </c>
      <c r="I918" s="224"/>
      <c r="J918" s="220"/>
      <c r="K918" s="220"/>
      <c r="L918" s="225"/>
      <c r="M918" s="226"/>
      <c r="N918" s="227"/>
      <c r="O918" s="227"/>
      <c r="P918" s="227"/>
      <c r="Q918" s="227"/>
      <c r="R918" s="227"/>
      <c r="S918" s="227"/>
      <c r="T918" s="228"/>
      <c r="AT918" s="229" t="s">
        <v>152</v>
      </c>
      <c r="AU918" s="229" t="s">
        <v>82</v>
      </c>
      <c r="AV918" s="14" t="s">
        <v>82</v>
      </c>
      <c r="AW918" s="14" t="s">
        <v>33</v>
      </c>
      <c r="AX918" s="14" t="s">
        <v>72</v>
      </c>
      <c r="AY918" s="229" t="s">
        <v>136</v>
      </c>
    </row>
    <row r="919" spans="2:51" s="15" customFormat="1" ht="11.25">
      <c r="B919" s="230"/>
      <c r="C919" s="231"/>
      <c r="D919" s="204" t="s">
        <v>152</v>
      </c>
      <c r="E919" s="232" t="s">
        <v>19</v>
      </c>
      <c r="F919" s="233" t="s">
        <v>177</v>
      </c>
      <c r="G919" s="231"/>
      <c r="H919" s="234">
        <v>103.602</v>
      </c>
      <c r="I919" s="235"/>
      <c r="J919" s="231"/>
      <c r="K919" s="231"/>
      <c r="L919" s="236"/>
      <c r="M919" s="237"/>
      <c r="N919" s="238"/>
      <c r="O919" s="238"/>
      <c r="P919" s="238"/>
      <c r="Q919" s="238"/>
      <c r="R919" s="238"/>
      <c r="S919" s="238"/>
      <c r="T919" s="239"/>
      <c r="AT919" s="240" t="s">
        <v>152</v>
      </c>
      <c r="AU919" s="240" t="s">
        <v>82</v>
      </c>
      <c r="AV919" s="15" t="s">
        <v>145</v>
      </c>
      <c r="AW919" s="15" t="s">
        <v>33</v>
      </c>
      <c r="AX919" s="15" t="s">
        <v>80</v>
      </c>
      <c r="AY919" s="240" t="s">
        <v>136</v>
      </c>
    </row>
    <row r="920" spans="2:63" s="12" customFormat="1" ht="22.9" customHeight="1">
      <c r="B920" s="175"/>
      <c r="C920" s="176"/>
      <c r="D920" s="177" t="s">
        <v>71</v>
      </c>
      <c r="E920" s="189" t="s">
        <v>1024</v>
      </c>
      <c r="F920" s="189" t="s">
        <v>1025</v>
      </c>
      <c r="G920" s="176"/>
      <c r="H920" s="176"/>
      <c r="I920" s="179"/>
      <c r="J920" s="190">
        <f>BK920</f>
        <v>0</v>
      </c>
      <c r="K920" s="176"/>
      <c r="L920" s="181"/>
      <c r="M920" s="182"/>
      <c r="N920" s="183"/>
      <c r="O920" s="183"/>
      <c r="P920" s="184">
        <f>SUM(P921:P990)</f>
        <v>0</v>
      </c>
      <c r="Q920" s="183"/>
      <c r="R920" s="184">
        <f>SUM(R921:R990)</f>
        <v>0.32135713173999997</v>
      </c>
      <c r="S920" s="183"/>
      <c r="T920" s="185">
        <f>SUM(T921:T990)</f>
        <v>0.056754149999999996</v>
      </c>
      <c r="AR920" s="186" t="s">
        <v>82</v>
      </c>
      <c r="AT920" s="187" t="s">
        <v>71</v>
      </c>
      <c r="AU920" s="187" t="s">
        <v>80</v>
      </c>
      <c r="AY920" s="186" t="s">
        <v>136</v>
      </c>
      <c r="BK920" s="188">
        <f>SUM(BK921:BK990)</f>
        <v>0</v>
      </c>
    </row>
    <row r="921" spans="1:65" s="2" customFormat="1" ht="16.5" customHeight="1">
      <c r="A921" s="37"/>
      <c r="B921" s="38"/>
      <c r="C921" s="191" t="s">
        <v>1026</v>
      </c>
      <c r="D921" s="191" t="s">
        <v>141</v>
      </c>
      <c r="E921" s="192" t="s">
        <v>1027</v>
      </c>
      <c r="F921" s="193" t="s">
        <v>1028</v>
      </c>
      <c r="G921" s="194" t="s">
        <v>90</v>
      </c>
      <c r="H921" s="195">
        <v>378.361</v>
      </c>
      <c r="I921" s="196"/>
      <c r="J921" s="197">
        <f>ROUND(I921*H921,2)</f>
        <v>0</v>
      </c>
      <c r="K921" s="193" t="s">
        <v>144</v>
      </c>
      <c r="L921" s="42"/>
      <c r="M921" s="198" t="s">
        <v>19</v>
      </c>
      <c r="N921" s="199" t="s">
        <v>43</v>
      </c>
      <c r="O921" s="67"/>
      <c r="P921" s="200">
        <f>O921*H921</f>
        <v>0</v>
      </c>
      <c r="Q921" s="200">
        <v>2.08E-06</v>
      </c>
      <c r="R921" s="200">
        <f>Q921*H921</f>
        <v>0.00078699088</v>
      </c>
      <c r="S921" s="200">
        <v>0.00015</v>
      </c>
      <c r="T921" s="201">
        <f>S921*H921</f>
        <v>0.056754149999999996</v>
      </c>
      <c r="U921" s="37"/>
      <c r="V921" s="37"/>
      <c r="W921" s="37"/>
      <c r="X921" s="37"/>
      <c r="Y921" s="37"/>
      <c r="Z921" s="37"/>
      <c r="AA921" s="37"/>
      <c r="AB921" s="37"/>
      <c r="AC921" s="37"/>
      <c r="AD921" s="37"/>
      <c r="AE921" s="37"/>
      <c r="AR921" s="202" t="s">
        <v>332</v>
      </c>
      <c r="AT921" s="202" t="s">
        <v>141</v>
      </c>
      <c r="AU921" s="202" t="s">
        <v>82</v>
      </c>
      <c r="AY921" s="20" t="s">
        <v>136</v>
      </c>
      <c r="BE921" s="203">
        <f>IF(N921="základní",J921,0)</f>
        <v>0</v>
      </c>
      <c r="BF921" s="203">
        <f>IF(N921="snížená",J921,0)</f>
        <v>0</v>
      </c>
      <c r="BG921" s="203">
        <f>IF(N921="zákl. přenesená",J921,0)</f>
        <v>0</v>
      </c>
      <c r="BH921" s="203">
        <f>IF(N921="sníž. přenesená",J921,0)</f>
        <v>0</v>
      </c>
      <c r="BI921" s="203">
        <f>IF(N921="nulová",J921,0)</f>
        <v>0</v>
      </c>
      <c r="BJ921" s="20" t="s">
        <v>80</v>
      </c>
      <c r="BK921" s="203">
        <f>ROUND(I921*H921,2)</f>
        <v>0</v>
      </c>
      <c r="BL921" s="20" t="s">
        <v>332</v>
      </c>
      <c r="BM921" s="202" t="s">
        <v>1029</v>
      </c>
    </row>
    <row r="922" spans="1:47" s="2" customFormat="1" ht="11.25">
      <c r="A922" s="37"/>
      <c r="B922" s="38"/>
      <c r="C922" s="39"/>
      <c r="D922" s="204" t="s">
        <v>148</v>
      </c>
      <c r="E922" s="39"/>
      <c r="F922" s="205" t="s">
        <v>1030</v>
      </c>
      <c r="G922" s="39"/>
      <c r="H922" s="39"/>
      <c r="I922" s="112"/>
      <c r="J922" s="39"/>
      <c r="K922" s="39"/>
      <c r="L922" s="42"/>
      <c r="M922" s="206"/>
      <c r="N922" s="207"/>
      <c r="O922" s="67"/>
      <c r="P922" s="67"/>
      <c r="Q922" s="67"/>
      <c r="R922" s="67"/>
      <c r="S922" s="67"/>
      <c r="T922" s="68"/>
      <c r="U922" s="37"/>
      <c r="V922" s="37"/>
      <c r="W922" s="37"/>
      <c r="X922" s="37"/>
      <c r="Y922" s="37"/>
      <c r="Z922" s="37"/>
      <c r="AA922" s="37"/>
      <c r="AB922" s="37"/>
      <c r="AC922" s="37"/>
      <c r="AD922" s="37"/>
      <c r="AE922" s="37"/>
      <c r="AT922" s="20" t="s">
        <v>148</v>
      </c>
      <c r="AU922" s="20" t="s">
        <v>82</v>
      </c>
    </row>
    <row r="923" spans="2:51" s="13" customFormat="1" ht="11.25">
      <c r="B923" s="209"/>
      <c r="C923" s="210"/>
      <c r="D923" s="204" t="s">
        <v>152</v>
      </c>
      <c r="E923" s="211" t="s">
        <v>19</v>
      </c>
      <c r="F923" s="212" t="s">
        <v>153</v>
      </c>
      <c r="G923" s="210"/>
      <c r="H923" s="211" t="s">
        <v>19</v>
      </c>
      <c r="I923" s="213"/>
      <c r="J923" s="210"/>
      <c r="K923" s="210"/>
      <c r="L923" s="214"/>
      <c r="M923" s="215"/>
      <c r="N923" s="216"/>
      <c r="O923" s="216"/>
      <c r="P923" s="216"/>
      <c r="Q923" s="216"/>
      <c r="R923" s="216"/>
      <c r="S923" s="216"/>
      <c r="T923" s="217"/>
      <c r="AT923" s="218" t="s">
        <v>152</v>
      </c>
      <c r="AU923" s="218" t="s">
        <v>82</v>
      </c>
      <c r="AV923" s="13" t="s">
        <v>80</v>
      </c>
      <c r="AW923" s="13" t="s">
        <v>33</v>
      </c>
      <c r="AX923" s="13" t="s">
        <v>72</v>
      </c>
      <c r="AY923" s="218" t="s">
        <v>136</v>
      </c>
    </row>
    <row r="924" spans="2:51" s="13" customFormat="1" ht="11.25">
      <c r="B924" s="209"/>
      <c r="C924" s="210"/>
      <c r="D924" s="204" t="s">
        <v>152</v>
      </c>
      <c r="E924" s="211" t="s">
        <v>19</v>
      </c>
      <c r="F924" s="212" t="s">
        <v>154</v>
      </c>
      <c r="G924" s="210"/>
      <c r="H924" s="211" t="s">
        <v>19</v>
      </c>
      <c r="I924" s="213"/>
      <c r="J924" s="210"/>
      <c r="K924" s="210"/>
      <c r="L924" s="214"/>
      <c r="M924" s="215"/>
      <c r="N924" s="216"/>
      <c r="O924" s="216"/>
      <c r="P924" s="216"/>
      <c r="Q924" s="216"/>
      <c r="R924" s="216"/>
      <c r="S924" s="216"/>
      <c r="T924" s="217"/>
      <c r="AT924" s="218" t="s">
        <v>152</v>
      </c>
      <c r="AU924" s="218" t="s">
        <v>82</v>
      </c>
      <c r="AV924" s="13" t="s">
        <v>80</v>
      </c>
      <c r="AW924" s="13" t="s">
        <v>33</v>
      </c>
      <c r="AX924" s="13" t="s">
        <v>72</v>
      </c>
      <c r="AY924" s="218" t="s">
        <v>136</v>
      </c>
    </row>
    <row r="925" spans="2:51" s="14" customFormat="1" ht="11.25">
      <c r="B925" s="219"/>
      <c r="C925" s="220"/>
      <c r="D925" s="204" t="s">
        <v>152</v>
      </c>
      <c r="E925" s="221" t="s">
        <v>19</v>
      </c>
      <c r="F925" s="222" t="s">
        <v>155</v>
      </c>
      <c r="G925" s="220"/>
      <c r="H925" s="223">
        <v>80.325</v>
      </c>
      <c r="I925" s="224"/>
      <c r="J925" s="220"/>
      <c r="K925" s="220"/>
      <c r="L925" s="225"/>
      <c r="M925" s="226"/>
      <c r="N925" s="227"/>
      <c r="O925" s="227"/>
      <c r="P925" s="227"/>
      <c r="Q925" s="227"/>
      <c r="R925" s="227"/>
      <c r="S925" s="227"/>
      <c r="T925" s="228"/>
      <c r="AT925" s="229" t="s">
        <v>152</v>
      </c>
      <c r="AU925" s="229" t="s">
        <v>82</v>
      </c>
      <c r="AV925" s="14" t="s">
        <v>82</v>
      </c>
      <c r="AW925" s="14" t="s">
        <v>33</v>
      </c>
      <c r="AX925" s="14" t="s">
        <v>72</v>
      </c>
      <c r="AY925" s="229" t="s">
        <v>136</v>
      </c>
    </row>
    <row r="926" spans="2:51" s="14" customFormat="1" ht="11.25">
      <c r="B926" s="219"/>
      <c r="C926" s="220"/>
      <c r="D926" s="204" t="s">
        <v>152</v>
      </c>
      <c r="E926" s="221" t="s">
        <v>19</v>
      </c>
      <c r="F926" s="222" t="s">
        <v>156</v>
      </c>
      <c r="G926" s="220"/>
      <c r="H926" s="223">
        <v>20.58</v>
      </c>
      <c r="I926" s="224"/>
      <c r="J926" s="220"/>
      <c r="K926" s="220"/>
      <c r="L926" s="225"/>
      <c r="M926" s="226"/>
      <c r="N926" s="227"/>
      <c r="O926" s="227"/>
      <c r="P926" s="227"/>
      <c r="Q926" s="227"/>
      <c r="R926" s="227"/>
      <c r="S926" s="227"/>
      <c r="T926" s="228"/>
      <c r="AT926" s="229" t="s">
        <v>152</v>
      </c>
      <c r="AU926" s="229" t="s">
        <v>82</v>
      </c>
      <c r="AV926" s="14" t="s">
        <v>82</v>
      </c>
      <c r="AW926" s="14" t="s">
        <v>33</v>
      </c>
      <c r="AX926" s="14" t="s">
        <v>72</v>
      </c>
      <c r="AY926" s="229" t="s">
        <v>136</v>
      </c>
    </row>
    <row r="927" spans="2:51" s="13" customFormat="1" ht="11.25">
      <c r="B927" s="209"/>
      <c r="C927" s="210"/>
      <c r="D927" s="204" t="s">
        <v>152</v>
      </c>
      <c r="E927" s="211" t="s">
        <v>19</v>
      </c>
      <c r="F927" s="212" t="s">
        <v>157</v>
      </c>
      <c r="G927" s="210"/>
      <c r="H927" s="211" t="s">
        <v>19</v>
      </c>
      <c r="I927" s="213"/>
      <c r="J927" s="210"/>
      <c r="K927" s="210"/>
      <c r="L927" s="214"/>
      <c r="M927" s="215"/>
      <c r="N927" s="216"/>
      <c r="O927" s="216"/>
      <c r="P927" s="216"/>
      <c r="Q927" s="216"/>
      <c r="R927" s="216"/>
      <c r="S927" s="216"/>
      <c r="T927" s="217"/>
      <c r="AT927" s="218" t="s">
        <v>152</v>
      </c>
      <c r="AU927" s="218" t="s">
        <v>82</v>
      </c>
      <c r="AV927" s="13" t="s">
        <v>80</v>
      </c>
      <c r="AW927" s="13" t="s">
        <v>33</v>
      </c>
      <c r="AX927" s="13" t="s">
        <v>72</v>
      </c>
      <c r="AY927" s="218" t="s">
        <v>136</v>
      </c>
    </row>
    <row r="928" spans="2:51" s="14" customFormat="1" ht="11.25">
      <c r="B928" s="219"/>
      <c r="C928" s="220"/>
      <c r="D928" s="204" t="s">
        <v>152</v>
      </c>
      <c r="E928" s="221" t="s">
        <v>19</v>
      </c>
      <c r="F928" s="222" t="s">
        <v>158</v>
      </c>
      <c r="G928" s="220"/>
      <c r="H928" s="223">
        <v>50.82</v>
      </c>
      <c r="I928" s="224"/>
      <c r="J928" s="220"/>
      <c r="K928" s="220"/>
      <c r="L928" s="225"/>
      <c r="M928" s="226"/>
      <c r="N928" s="227"/>
      <c r="O928" s="227"/>
      <c r="P928" s="227"/>
      <c r="Q928" s="227"/>
      <c r="R928" s="227"/>
      <c r="S928" s="227"/>
      <c r="T928" s="228"/>
      <c r="AT928" s="229" t="s">
        <v>152</v>
      </c>
      <c r="AU928" s="229" t="s">
        <v>82</v>
      </c>
      <c r="AV928" s="14" t="s">
        <v>82</v>
      </c>
      <c r="AW928" s="14" t="s">
        <v>33</v>
      </c>
      <c r="AX928" s="14" t="s">
        <v>72</v>
      </c>
      <c r="AY928" s="229" t="s">
        <v>136</v>
      </c>
    </row>
    <row r="929" spans="2:51" s="14" customFormat="1" ht="11.25">
      <c r="B929" s="219"/>
      <c r="C929" s="220"/>
      <c r="D929" s="204" t="s">
        <v>152</v>
      </c>
      <c r="E929" s="221" t="s">
        <v>19</v>
      </c>
      <c r="F929" s="222" t="s">
        <v>159</v>
      </c>
      <c r="G929" s="220"/>
      <c r="H929" s="223">
        <v>14.98</v>
      </c>
      <c r="I929" s="224"/>
      <c r="J929" s="220"/>
      <c r="K929" s="220"/>
      <c r="L929" s="225"/>
      <c r="M929" s="226"/>
      <c r="N929" s="227"/>
      <c r="O929" s="227"/>
      <c r="P929" s="227"/>
      <c r="Q929" s="227"/>
      <c r="R929" s="227"/>
      <c r="S929" s="227"/>
      <c r="T929" s="228"/>
      <c r="AT929" s="229" t="s">
        <v>152</v>
      </c>
      <c r="AU929" s="229" t="s">
        <v>82</v>
      </c>
      <c r="AV929" s="14" t="s">
        <v>82</v>
      </c>
      <c r="AW929" s="14" t="s">
        <v>33</v>
      </c>
      <c r="AX929" s="14" t="s">
        <v>72</v>
      </c>
      <c r="AY929" s="229" t="s">
        <v>136</v>
      </c>
    </row>
    <row r="930" spans="2:51" s="14" customFormat="1" ht="11.25">
      <c r="B930" s="219"/>
      <c r="C930" s="220"/>
      <c r="D930" s="204" t="s">
        <v>152</v>
      </c>
      <c r="E930" s="221" t="s">
        <v>19</v>
      </c>
      <c r="F930" s="222" t="s">
        <v>160</v>
      </c>
      <c r="G930" s="220"/>
      <c r="H930" s="223">
        <v>9.66</v>
      </c>
      <c r="I930" s="224"/>
      <c r="J930" s="220"/>
      <c r="K930" s="220"/>
      <c r="L930" s="225"/>
      <c r="M930" s="226"/>
      <c r="N930" s="227"/>
      <c r="O930" s="227"/>
      <c r="P930" s="227"/>
      <c r="Q930" s="227"/>
      <c r="R930" s="227"/>
      <c r="S930" s="227"/>
      <c r="T930" s="228"/>
      <c r="AT930" s="229" t="s">
        <v>152</v>
      </c>
      <c r="AU930" s="229" t="s">
        <v>82</v>
      </c>
      <c r="AV930" s="14" t="s">
        <v>82</v>
      </c>
      <c r="AW930" s="14" t="s">
        <v>33</v>
      </c>
      <c r="AX930" s="14" t="s">
        <v>72</v>
      </c>
      <c r="AY930" s="229" t="s">
        <v>136</v>
      </c>
    </row>
    <row r="931" spans="2:51" s="14" customFormat="1" ht="11.25">
      <c r="B931" s="219"/>
      <c r="C931" s="220"/>
      <c r="D931" s="204" t="s">
        <v>152</v>
      </c>
      <c r="E931" s="221" t="s">
        <v>19</v>
      </c>
      <c r="F931" s="222" t="s">
        <v>161</v>
      </c>
      <c r="G931" s="220"/>
      <c r="H931" s="223">
        <v>17.36</v>
      </c>
      <c r="I931" s="224"/>
      <c r="J931" s="220"/>
      <c r="K931" s="220"/>
      <c r="L931" s="225"/>
      <c r="M931" s="226"/>
      <c r="N931" s="227"/>
      <c r="O931" s="227"/>
      <c r="P931" s="227"/>
      <c r="Q931" s="227"/>
      <c r="R931" s="227"/>
      <c r="S931" s="227"/>
      <c r="T931" s="228"/>
      <c r="AT931" s="229" t="s">
        <v>152</v>
      </c>
      <c r="AU931" s="229" t="s">
        <v>82</v>
      </c>
      <c r="AV931" s="14" t="s">
        <v>82</v>
      </c>
      <c r="AW931" s="14" t="s">
        <v>33</v>
      </c>
      <c r="AX931" s="14" t="s">
        <v>72</v>
      </c>
      <c r="AY931" s="229" t="s">
        <v>136</v>
      </c>
    </row>
    <row r="932" spans="2:51" s="14" customFormat="1" ht="11.25">
      <c r="B932" s="219"/>
      <c r="C932" s="220"/>
      <c r="D932" s="204" t="s">
        <v>152</v>
      </c>
      <c r="E932" s="221" t="s">
        <v>19</v>
      </c>
      <c r="F932" s="222" t="s">
        <v>162</v>
      </c>
      <c r="G932" s="220"/>
      <c r="H932" s="223">
        <v>5.6</v>
      </c>
      <c r="I932" s="224"/>
      <c r="J932" s="220"/>
      <c r="K932" s="220"/>
      <c r="L932" s="225"/>
      <c r="M932" s="226"/>
      <c r="N932" s="227"/>
      <c r="O932" s="227"/>
      <c r="P932" s="227"/>
      <c r="Q932" s="227"/>
      <c r="R932" s="227"/>
      <c r="S932" s="227"/>
      <c r="T932" s="228"/>
      <c r="AT932" s="229" t="s">
        <v>152</v>
      </c>
      <c r="AU932" s="229" t="s">
        <v>82</v>
      </c>
      <c r="AV932" s="14" t="s">
        <v>82</v>
      </c>
      <c r="AW932" s="14" t="s">
        <v>33</v>
      </c>
      <c r="AX932" s="14" t="s">
        <v>72</v>
      </c>
      <c r="AY932" s="229" t="s">
        <v>136</v>
      </c>
    </row>
    <row r="933" spans="2:51" s="13" customFormat="1" ht="11.25">
      <c r="B933" s="209"/>
      <c r="C933" s="210"/>
      <c r="D933" s="204" t="s">
        <v>152</v>
      </c>
      <c r="E933" s="211" t="s">
        <v>19</v>
      </c>
      <c r="F933" s="212" t="s">
        <v>163</v>
      </c>
      <c r="G933" s="210"/>
      <c r="H933" s="211" t="s">
        <v>19</v>
      </c>
      <c r="I933" s="213"/>
      <c r="J933" s="210"/>
      <c r="K933" s="210"/>
      <c r="L933" s="214"/>
      <c r="M933" s="215"/>
      <c r="N933" s="216"/>
      <c r="O933" s="216"/>
      <c r="P933" s="216"/>
      <c r="Q933" s="216"/>
      <c r="R933" s="216"/>
      <c r="S933" s="216"/>
      <c r="T933" s="217"/>
      <c r="AT933" s="218" t="s">
        <v>152</v>
      </c>
      <c r="AU933" s="218" t="s">
        <v>82</v>
      </c>
      <c r="AV933" s="13" t="s">
        <v>80</v>
      </c>
      <c r="AW933" s="13" t="s">
        <v>33</v>
      </c>
      <c r="AX933" s="13" t="s">
        <v>72</v>
      </c>
      <c r="AY933" s="218" t="s">
        <v>136</v>
      </c>
    </row>
    <row r="934" spans="2:51" s="14" customFormat="1" ht="11.25">
      <c r="B934" s="219"/>
      <c r="C934" s="220"/>
      <c r="D934" s="204" t="s">
        <v>152</v>
      </c>
      <c r="E934" s="221" t="s">
        <v>19</v>
      </c>
      <c r="F934" s="222" t="s">
        <v>164</v>
      </c>
      <c r="G934" s="220"/>
      <c r="H934" s="223">
        <v>33.6</v>
      </c>
      <c r="I934" s="224"/>
      <c r="J934" s="220"/>
      <c r="K934" s="220"/>
      <c r="L934" s="225"/>
      <c r="M934" s="226"/>
      <c r="N934" s="227"/>
      <c r="O934" s="227"/>
      <c r="P934" s="227"/>
      <c r="Q934" s="227"/>
      <c r="R934" s="227"/>
      <c r="S934" s="227"/>
      <c r="T934" s="228"/>
      <c r="AT934" s="229" t="s">
        <v>152</v>
      </c>
      <c r="AU934" s="229" t="s">
        <v>82</v>
      </c>
      <c r="AV934" s="14" t="s">
        <v>82</v>
      </c>
      <c r="AW934" s="14" t="s">
        <v>33</v>
      </c>
      <c r="AX934" s="14" t="s">
        <v>72</v>
      </c>
      <c r="AY934" s="229" t="s">
        <v>136</v>
      </c>
    </row>
    <row r="935" spans="2:51" s="14" customFormat="1" ht="11.25">
      <c r="B935" s="219"/>
      <c r="C935" s="220"/>
      <c r="D935" s="204" t="s">
        <v>152</v>
      </c>
      <c r="E935" s="221" t="s">
        <v>19</v>
      </c>
      <c r="F935" s="222" t="s">
        <v>165</v>
      </c>
      <c r="G935" s="220"/>
      <c r="H935" s="223">
        <v>20.72</v>
      </c>
      <c r="I935" s="224"/>
      <c r="J935" s="220"/>
      <c r="K935" s="220"/>
      <c r="L935" s="225"/>
      <c r="M935" s="226"/>
      <c r="N935" s="227"/>
      <c r="O935" s="227"/>
      <c r="P935" s="227"/>
      <c r="Q935" s="227"/>
      <c r="R935" s="227"/>
      <c r="S935" s="227"/>
      <c r="T935" s="228"/>
      <c r="AT935" s="229" t="s">
        <v>152</v>
      </c>
      <c r="AU935" s="229" t="s">
        <v>82</v>
      </c>
      <c r="AV935" s="14" t="s">
        <v>82</v>
      </c>
      <c r="AW935" s="14" t="s">
        <v>33</v>
      </c>
      <c r="AX935" s="14" t="s">
        <v>72</v>
      </c>
      <c r="AY935" s="229" t="s">
        <v>136</v>
      </c>
    </row>
    <row r="936" spans="2:51" s="14" customFormat="1" ht="11.25">
      <c r="B936" s="219"/>
      <c r="C936" s="220"/>
      <c r="D936" s="204" t="s">
        <v>152</v>
      </c>
      <c r="E936" s="221" t="s">
        <v>19</v>
      </c>
      <c r="F936" s="222" t="s">
        <v>166</v>
      </c>
      <c r="G936" s="220"/>
      <c r="H936" s="223">
        <v>13.3</v>
      </c>
      <c r="I936" s="224"/>
      <c r="J936" s="220"/>
      <c r="K936" s="220"/>
      <c r="L936" s="225"/>
      <c r="M936" s="226"/>
      <c r="N936" s="227"/>
      <c r="O936" s="227"/>
      <c r="P936" s="227"/>
      <c r="Q936" s="227"/>
      <c r="R936" s="227"/>
      <c r="S936" s="227"/>
      <c r="T936" s="228"/>
      <c r="AT936" s="229" t="s">
        <v>152</v>
      </c>
      <c r="AU936" s="229" t="s">
        <v>82</v>
      </c>
      <c r="AV936" s="14" t="s">
        <v>82</v>
      </c>
      <c r="AW936" s="14" t="s">
        <v>33</v>
      </c>
      <c r="AX936" s="14" t="s">
        <v>72</v>
      </c>
      <c r="AY936" s="229" t="s">
        <v>136</v>
      </c>
    </row>
    <row r="937" spans="2:51" s="14" customFormat="1" ht="11.25">
      <c r="B937" s="219"/>
      <c r="C937" s="220"/>
      <c r="D937" s="204" t="s">
        <v>152</v>
      </c>
      <c r="E937" s="221" t="s">
        <v>19</v>
      </c>
      <c r="F937" s="222" t="s">
        <v>167</v>
      </c>
      <c r="G937" s="220"/>
      <c r="H937" s="223">
        <v>8.82</v>
      </c>
      <c r="I937" s="224"/>
      <c r="J937" s="220"/>
      <c r="K937" s="220"/>
      <c r="L937" s="225"/>
      <c r="M937" s="226"/>
      <c r="N937" s="227"/>
      <c r="O937" s="227"/>
      <c r="P937" s="227"/>
      <c r="Q937" s="227"/>
      <c r="R937" s="227"/>
      <c r="S937" s="227"/>
      <c r="T937" s="228"/>
      <c r="AT937" s="229" t="s">
        <v>152</v>
      </c>
      <c r="AU937" s="229" t="s">
        <v>82</v>
      </c>
      <c r="AV937" s="14" t="s">
        <v>82</v>
      </c>
      <c r="AW937" s="14" t="s">
        <v>33</v>
      </c>
      <c r="AX937" s="14" t="s">
        <v>72</v>
      </c>
      <c r="AY937" s="229" t="s">
        <v>136</v>
      </c>
    </row>
    <row r="938" spans="2:51" s="14" customFormat="1" ht="11.25">
      <c r="B938" s="219"/>
      <c r="C938" s="220"/>
      <c r="D938" s="204" t="s">
        <v>152</v>
      </c>
      <c r="E938" s="221" t="s">
        <v>19</v>
      </c>
      <c r="F938" s="222" t="s">
        <v>168</v>
      </c>
      <c r="G938" s="220"/>
      <c r="H938" s="223">
        <v>15.68</v>
      </c>
      <c r="I938" s="224"/>
      <c r="J938" s="220"/>
      <c r="K938" s="220"/>
      <c r="L938" s="225"/>
      <c r="M938" s="226"/>
      <c r="N938" s="227"/>
      <c r="O938" s="227"/>
      <c r="P938" s="227"/>
      <c r="Q938" s="227"/>
      <c r="R938" s="227"/>
      <c r="S938" s="227"/>
      <c r="T938" s="228"/>
      <c r="AT938" s="229" t="s">
        <v>152</v>
      </c>
      <c r="AU938" s="229" t="s">
        <v>82</v>
      </c>
      <c r="AV938" s="14" t="s">
        <v>82</v>
      </c>
      <c r="AW938" s="14" t="s">
        <v>33</v>
      </c>
      <c r="AX938" s="14" t="s">
        <v>72</v>
      </c>
      <c r="AY938" s="229" t="s">
        <v>136</v>
      </c>
    </row>
    <row r="939" spans="2:51" s="13" customFormat="1" ht="11.25">
      <c r="B939" s="209"/>
      <c r="C939" s="210"/>
      <c r="D939" s="204" t="s">
        <v>152</v>
      </c>
      <c r="E939" s="211" t="s">
        <v>19</v>
      </c>
      <c r="F939" s="212" t="s">
        <v>169</v>
      </c>
      <c r="G939" s="210"/>
      <c r="H939" s="211" t="s">
        <v>19</v>
      </c>
      <c r="I939" s="213"/>
      <c r="J939" s="210"/>
      <c r="K939" s="210"/>
      <c r="L939" s="214"/>
      <c r="M939" s="215"/>
      <c r="N939" s="216"/>
      <c r="O939" s="216"/>
      <c r="P939" s="216"/>
      <c r="Q939" s="216"/>
      <c r="R939" s="216"/>
      <c r="S939" s="216"/>
      <c r="T939" s="217"/>
      <c r="AT939" s="218" t="s">
        <v>152</v>
      </c>
      <c r="AU939" s="218" t="s">
        <v>82</v>
      </c>
      <c r="AV939" s="13" t="s">
        <v>80</v>
      </c>
      <c r="AW939" s="13" t="s">
        <v>33</v>
      </c>
      <c r="AX939" s="13" t="s">
        <v>72</v>
      </c>
      <c r="AY939" s="218" t="s">
        <v>136</v>
      </c>
    </row>
    <row r="940" spans="2:51" s="14" customFormat="1" ht="11.25">
      <c r="B940" s="219"/>
      <c r="C940" s="220"/>
      <c r="D940" s="204" t="s">
        <v>152</v>
      </c>
      <c r="E940" s="221" t="s">
        <v>19</v>
      </c>
      <c r="F940" s="222" t="s">
        <v>170</v>
      </c>
      <c r="G940" s="220"/>
      <c r="H940" s="223">
        <v>15.33</v>
      </c>
      <c r="I940" s="224"/>
      <c r="J940" s="220"/>
      <c r="K940" s="220"/>
      <c r="L940" s="225"/>
      <c r="M940" s="226"/>
      <c r="N940" s="227"/>
      <c r="O940" s="227"/>
      <c r="P940" s="227"/>
      <c r="Q940" s="227"/>
      <c r="R940" s="227"/>
      <c r="S940" s="227"/>
      <c r="T940" s="228"/>
      <c r="AT940" s="229" t="s">
        <v>152</v>
      </c>
      <c r="AU940" s="229" t="s">
        <v>82</v>
      </c>
      <c r="AV940" s="14" t="s">
        <v>82</v>
      </c>
      <c r="AW940" s="14" t="s">
        <v>33</v>
      </c>
      <c r="AX940" s="14" t="s">
        <v>72</v>
      </c>
      <c r="AY940" s="229" t="s">
        <v>136</v>
      </c>
    </row>
    <row r="941" spans="2:51" s="14" customFormat="1" ht="11.25">
      <c r="B941" s="219"/>
      <c r="C941" s="220"/>
      <c r="D941" s="204" t="s">
        <v>152</v>
      </c>
      <c r="E941" s="221" t="s">
        <v>19</v>
      </c>
      <c r="F941" s="222" t="s">
        <v>171</v>
      </c>
      <c r="G941" s="220"/>
      <c r="H941" s="223">
        <v>18.2</v>
      </c>
      <c r="I941" s="224"/>
      <c r="J941" s="220"/>
      <c r="K941" s="220"/>
      <c r="L941" s="225"/>
      <c r="M941" s="226"/>
      <c r="N941" s="227"/>
      <c r="O941" s="227"/>
      <c r="P941" s="227"/>
      <c r="Q941" s="227"/>
      <c r="R941" s="227"/>
      <c r="S941" s="227"/>
      <c r="T941" s="228"/>
      <c r="AT941" s="229" t="s">
        <v>152</v>
      </c>
      <c r="AU941" s="229" t="s">
        <v>82</v>
      </c>
      <c r="AV941" s="14" t="s">
        <v>82</v>
      </c>
      <c r="AW941" s="14" t="s">
        <v>33</v>
      </c>
      <c r="AX941" s="14" t="s">
        <v>72</v>
      </c>
      <c r="AY941" s="229" t="s">
        <v>136</v>
      </c>
    </row>
    <row r="942" spans="2:51" s="14" customFormat="1" ht="11.25">
      <c r="B942" s="219"/>
      <c r="C942" s="220"/>
      <c r="D942" s="204" t="s">
        <v>152</v>
      </c>
      <c r="E942" s="221" t="s">
        <v>19</v>
      </c>
      <c r="F942" s="222" t="s">
        <v>172</v>
      </c>
      <c r="G942" s="220"/>
      <c r="H942" s="223">
        <v>14.56</v>
      </c>
      <c r="I942" s="224"/>
      <c r="J942" s="220"/>
      <c r="K942" s="220"/>
      <c r="L942" s="225"/>
      <c r="M942" s="226"/>
      <c r="N942" s="227"/>
      <c r="O942" s="227"/>
      <c r="P942" s="227"/>
      <c r="Q942" s="227"/>
      <c r="R942" s="227"/>
      <c r="S942" s="227"/>
      <c r="T942" s="228"/>
      <c r="AT942" s="229" t="s">
        <v>152</v>
      </c>
      <c r="AU942" s="229" t="s">
        <v>82</v>
      </c>
      <c r="AV942" s="14" t="s">
        <v>82</v>
      </c>
      <c r="AW942" s="14" t="s">
        <v>33</v>
      </c>
      <c r="AX942" s="14" t="s">
        <v>72</v>
      </c>
      <c r="AY942" s="229" t="s">
        <v>136</v>
      </c>
    </row>
    <row r="943" spans="2:51" s="14" customFormat="1" ht="11.25">
      <c r="B943" s="219"/>
      <c r="C943" s="220"/>
      <c r="D943" s="204" t="s">
        <v>152</v>
      </c>
      <c r="E943" s="221" t="s">
        <v>19</v>
      </c>
      <c r="F943" s="222" t="s">
        <v>173</v>
      </c>
      <c r="G943" s="220"/>
      <c r="H943" s="223">
        <v>35.91</v>
      </c>
      <c r="I943" s="224"/>
      <c r="J943" s="220"/>
      <c r="K943" s="220"/>
      <c r="L943" s="225"/>
      <c r="M943" s="226"/>
      <c r="N943" s="227"/>
      <c r="O943" s="227"/>
      <c r="P943" s="227"/>
      <c r="Q943" s="227"/>
      <c r="R943" s="227"/>
      <c r="S943" s="227"/>
      <c r="T943" s="228"/>
      <c r="AT943" s="229" t="s">
        <v>152</v>
      </c>
      <c r="AU943" s="229" t="s">
        <v>82</v>
      </c>
      <c r="AV943" s="14" t="s">
        <v>82</v>
      </c>
      <c r="AW943" s="14" t="s">
        <v>33</v>
      </c>
      <c r="AX943" s="14" t="s">
        <v>72</v>
      </c>
      <c r="AY943" s="229" t="s">
        <v>136</v>
      </c>
    </row>
    <row r="944" spans="2:51" s="13" customFormat="1" ht="11.25">
      <c r="B944" s="209"/>
      <c r="C944" s="210"/>
      <c r="D944" s="204" t="s">
        <v>152</v>
      </c>
      <c r="E944" s="211" t="s">
        <v>19</v>
      </c>
      <c r="F944" s="212" t="s">
        <v>174</v>
      </c>
      <c r="G944" s="210"/>
      <c r="H944" s="211" t="s">
        <v>19</v>
      </c>
      <c r="I944" s="213"/>
      <c r="J944" s="210"/>
      <c r="K944" s="210"/>
      <c r="L944" s="214"/>
      <c r="M944" s="215"/>
      <c r="N944" s="216"/>
      <c r="O944" s="216"/>
      <c r="P944" s="216"/>
      <c r="Q944" s="216"/>
      <c r="R944" s="216"/>
      <c r="S944" s="216"/>
      <c r="T944" s="217"/>
      <c r="AT944" s="218" t="s">
        <v>152</v>
      </c>
      <c r="AU944" s="218" t="s">
        <v>82</v>
      </c>
      <c r="AV944" s="13" t="s">
        <v>80</v>
      </c>
      <c r="AW944" s="13" t="s">
        <v>33</v>
      </c>
      <c r="AX944" s="13" t="s">
        <v>72</v>
      </c>
      <c r="AY944" s="218" t="s">
        <v>136</v>
      </c>
    </row>
    <row r="945" spans="2:51" s="14" customFormat="1" ht="11.25">
      <c r="B945" s="219"/>
      <c r="C945" s="220"/>
      <c r="D945" s="204" t="s">
        <v>152</v>
      </c>
      <c r="E945" s="221" t="s">
        <v>19</v>
      </c>
      <c r="F945" s="222" t="s">
        <v>175</v>
      </c>
      <c r="G945" s="220"/>
      <c r="H945" s="223">
        <v>0.945</v>
      </c>
      <c r="I945" s="224"/>
      <c r="J945" s="220"/>
      <c r="K945" s="220"/>
      <c r="L945" s="225"/>
      <c r="M945" s="226"/>
      <c r="N945" s="227"/>
      <c r="O945" s="227"/>
      <c r="P945" s="227"/>
      <c r="Q945" s="227"/>
      <c r="R945" s="227"/>
      <c r="S945" s="227"/>
      <c r="T945" s="228"/>
      <c r="AT945" s="229" t="s">
        <v>152</v>
      </c>
      <c r="AU945" s="229" t="s">
        <v>82</v>
      </c>
      <c r="AV945" s="14" t="s">
        <v>82</v>
      </c>
      <c r="AW945" s="14" t="s">
        <v>33</v>
      </c>
      <c r="AX945" s="14" t="s">
        <v>72</v>
      </c>
      <c r="AY945" s="229" t="s">
        <v>136</v>
      </c>
    </row>
    <row r="946" spans="2:51" s="14" customFormat="1" ht="11.25">
      <c r="B946" s="219"/>
      <c r="C946" s="220"/>
      <c r="D946" s="204" t="s">
        <v>152</v>
      </c>
      <c r="E946" s="221" t="s">
        <v>19</v>
      </c>
      <c r="F946" s="222" t="s">
        <v>176</v>
      </c>
      <c r="G946" s="220"/>
      <c r="H946" s="223">
        <v>1.971</v>
      </c>
      <c r="I946" s="224"/>
      <c r="J946" s="220"/>
      <c r="K946" s="220"/>
      <c r="L946" s="225"/>
      <c r="M946" s="226"/>
      <c r="N946" s="227"/>
      <c r="O946" s="227"/>
      <c r="P946" s="227"/>
      <c r="Q946" s="227"/>
      <c r="R946" s="227"/>
      <c r="S946" s="227"/>
      <c r="T946" s="228"/>
      <c r="AT946" s="229" t="s">
        <v>152</v>
      </c>
      <c r="AU946" s="229" t="s">
        <v>82</v>
      </c>
      <c r="AV946" s="14" t="s">
        <v>82</v>
      </c>
      <c r="AW946" s="14" t="s">
        <v>33</v>
      </c>
      <c r="AX946" s="14" t="s">
        <v>72</v>
      </c>
      <c r="AY946" s="229" t="s">
        <v>136</v>
      </c>
    </row>
    <row r="947" spans="2:51" s="15" customFormat="1" ht="11.25">
      <c r="B947" s="230"/>
      <c r="C947" s="231"/>
      <c r="D947" s="204" t="s">
        <v>152</v>
      </c>
      <c r="E947" s="232" t="s">
        <v>92</v>
      </c>
      <c r="F947" s="233" t="s">
        <v>177</v>
      </c>
      <c r="G947" s="231"/>
      <c r="H947" s="234">
        <v>378.361</v>
      </c>
      <c r="I947" s="235"/>
      <c r="J947" s="231"/>
      <c r="K947" s="231"/>
      <c r="L947" s="236"/>
      <c r="M947" s="237"/>
      <c r="N947" s="238"/>
      <c r="O947" s="238"/>
      <c r="P947" s="238"/>
      <c r="Q947" s="238"/>
      <c r="R947" s="238"/>
      <c r="S947" s="238"/>
      <c r="T947" s="239"/>
      <c r="AT947" s="240" t="s">
        <v>152</v>
      </c>
      <c r="AU947" s="240" t="s">
        <v>82</v>
      </c>
      <c r="AV947" s="15" t="s">
        <v>145</v>
      </c>
      <c r="AW947" s="15" t="s">
        <v>33</v>
      </c>
      <c r="AX947" s="15" t="s">
        <v>80</v>
      </c>
      <c r="AY947" s="240" t="s">
        <v>136</v>
      </c>
    </row>
    <row r="948" spans="1:65" s="2" customFormat="1" ht="16.5" customHeight="1">
      <c r="A948" s="37"/>
      <c r="B948" s="38"/>
      <c r="C948" s="191" t="s">
        <v>1031</v>
      </c>
      <c r="D948" s="191" t="s">
        <v>141</v>
      </c>
      <c r="E948" s="192" t="s">
        <v>1032</v>
      </c>
      <c r="F948" s="193" t="s">
        <v>1033</v>
      </c>
      <c r="G948" s="194" t="s">
        <v>90</v>
      </c>
      <c r="H948" s="195">
        <v>326.979</v>
      </c>
      <c r="I948" s="196"/>
      <c r="J948" s="197">
        <f>ROUND(I948*H948,2)</f>
        <v>0</v>
      </c>
      <c r="K948" s="193" t="s">
        <v>144</v>
      </c>
      <c r="L948" s="42"/>
      <c r="M948" s="198" t="s">
        <v>19</v>
      </c>
      <c r="N948" s="199" t="s">
        <v>43</v>
      </c>
      <c r="O948" s="67"/>
      <c r="P948" s="200">
        <f>O948*H948</f>
        <v>0</v>
      </c>
      <c r="Q948" s="200">
        <v>0</v>
      </c>
      <c r="R948" s="200">
        <f>Q948*H948</f>
        <v>0</v>
      </c>
      <c r="S948" s="200">
        <v>0</v>
      </c>
      <c r="T948" s="201">
        <f>S948*H948</f>
        <v>0</v>
      </c>
      <c r="U948" s="37"/>
      <c r="V948" s="37"/>
      <c r="W948" s="37"/>
      <c r="X948" s="37"/>
      <c r="Y948" s="37"/>
      <c r="Z948" s="37"/>
      <c r="AA948" s="37"/>
      <c r="AB948" s="37"/>
      <c r="AC948" s="37"/>
      <c r="AD948" s="37"/>
      <c r="AE948" s="37"/>
      <c r="AR948" s="202" t="s">
        <v>332</v>
      </c>
      <c r="AT948" s="202" t="s">
        <v>141</v>
      </c>
      <c r="AU948" s="202" t="s">
        <v>82</v>
      </c>
      <c r="AY948" s="20" t="s">
        <v>136</v>
      </c>
      <c r="BE948" s="203">
        <f>IF(N948="základní",J948,0)</f>
        <v>0</v>
      </c>
      <c r="BF948" s="203">
        <f>IF(N948="snížená",J948,0)</f>
        <v>0</v>
      </c>
      <c r="BG948" s="203">
        <f>IF(N948="zákl. přenesená",J948,0)</f>
        <v>0</v>
      </c>
      <c r="BH948" s="203">
        <f>IF(N948="sníž. přenesená",J948,0)</f>
        <v>0</v>
      </c>
      <c r="BI948" s="203">
        <f>IF(N948="nulová",J948,0)</f>
        <v>0</v>
      </c>
      <c r="BJ948" s="20" t="s">
        <v>80</v>
      </c>
      <c r="BK948" s="203">
        <f>ROUND(I948*H948,2)</f>
        <v>0</v>
      </c>
      <c r="BL948" s="20" t="s">
        <v>332</v>
      </c>
      <c r="BM948" s="202" t="s">
        <v>1034</v>
      </c>
    </row>
    <row r="949" spans="1:47" s="2" customFormat="1" ht="19.5">
      <c r="A949" s="37"/>
      <c r="B949" s="38"/>
      <c r="C949" s="39"/>
      <c r="D949" s="204" t="s">
        <v>148</v>
      </c>
      <c r="E949" s="39"/>
      <c r="F949" s="205" t="s">
        <v>1035</v>
      </c>
      <c r="G949" s="39"/>
      <c r="H949" s="39"/>
      <c r="I949" s="112"/>
      <c r="J949" s="39"/>
      <c r="K949" s="39"/>
      <c r="L949" s="42"/>
      <c r="M949" s="206"/>
      <c r="N949" s="207"/>
      <c r="O949" s="67"/>
      <c r="P949" s="67"/>
      <c r="Q949" s="67"/>
      <c r="R949" s="67"/>
      <c r="S949" s="67"/>
      <c r="T949" s="68"/>
      <c r="U949" s="37"/>
      <c r="V949" s="37"/>
      <c r="W949" s="37"/>
      <c r="X949" s="37"/>
      <c r="Y949" s="37"/>
      <c r="Z949" s="37"/>
      <c r="AA949" s="37"/>
      <c r="AB949" s="37"/>
      <c r="AC949" s="37"/>
      <c r="AD949" s="37"/>
      <c r="AE949" s="37"/>
      <c r="AT949" s="20" t="s">
        <v>148</v>
      </c>
      <c r="AU949" s="20" t="s">
        <v>82</v>
      </c>
    </row>
    <row r="950" spans="1:47" s="2" customFormat="1" ht="29.25">
      <c r="A950" s="37"/>
      <c r="B950" s="38"/>
      <c r="C950" s="39"/>
      <c r="D950" s="204" t="s">
        <v>150</v>
      </c>
      <c r="E950" s="39"/>
      <c r="F950" s="208" t="s">
        <v>1036</v>
      </c>
      <c r="G950" s="39"/>
      <c r="H950" s="39"/>
      <c r="I950" s="112"/>
      <c r="J950" s="39"/>
      <c r="K950" s="39"/>
      <c r="L950" s="42"/>
      <c r="M950" s="206"/>
      <c r="N950" s="207"/>
      <c r="O950" s="67"/>
      <c r="P950" s="67"/>
      <c r="Q950" s="67"/>
      <c r="R950" s="67"/>
      <c r="S950" s="67"/>
      <c r="T950" s="68"/>
      <c r="U950" s="37"/>
      <c r="V950" s="37"/>
      <c r="W950" s="37"/>
      <c r="X950" s="37"/>
      <c r="Y950" s="37"/>
      <c r="Z950" s="37"/>
      <c r="AA950" s="37"/>
      <c r="AB950" s="37"/>
      <c r="AC950" s="37"/>
      <c r="AD950" s="37"/>
      <c r="AE950" s="37"/>
      <c r="AT950" s="20" t="s">
        <v>150</v>
      </c>
      <c r="AU950" s="20" t="s">
        <v>82</v>
      </c>
    </row>
    <row r="951" spans="2:51" s="13" customFormat="1" ht="11.25">
      <c r="B951" s="209"/>
      <c r="C951" s="210"/>
      <c r="D951" s="204" t="s">
        <v>152</v>
      </c>
      <c r="E951" s="211" t="s">
        <v>19</v>
      </c>
      <c r="F951" s="212" t="s">
        <v>217</v>
      </c>
      <c r="G951" s="210"/>
      <c r="H951" s="211" t="s">
        <v>19</v>
      </c>
      <c r="I951" s="213"/>
      <c r="J951" s="210"/>
      <c r="K951" s="210"/>
      <c r="L951" s="214"/>
      <c r="M951" s="215"/>
      <c r="N951" s="216"/>
      <c r="O951" s="216"/>
      <c r="P951" s="216"/>
      <c r="Q951" s="216"/>
      <c r="R951" s="216"/>
      <c r="S951" s="216"/>
      <c r="T951" s="217"/>
      <c r="AT951" s="218" t="s">
        <v>152</v>
      </c>
      <c r="AU951" s="218" t="s">
        <v>82</v>
      </c>
      <c r="AV951" s="13" t="s">
        <v>80</v>
      </c>
      <c r="AW951" s="13" t="s">
        <v>33</v>
      </c>
      <c r="AX951" s="13" t="s">
        <v>72</v>
      </c>
      <c r="AY951" s="218" t="s">
        <v>136</v>
      </c>
    </row>
    <row r="952" spans="2:51" s="13" customFormat="1" ht="11.25">
      <c r="B952" s="209"/>
      <c r="C952" s="210"/>
      <c r="D952" s="204" t="s">
        <v>152</v>
      </c>
      <c r="E952" s="211" t="s">
        <v>19</v>
      </c>
      <c r="F952" s="212" t="s">
        <v>154</v>
      </c>
      <c r="G952" s="210"/>
      <c r="H952" s="211" t="s">
        <v>19</v>
      </c>
      <c r="I952" s="213"/>
      <c r="J952" s="210"/>
      <c r="K952" s="210"/>
      <c r="L952" s="214"/>
      <c r="M952" s="215"/>
      <c r="N952" s="216"/>
      <c r="O952" s="216"/>
      <c r="P952" s="216"/>
      <c r="Q952" s="216"/>
      <c r="R952" s="216"/>
      <c r="S952" s="216"/>
      <c r="T952" s="217"/>
      <c r="AT952" s="218" t="s">
        <v>152</v>
      </c>
      <c r="AU952" s="218" t="s">
        <v>82</v>
      </c>
      <c r="AV952" s="13" t="s">
        <v>80</v>
      </c>
      <c r="AW952" s="13" t="s">
        <v>33</v>
      </c>
      <c r="AX952" s="13" t="s">
        <v>72</v>
      </c>
      <c r="AY952" s="218" t="s">
        <v>136</v>
      </c>
    </row>
    <row r="953" spans="2:51" s="14" customFormat="1" ht="11.25">
      <c r="B953" s="219"/>
      <c r="C953" s="220"/>
      <c r="D953" s="204" t="s">
        <v>152</v>
      </c>
      <c r="E953" s="221" t="s">
        <v>19</v>
      </c>
      <c r="F953" s="222" t="s">
        <v>218</v>
      </c>
      <c r="G953" s="220"/>
      <c r="H953" s="223">
        <v>88.688</v>
      </c>
      <c r="I953" s="224"/>
      <c r="J953" s="220"/>
      <c r="K953" s="220"/>
      <c r="L953" s="225"/>
      <c r="M953" s="226"/>
      <c r="N953" s="227"/>
      <c r="O953" s="227"/>
      <c r="P953" s="227"/>
      <c r="Q953" s="227"/>
      <c r="R953" s="227"/>
      <c r="S953" s="227"/>
      <c r="T953" s="228"/>
      <c r="AT953" s="229" t="s">
        <v>152</v>
      </c>
      <c r="AU953" s="229" t="s">
        <v>82</v>
      </c>
      <c r="AV953" s="14" t="s">
        <v>82</v>
      </c>
      <c r="AW953" s="14" t="s">
        <v>33</v>
      </c>
      <c r="AX953" s="14" t="s">
        <v>72</v>
      </c>
      <c r="AY953" s="229" t="s">
        <v>136</v>
      </c>
    </row>
    <row r="954" spans="2:51" s="14" customFormat="1" ht="11.25">
      <c r="B954" s="219"/>
      <c r="C954" s="220"/>
      <c r="D954" s="204" t="s">
        <v>152</v>
      </c>
      <c r="E954" s="221" t="s">
        <v>19</v>
      </c>
      <c r="F954" s="222" t="s">
        <v>219</v>
      </c>
      <c r="G954" s="220"/>
      <c r="H954" s="223">
        <v>24.255</v>
      </c>
      <c r="I954" s="224"/>
      <c r="J954" s="220"/>
      <c r="K954" s="220"/>
      <c r="L954" s="225"/>
      <c r="M954" s="226"/>
      <c r="N954" s="227"/>
      <c r="O954" s="227"/>
      <c r="P954" s="227"/>
      <c r="Q954" s="227"/>
      <c r="R954" s="227"/>
      <c r="S954" s="227"/>
      <c r="T954" s="228"/>
      <c r="AT954" s="229" t="s">
        <v>152</v>
      </c>
      <c r="AU954" s="229" t="s">
        <v>82</v>
      </c>
      <c r="AV954" s="14" t="s">
        <v>82</v>
      </c>
      <c r="AW954" s="14" t="s">
        <v>33</v>
      </c>
      <c r="AX954" s="14" t="s">
        <v>72</v>
      </c>
      <c r="AY954" s="229" t="s">
        <v>136</v>
      </c>
    </row>
    <row r="955" spans="2:51" s="13" customFormat="1" ht="11.25">
      <c r="B955" s="209"/>
      <c r="C955" s="210"/>
      <c r="D955" s="204" t="s">
        <v>152</v>
      </c>
      <c r="E955" s="211" t="s">
        <v>19</v>
      </c>
      <c r="F955" s="212" t="s">
        <v>157</v>
      </c>
      <c r="G955" s="210"/>
      <c r="H955" s="211" t="s">
        <v>19</v>
      </c>
      <c r="I955" s="213"/>
      <c r="J955" s="210"/>
      <c r="K955" s="210"/>
      <c r="L955" s="214"/>
      <c r="M955" s="215"/>
      <c r="N955" s="216"/>
      <c r="O955" s="216"/>
      <c r="P955" s="216"/>
      <c r="Q955" s="216"/>
      <c r="R955" s="216"/>
      <c r="S955" s="216"/>
      <c r="T955" s="217"/>
      <c r="AT955" s="218" t="s">
        <v>152</v>
      </c>
      <c r="AU955" s="218" t="s">
        <v>82</v>
      </c>
      <c r="AV955" s="13" t="s">
        <v>80</v>
      </c>
      <c r="AW955" s="13" t="s">
        <v>33</v>
      </c>
      <c r="AX955" s="13" t="s">
        <v>72</v>
      </c>
      <c r="AY955" s="218" t="s">
        <v>136</v>
      </c>
    </row>
    <row r="956" spans="2:51" s="14" customFormat="1" ht="11.25">
      <c r="B956" s="219"/>
      <c r="C956" s="220"/>
      <c r="D956" s="204" t="s">
        <v>152</v>
      </c>
      <c r="E956" s="221" t="s">
        <v>19</v>
      </c>
      <c r="F956" s="222" t="s">
        <v>220</v>
      </c>
      <c r="G956" s="220"/>
      <c r="H956" s="223">
        <v>44</v>
      </c>
      <c r="I956" s="224"/>
      <c r="J956" s="220"/>
      <c r="K956" s="220"/>
      <c r="L956" s="225"/>
      <c r="M956" s="226"/>
      <c r="N956" s="227"/>
      <c r="O956" s="227"/>
      <c r="P956" s="227"/>
      <c r="Q956" s="227"/>
      <c r="R956" s="227"/>
      <c r="S956" s="227"/>
      <c r="T956" s="228"/>
      <c r="AT956" s="229" t="s">
        <v>152</v>
      </c>
      <c r="AU956" s="229" t="s">
        <v>82</v>
      </c>
      <c r="AV956" s="14" t="s">
        <v>82</v>
      </c>
      <c r="AW956" s="14" t="s">
        <v>33</v>
      </c>
      <c r="AX956" s="14" t="s">
        <v>72</v>
      </c>
      <c r="AY956" s="229" t="s">
        <v>136</v>
      </c>
    </row>
    <row r="957" spans="2:51" s="14" customFormat="1" ht="11.25">
      <c r="B957" s="219"/>
      <c r="C957" s="220"/>
      <c r="D957" s="204" t="s">
        <v>152</v>
      </c>
      <c r="E957" s="221" t="s">
        <v>19</v>
      </c>
      <c r="F957" s="222" t="s">
        <v>221</v>
      </c>
      <c r="G957" s="220"/>
      <c r="H957" s="223">
        <v>3.5</v>
      </c>
      <c r="I957" s="224"/>
      <c r="J957" s="220"/>
      <c r="K957" s="220"/>
      <c r="L957" s="225"/>
      <c r="M957" s="226"/>
      <c r="N957" s="227"/>
      <c r="O957" s="227"/>
      <c r="P957" s="227"/>
      <c r="Q957" s="227"/>
      <c r="R957" s="227"/>
      <c r="S957" s="227"/>
      <c r="T957" s="228"/>
      <c r="AT957" s="229" t="s">
        <v>152</v>
      </c>
      <c r="AU957" s="229" t="s">
        <v>82</v>
      </c>
      <c r="AV957" s="14" t="s">
        <v>82</v>
      </c>
      <c r="AW957" s="14" t="s">
        <v>33</v>
      </c>
      <c r="AX957" s="14" t="s">
        <v>72</v>
      </c>
      <c r="AY957" s="229" t="s">
        <v>136</v>
      </c>
    </row>
    <row r="958" spans="2:51" s="14" customFormat="1" ht="11.25">
      <c r="B958" s="219"/>
      <c r="C958" s="220"/>
      <c r="D958" s="204" t="s">
        <v>152</v>
      </c>
      <c r="E958" s="221" t="s">
        <v>19</v>
      </c>
      <c r="F958" s="222" t="s">
        <v>222</v>
      </c>
      <c r="G958" s="220"/>
      <c r="H958" s="223">
        <v>9.5</v>
      </c>
      <c r="I958" s="224"/>
      <c r="J958" s="220"/>
      <c r="K958" s="220"/>
      <c r="L958" s="225"/>
      <c r="M958" s="226"/>
      <c r="N958" s="227"/>
      <c r="O958" s="227"/>
      <c r="P958" s="227"/>
      <c r="Q958" s="227"/>
      <c r="R958" s="227"/>
      <c r="S958" s="227"/>
      <c r="T958" s="228"/>
      <c r="AT958" s="229" t="s">
        <v>152</v>
      </c>
      <c r="AU958" s="229" t="s">
        <v>82</v>
      </c>
      <c r="AV958" s="14" t="s">
        <v>82</v>
      </c>
      <c r="AW958" s="14" t="s">
        <v>33</v>
      </c>
      <c r="AX958" s="14" t="s">
        <v>72</v>
      </c>
      <c r="AY958" s="229" t="s">
        <v>136</v>
      </c>
    </row>
    <row r="959" spans="2:51" s="14" customFormat="1" ht="11.25">
      <c r="B959" s="219"/>
      <c r="C959" s="220"/>
      <c r="D959" s="204" t="s">
        <v>152</v>
      </c>
      <c r="E959" s="221" t="s">
        <v>19</v>
      </c>
      <c r="F959" s="222" t="s">
        <v>223</v>
      </c>
      <c r="G959" s="220"/>
      <c r="H959" s="223">
        <v>12</v>
      </c>
      <c r="I959" s="224"/>
      <c r="J959" s="220"/>
      <c r="K959" s="220"/>
      <c r="L959" s="225"/>
      <c r="M959" s="226"/>
      <c r="N959" s="227"/>
      <c r="O959" s="227"/>
      <c r="P959" s="227"/>
      <c r="Q959" s="227"/>
      <c r="R959" s="227"/>
      <c r="S959" s="227"/>
      <c r="T959" s="228"/>
      <c r="AT959" s="229" t="s">
        <v>152</v>
      </c>
      <c r="AU959" s="229" t="s">
        <v>82</v>
      </c>
      <c r="AV959" s="14" t="s">
        <v>82</v>
      </c>
      <c r="AW959" s="14" t="s">
        <v>33</v>
      </c>
      <c r="AX959" s="14" t="s">
        <v>72</v>
      </c>
      <c r="AY959" s="229" t="s">
        <v>136</v>
      </c>
    </row>
    <row r="960" spans="2:51" s="14" customFormat="1" ht="11.25">
      <c r="B960" s="219"/>
      <c r="C960" s="220"/>
      <c r="D960" s="204" t="s">
        <v>152</v>
      </c>
      <c r="E960" s="221" t="s">
        <v>19</v>
      </c>
      <c r="F960" s="222" t="s">
        <v>224</v>
      </c>
      <c r="G960" s="220"/>
      <c r="H960" s="223">
        <v>4.06</v>
      </c>
      <c r="I960" s="224"/>
      <c r="J960" s="220"/>
      <c r="K960" s="220"/>
      <c r="L960" s="225"/>
      <c r="M960" s="226"/>
      <c r="N960" s="227"/>
      <c r="O960" s="227"/>
      <c r="P960" s="227"/>
      <c r="Q960" s="227"/>
      <c r="R960" s="227"/>
      <c r="S960" s="227"/>
      <c r="T960" s="228"/>
      <c r="AT960" s="229" t="s">
        <v>152</v>
      </c>
      <c r="AU960" s="229" t="s">
        <v>82</v>
      </c>
      <c r="AV960" s="14" t="s">
        <v>82</v>
      </c>
      <c r="AW960" s="14" t="s">
        <v>33</v>
      </c>
      <c r="AX960" s="14" t="s">
        <v>72</v>
      </c>
      <c r="AY960" s="229" t="s">
        <v>136</v>
      </c>
    </row>
    <row r="961" spans="2:51" s="13" customFormat="1" ht="11.25">
      <c r="B961" s="209"/>
      <c r="C961" s="210"/>
      <c r="D961" s="204" t="s">
        <v>152</v>
      </c>
      <c r="E961" s="211" t="s">
        <v>19</v>
      </c>
      <c r="F961" s="212" t="s">
        <v>163</v>
      </c>
      <c r="G961" s="210"/>
      <c r="H961" s="211" t="s">
        <v>19</v>
      </c>
      <c r="I961" s="213"/>
      <c r="J961" s="210"/>
      <c r="K961" s="210"/>
      <c r="L961" s="214"/>
      <c r="M961" s="215"/>
      <c r="N961" s="216"/>
      <c r="O961" s="216"/>
      <c r="P961" s="216"/>
      <c r="Q961" s="216"/>
      <c r="R961" s="216"/>
      <c r="S961" s="216"/>
      <c r="T961" s="217"/>
      <c r="AT961" s="218" t="s">
        <v>152</v>
      </c>
      <c r="AU961" s="218" t="s">
        <v>82</v>
      </c>
      <c r="AV961" s="13" t="s">
        <v>80</v>
      </c>
      <c r="AW961" s="13" t="s">
        <v>33</v>
      </c>
      <c r="AX961" s="13" t="s">
        <v>72</v>
      </c>
      <c r="AY961" s="218" t="s">
        <v>136</v>
      </c>
    </row>
    <row r="962" spans="2:51" s="14" customFormat="1" ht="11.25">
      <c r="B962" s="219"/>
      <c r="C962" s="220"/>
      <c r="D962" s="204" t="s">
        <v>152</v>
      </c>
      <c r="E962" s="221" t="s">
        <v>19</v>
      </c>
      <c r="F962" s="222" t="s">
        <v>225</v>
      </c>
      <c r="G962" s="220"/>
      <c r="H962" s="223">
        <v>28.16</v>
      </c>
      <c r="I962" s="224"/>
      <c r="J962" s="220"/>
      <c r="K962" s="220"/>
      <c r="L962" s="225"/>
      <c r="M962" s="226"/>
      <c r="N962" s="227"/>
      <c r="O962" s="227"/>
      <c r="P962" s="227"/>
      <c r="Q962" s="227"/>
      <c r="R962" s="227"/>
      <c r="S962" s="227"/>
      <c r="T962" s="228"/>
      <c r="AT962" s="229" t="s">
        <v>152</v>
      </c>
      <c r="AU962" s="229" t="s">
        <v>82</v>
      </c>
      <c r="AV962" s="14" t="s">
        <v>82</v>
      </c>
      <c r="AW962" s="14" t="s">
        <v>33</v>
      </c>
      <c r="AX962" s="14" t="s">
        <v>72</v>
      </c>
      <c r="AY962" s="229" t="s">
        <v>136</v>
      </c>
    </row>
    <row r="963" spans="2:51" s="14" customFormat="1" ht="11.25">
      <c r="B963" s="219"/>
      <c r="C963" s="220"/>
      <c r="D963" s="204" t="s">
        <v>152</v>
      </c>
      <c r="E963" s="221" t="s">
        <v>19</v>
      </c>
      <c r="F963" s="222" t="s">
        <v>226</v>
      </c>
      <c r="G963" s="220"/>
      <c r="H963" s="223">
        <v>16.8</v>
      </c>
      <c r="I963" s="224"/>
      <c r="J963" s="220"/>
      <c r="K963" s="220"/>
      <c r="L963" s="225"/>
      <c r="M963" s="226"/>
      <c r="N963" s="227"/>
      <c r="O963" s="227"/>
      <c r="P963" s="227"/>
      <c r="Q963" s="227"/>
      <c r="R963" s="227"/>
      <c r="S963" s="227"/>
      <c r="T963" s="228"/>
      <c r="AT963" s="229" t="s">
        <v>152</v>
      </c>
      <c r="AU963" s="229" t="s">
        <v>82</v>
      </c>
      <c r="AV963" s="14" t="s">
        <v>82</v>
      </c>
      <c r="AW963" s="14" t="s">
        <v>33</v>
      </c>
      <c r="AX963" s="14" t="s">
        <v>72</v>
      </c>
      <c r="AY963" s="229" t="s">
        <v>136</v>
      </c>
    </row>
    <row r="964" spans="2:51" s="14" customFormat="1" ht="11.25">
      <c r="B964" s="219"/>
      <c r="C964" s="220"/>
      <c r="D964" s="204" t="s">
        <v>152</v>
      </c>
      <c r="E964" s="221" t="s">
        <v>19</v>
      </c>
      <c r="F964" s="222" t="s">
        <v>227</v>
      </c>
      <c r="G964" s="220"/>
      <c r="H964" s="223">
        <v>3.08</v>
      </c>
      <c r="I964" s="224"/>
      <c r="J964" s="220"/>
      <c r="K964" s="220"/>
      <c r="L964" s="225"/>
      <c r="M964" s="226"/>
      <c r="N964" s="227"/>
      <c r="O964" s="227"/>
      <c r="P964" s="227"/>
      <c r="Q964" s="227"/>
      <c r="R964" s="227"/>
      <c r="S964" s="227"/>
      <c r="T964" s="228"/>
      <c r="AT964" s="229" t="s">
        <v>152</v>
      </c>
      <c r="AU964" s="229" t="s">
        <v>82</v>
      </c>
      <c r="AV964" s="14" t="s">
        <v>82</v>
      </c>
      <c r="AW964" s="14" t="s">
        <v>33</v>
      </c>
      <c r="AX964" s="14" t="s">
        <v>72</v>
      </c>
      <c r="AY964" s="229" t="s">
        <v>136</v>
      </c>
    </row>
    <row r="965" spans="2:51" s="14" customFormat="1" ht="11.25">
      <c r="B965" s="219"/>
      <c r="C965" s="220"/>
      <c r="D965" s="204" t="s">
        <v>152</v>
      </c>
      <c r="E965" s="221" t="s">
        <v>19</v>
      </c>
      <c r="F965" s="222" t="s">
        <v>228</v>
      </c>
      <c r="G965" s="220"/>
      <c r="H965" s="223">
        <v>8.36</v>
      </c>
      <c r="I965" s="224"/>
      <c r="J965" s="220"/>
      <c r="K965" s="220"/>
      <c r="L965" s="225"/>
      <c r="M965" s="226"/>
      <c r="N965" s="227"/>
      <c r="O965" s="227"/>
      <c r="P965" s="227"/>
      <c r="Q965" s="227"/>
      <c r="R965" s="227"/>
      <c r="S965" s="227"/>
      <c r="T965" s="228"/>
      <c r="AT965" s="229" t="s">
        <v>152</v>
      </c>
      <c r="AU965" s="229" t="s">
        <v>82</v>
      </c>
      <c r="AV965" s="14" t="s">
        <v>82</v>
      </c>
      <c r="AW965" s="14" t="s">
        <v>33</v>
      </c>
      <c r="AX965" s="14" t="s">
        <v>72</v>
      </c>
      <c r="AY965" s="229" t="s">
        <v>136</v>
      </c>
    </row>
    <row r="966" spans="2:51" s="14" customFormat="1" ht="11.25">
      <c r="B966" s="219"/>
      <c r="C966" s="220"/>
      <c r="D966" s="204" t="s">
        <v>152</v>
      </c>
      <c r="E966" s="221" t="s">
        <v>19</v>
      </c>
      <c r="F966" s="222" t="s">
        <v>229</v>
      </c>
      <c r="G966" s="220"/>
      <c r="H966" s="223">
        <v>10.56</v>
      </c>
      <c r="I966" s="224"/>
      <c r="J966" s="220"/>
      <c r="K966" s="220"/>
      <c r="L966" s="225"/>
      <c r="M966" s="226"/>
      <c r="N966" s="227"/>
      <c r="O966" s="227"/>
      <c r="P966" s="227"/>
      <c r="Q966" s="227"/>
      <c r="R966" s="227"/>
      <c r="S966" s="227"/>
      <c r="T966" s="228"/>
      <c r="AT966" s="229" t="s">
        <v>152</v>
      </c>
      <c r="AU966" s="229" t="s">
        <v>82</v>
      </c>
      <c r="AV966" s="14" t="s">
        <v>82</v>
      </c>
      <c r="AW966" s="14" t="s">
        <v>33</v>
      </c>
      <c r="AX966" s="14" t="s">
        <v>72</v>
      </c>
      <c r="AY966" s="229" t="s">
        <v>136</v>
      </c>
    </row>
    <row r="967" spans="2:51" s="13" customFormat="1" ht="11.25">
      <c r="B967" s="209"/>
      <c r="C967" s="210"/>
      <c r="D967" s="204" t="s">
        <v>152</v>
      </c>
      <c r="E967" s="211" t="s">
        <v>19</v>
      </c>
      <c r="F967" s="212" t="s">
        <v>169</v>
      </c>
      <c r="G967" s="210"/>
      <c r="H967" s="211" t="s">
        <v>19</v>
      </c>
      <c r="I967" s="213"/>
      <c r="J967" s="210"/>
      <c r="K967" s="210"/>
      <c r="L967" s="214"/>
      <c r="M967" s="215"/>
      <c r="N967" s="216"/>
      <c r="O967" s="216"/>
      <c r="P967" s="216"/>
      <c r="Q967" s="216"/>
      <c r="R967" s="216"/>
      <c r="S967" s="216"/>
      <c r="T967" s="217"/>
      <c r="AT967" s="218" t="s">
        <v>152</v>
      </c>
      <c r="AU967" s="218" t="s">
        <v>82</v>
      </c>
      <c r="AV967" s="13" t="s">
        <v>80</v>
      </c>
      <c r="AW967" s="13" t="s">
        <v>33</v>
      </c>
      <c r="AX967" s="13" t="s">
        <v>72</v>
      </c>
      <c r="AY967" s="218" t="s">
        <v>136</v>
      </c>
    </row>
    <row r="968" spans="2:51" s="14" customFormat="1" ht="11.25">
      <c r="B968" s="219"/>
      <c r="C968" s="220"/>
      <c r="D968" s="204" t="s">
        <v>152</v>
      </c>
      <c r="E968" s="221" t="s">
        <v>19</v>
      </c>
      <c r="F968" s="222" t="s">
        <v>230</v>
      </c>
      <c r="G968" s="220"/>
      <c r="H968" s="223">
        <v>14.4</v>
      </c>
      <c r="I968" s="224"/>
      <c r="J968" s="220"/>
      <c r="K968" s="220"/>
      <c r="L968" s="225"/>
      <c r="M968" s="226"/>
      <c r="N968" s="227"/>
      <c r="O968" s="227"/>
      <c r="P968" s="227"/>
      <c r="Q968" s="227"/>
      <c r="R968" s="227"/>
      <c r="S968" s="227"/>
      <c r="T968" s="228"/>
      <c r="AT968" s="229" t="s">
        <v>152</v>
      </c>
      <c r="AU968" s="229" t="s">
        <v>82</v>
      </c>
      <c r="AV968" s="14" t="s">
        <v>82</v>
      </c>
      <c r="AW968" s="14" t="s">
        <v>33</v>
      </c>
      <c r="AX968" s="14" t="s">
        <v>72</v>
      </c>
      <c r="AY968" s="229" t="s">
        <v>136</v>
      </c>
    </row>
    <row r="969" spans="2:51" s="14" customFormat="1" ht="11.25">
      <c r="B969" s="219"/>
      <c r="C969" s="220"/>
      <c r="D969" s="204" t="s">
        <v>152</v>
      </c>
      <c r="E969" s="221" t="s">
        <v>19</v>
      </c>
      <c r="F969" s="222" t="s">
        <v>231</v>
      </c>
      <c r="G969" s="220"/>
      <c r="H969" s="223">
        <v>8.12</v>
      </c>
      <c r="I969" s="224"/>
      <c r="J969" s="220"/>
      <c r="K969" s="220"/>
      <c r="L969" s="225"/>
      <c r="M969" s="226"/>
      <c r="N969" s="227"/>
      <c r="O969" s="227"/>
      <c r="P969" s="227"/>
      <c r="Q969" s="227"/>
      <c r="R969" s="227"/>
      <c r="S969" s="227"/>
      <c r="T969" s="228"/>
      <c r="AT969" s="229" t="s">
        <v>152</v>
      </c>
      <c r="AU969" s="229" t="s">
        <v>82</v>
      </c>
      <c r="AV969" s="14" t="s">
        <v>82</v>
      </c>
      <c r="AW969" s="14" t="s">
        <v>33</v>
      </c>
      <c r="AX969" s="14" t="s">
        <v>72</v>
      </c>
      <c r="AY969" s="229" t="s">
        <v>136</v>
      </c>
    </row>
    <row r="970" spans="2:51" s="14" customFormat="1" ht="11.25">
      <c r="B970" s="219"/>
      <c r="C970" s="220"/>
      <c r="D970" s="204" t="s">
        <v>152</v>
      </c>
      <c r="E970" s="221" t="s">
        <v>19</v>
      </c>
      <c r="F970" s="222" t="s">
        <v>232</v>
      </c>
      <c r="G970" s="220"/>
      <c r="H970" s="223">
        <v>9.6</v>
      </c>
      <c r="I970" s="224"/>
      <c r="J970" s="220"/>
      <c r="K970" s="220"/>
      <c r="L970" s="225"/>
      <c r="M970" s="226"/>
      <c r="N970" s="227"/>
      <c r="O970" s="227"/>
      <c r="P970" s="227"/>
      <c r="Q970" s="227"/>
      <c r="R970" s="227"/>
      <c r="S970" s="227"/>
      <c r="T970" s="228"/>
      <c r="AT970" s="229" t="s">
        <v>152</v>
      </c>
      <c r="AU970" s="229" t="s">
        <v>82</v>
      </c>
      <c r="AV970" s="14" t="s">
        <v>82</v>
      </c>
      <c r="AW970" s="14" t="s">
        <v>33</v>
      </c>
      <c r="AX970" s="14" t="s">
        <v>72</v>
      </c>
      <c r="AY970" s="229" t="s">
        <v>136</v>
      </c>
    </row>
    <row r="971" spans="2:51" s="14" customFormat="1" ht="11.25">
      <c r="B971" s="219"/>
      <c r="C971" s="220"/>
      <c r="D971" s="204" t="s">
        <v>152</v>
      </c>
      <c r="E971" s="221" t="s">
        <v>19</v>
      </c>
      <c r="F971" s="222" t="s">
        <v>233</v>
      </c>
      <c r="G971" s="220"/>
      <c r="H971" s="223">
        <v>30.6</v>
      </c>
      <c r="I971" s="224"/>
      <c r="J971" s="220"/>
      <c r="K971" s="220"/>
      <c r="L971" s="225"/>
      <c r="M971" s="226"/>
      <c r="N971" s="227"/>
      <c r="O971" s="227"/>
      <c r="P971" s="227"/>
      <c r="Q971" s="227"/>
      <c r="R971" s="227"/>
      <c r="S971" s="227"/>
      <c r="T971" s="228"/>
      <c r="AT971" s="229" t="s">
        <v>152</v>
      </c>
      <c r="AU971" s="229" t="s">
        <v>82</v>
      </c>
      <c r="AV971" s="14" t="s">
        <v>82</v>
      </c>
      <c r="AW971" s="14" t="s">
        <v>33</v>
      </c>
      <c r="AX971" s="14" t="s">
        <v>72</v>
      </c>
      <c r="AY971" s="229" t="s">
        <v>136</v>
      </c>
    </row>
    <row r="972" spans="2:51" s="13" customFormat="1" ht="11.25">
      <c r="B972" s="209"/>
      <c r="C972" s="210"/>
      <c r="D972" s="204" t="s">
        <v>152</v>
      </c>
      <c r="E972" s="211" t="s">
        <v>19</v>
      </c>
      <c r="F972" s="212" t="s">
        <v>174</v>
      </c>
      <c r="G972" s="210"/>
      <c r="H972" s="211" t="s">
        <v>19</v>
      </c>
      <c r="I972" s="213"/>
      <c r="J972" s="210"/>
      <c r="K972" s="210"/>
      <c r="L972" s="214"/>
      <c r="M972" s="215"/>
      <c r="N972" s="216"/>
      <c r="O972" s="216"/>
      <c r="P972" s="216"/>
      <c r="Q972" s="216"/>
      <c r="R972" s="216"/>
      <c r="S972" s="216"/>
      <c r="T972" s="217"/>
      <c r="AT972" s="218" t="s">
        <v>152</v>
      </c>
      <c r="AU972" s="218" t="s">
        <v>82</v>
      </c>
      <c r="AV972" s="13" t="s">
        <v>80</v>
      </c>
      <c r="AW972" s="13" t="s">
        <v>33</v>
      </c>
      <c r="AX972" s="13" t="s">
        <v>72</v>
      </c>
      <c r="AY972" s="218" t="s">
        <v>136</v>
      </c>
    </row>
    <row r="973" spans="2:51" s="14" customFormat="1" ht="11.25">
      <c r="B973" s="219"/>
      <c r="C973" s="220"/>
      <c r="D973" s="204" t="s">
        <v>152</v>
      </c>
      <c r="E973" s="221" t="s">
        <v>19</v>
      </c>
      <c r="F973" s="222" t="s">
        <v>234</v>
      </c>
      <c r="G973" s="220"/>
      <c r="H973" s="223">
        <v>1.276</v>
      </c>
      <c r="I973" s="224"/>
      <c r="J973" s="220"/>
      <c r="K973" s="220"/>
      <c r="L973" s="225"/>
      <c r="M973" s="226"/>
      <c r="N973" s="227"/>
      <c r="O973" s="227"/>
      <c r="P973" s="227"/>
      <c r="Q973" s="227"/>
      <c r="R973" s="227"/>
      <c r="S973" s="227"/>
      <c r="T973" s="228"/>
      <c r="AT973" s="229" t="s">
        <v>152</v>
      </c>
      <c r="AU973" s="229" t="s">
        <v>82</v>
      </c>
      <c r="AV973" s="14" t="s">
        <v>82</v>
      </c>
      <c r="AW973" s="14" t="s">
        <v>33</v>
      </c>
      <c r="AX973" s="14" t="s">
        <v>72</v>
      </c>
      <c r="AY973" s="229" t="s">
        <v>136</v>
      </c>
    </row>
    <row r="974" spans="2:51" s="14" customFormat="1" ht="11.25">
      <c r="B974" s="219"/>
      <c r="C974" s="220"/>
      <c r="D974" s="204" t="s">
        <v>152</v>
      </c>
      <c r="E974" s="221" t="s">
        <v>19</v>
      </c>
      <c r="F974" s="222" t="s">
        <v>235</v>
      </c>
      <c r="G974" s="220"/>
      <c r="H974" s="223">
        <v>2.5</v>
      </c>
      <c r="I974" s="224"/>
      <c r="J974" s="220"/>
      <c r="K974" s="220"/>
      <c r="L974" s="225"/>
      <c r="M974" s="226"/>
      <c r="N974" s="227"/>
      <c r="O974" s="227"/>
      <c r="P974" s="227"/>
      <c r="Q974" s="227"/>
      <c r="R974" s="227"/>
      <c r="S974" s="227"/>
      <c r="T974" s="228"/>
      <c r="AT974" s="229" t="s">
        <v>152</v>
      </c>
      <c r="AU974" s="229" t="s">
        <v>82</v>
      </c>
      <c r="AV974" s="14" t="s">
        <v>82</v>
      </c>
      <c r="AW974" s="14" t="s">
        <v>33</v>
      </c>
      <c r="AX974" s="14" t="s">
        <v>72</v>
      </c>
      <c r="AY974" s="229" t="s">
        <v>136</v>
      </c>
    </row>
    <row r="975" spans="2:51" s="14" customFormat="1" ht="11.25">
      <c r="B975" s="219"/>
      <c r="C975" s="220"/>
      <c r="D975" s="204" t="s">
        <v>152</v>
      </c>
      <c r="E975" s="221" t="s">
        <v>19</v>
      </c>
      <c r="F975" s="222" t="s">
        <v>236</v>
      </c>
      <c r="G975" s="220"/>
      <c r="H975" s="223">
        <v>2</v>
      </c>
      <c r="I975" s="224"/>
      <c r="J975" s="220"/>
      <c r="K975" s="220"/>
      <c r="L975" s="225"/>
      <c r="M975" s="226"/>
      <c r="N975" s="227"/>
      <c r="O975" s="227"/>
      <c r="P975" s="227"/>
      <c r="Q975" s="227"/>
      <c r="R975" s="227"/>
      <c r="S975" s="227"/>
      <c r="T975" s="228"/>
      <c r="AT975" s="229" t="s">
        <v>152</v>
      </c>
      <c r="AU975" s="229" t="s">
        <v>82</v>
      </c>
      <c r="AV975" s="14" t="s">
        <v>82</v>
      </c>
      <c r="AW975" s="14" t="s">
        <v>33</v>
      </c>
      <c r="AX975" s="14" t="s">
        <v>72</v>
      </c>
      <c r="AY975" s="229" t="s">
        <v>136</v>
      </c>
    </row>
    <row r="976" spans="2:51" s="14" customFormat="1" ht="11.25">
      <c r="B976" s="219"/>
      <c r="C976" s="220"/>
      <c r="D976" s="204" t="s">
        <v>152</v>
      </c>
      <c r="E976" s="221" t="s">
        <v>19</v>
      </c>
      <c r="F976" s="222" t="s">
        <v>237</v>
      </c>
      <c r="G976" s="220"/>
      <c r="H976" s="223">
        <v>3.795</v>
      </c>
      <c r="I976" s="224"/>
      <c r="J976" s="220"/>
      <c r="K976" s="220"/>
      <c r="L976" s="225"/>
      <c r="M976" s="226"/>
      <c r="N976" s="227"/>
      <c r="O976" s="227"/>
      <c r="P976" s="227"/>
      <c r="Q976" s="227"/>
      <c r="R976" s="227"/>
      <c r="S976" s="227"/>
      <c r="T976" s="228"/>
      <c r="AT976" s="229" t="s">
        <v>152</v>
      </c>
      <c r="AU976" s="229" t="s">
        <v>82</v>
      </c>
      <c r="AV976" s="14" t="s">
        <v>82</v>
      </c>
      <c r="AW976" s="14" t="s">
        <v>33</v>
      </c>
      <c r="AX976" s="14" t="s">
        <v>72</v>
      </c>
      <c r="AY976" s="229" t="s">
        <v>136</v>
      </c>
    </row>
    <row r="977" spans="2:51" s="14" customFormat="1" ht="11.25">
      <c r="B977" s="219"/>
      <c r="C977" s="220"/>
      <c r="D977" s="204" t="s">
        <v>152</v>
      </c>
      <c r="E977" s="221" t="s">
        <v>19</v>
      </c>
      <c r="F977" s="222" t="s">
        <v>238</v>
      </c>
      <c r="G977" s="220"/>
      <c r="H977" s="223">
        <v>1.725</v>
      </c>
      <c r="I977" s="224"/>
      <c r="J977" s="220"/>
      <c r="K977" s="220"/>
      <c r="L977" s="225"/>
      <c r="M977" s="226"/>
      <c r="N977" s="227"/>
      <c r="O977" s="227"/>
      <c r="P977" s="227"/>
      <c r="Q977" s="227"/>
      <c r="R977" s="227"/>
      <c r="S977" s="227"/>
      <c r="T977" s="228"/>
      <c r="AT977" s="229" t="s">
        <v>152</v>
      </c>
      <c r="AU977" s="229" t="s">
        <v>82</v>
      </c>
      <c r="AV977" s="14" t="s">
        <v>82</v>
      </c>
      <c r="AW977" s="14" t="s">
        <v>33</v>
      </c>
      <c r="AX977" s="14" t="s">
        <v>72</v>
      </c>
      <c r="AY977" s="229" t="s">
        <v>136</v>
      </c>
    </row>
    <row r="978" spans="2:51" s="15" customFormat="1" ht="11.25">
      <c r="B978" s="230"/>
      <c r="C978" s="231"/>
      <c r="D978" s="204" t="s">
        <v>152</v>
      </c>
      <c r="E978" s="232" t="s">
        <v>19</v>
      </c>
      <c r="F978" s="233" t="s">
        <v>177</v>
      </c>
      <c r="G978" s="231"/>
      <c r="H978" s="234">
        <v>326.979</v>
      </c>
      <c r="I978" s="235"/>
      <c r="J978" s="231"/>
      <c r="K978" s="231"/>
      <c r="L978" s="236"/>
      <c r="M978" s="237"/>
      <c r="N978" s="238"/>
      <c r="O978" s="238"/>
      <c r="P978" s="238"/>
      <c r="Q978" s="238"/>
      <c r="R978" s="238"/>
      <c r="S978" s="238"/>
      <c r="T978" s="239"/>
      <c r="AT978" s="240" t="s">
        <v>152</v>
      </c>
      <c r="AU978" s="240" t="s">
        <v>82</v>
      </c>
      <c r="AV978" s="15" t="s">
        <v>145</v>
      </c>
      <c r="AW978" s="15" t="s">
        <v>33</v>
      </c>
      <c r="AX978" s="15" t="s">
        <v>80</v>
      </c>
      <c r="AY978" s="240" t="s">
        <v>136</v>
      </c>
    </row>
    <row r="979" spans="1:65" s="2" customFormat="1" ht="16.5" customHeight="1">
      <c r="A979" s="37"/>
      <c r="B979" s="38"/>
      <c r="C979" s="241" t="s">
        <v>1037</v>
      </c>
      <c r="D979" s="241" t="s">
        <v>403</v>
      </c>
      <c r="E979" s="242" t="s">
        <v>1038</v>
      </c>
      <c r="F979" s="243" t="s">
        <v>1039</v>
      </c>
      <c r="G979" s="244" t="s">
        <v>90</v>
      </c>
      <c r="H979" s="245">
        <v>343.328</v>
      </c>
      <c r="I979" s="246"/>
      <c r="J979" s="247">
        <f>ROUND(I979*H979,2)</f>
        <v>0</v>
      </c>
      <c r="K979" s="243" t="s">
        <v>144</v>
      </c>
      <c r="L979" s="248"/>
      <c r="M979" s="249" t="s">
        <v>19</v>
      </c>
      <c r="N979" s="250" t="s">
        <v>43</v>
      </c>
      <c r="O979" s="67"/>
      <c r="P979" s="200">
        <f>O979*H979</f>
        <v>0</v>
      </c>
      <c r="Q979" s="200">
        <v>0</v>
      </c>
      <c r="R979" s="200">
        <f>Q979*H979</f>
        <v>0</v>
      </c>
      <c r="S979" s="200">
        <v>0</v>
      </c>
      <c r="T979" s="201">
        <f>S979*H979</f>
        <v>0</v>
      </c>
      <c r="U979" s="37"/>
      <c r="V979" s="37"/>
      <c r="W979" s="37"/>
      <c r="X979" s="37"/>
      <c r="Y979" s="37"/>
      <c r="Z979" s="37"/>
      <c r="AA979" s="37"/>
      <c r="AB979" s="37"/>
      <c r="AC979" s="37"/>
      <c r="AD979" s="37"/>
      <c r="AE979" s="37"/>
      <c r="AR979" s="202" t="s">
        <v>407</v>
      </c>
      <c r="AT979" s="202" t="s">
        <v>403</v>
      </c>
      <c r="AU979" s="202" t="s">
        <v>82</v>
      </c>
      <c r="AY979" s="20" t="s">
        <v>136</v>
      </c>
      <c r="BE979" s="203">
        <f>IF(N979="základní",J979,0)</f>
        <v>0</v>
      </c>
      <c r="BF979" s="203">
        <f>IF(N979="snížená",J979,0)</f>
        <v>0</v>
      </c>
      <c r="BG979" s="203">
        <f>IF(N979="zákl. přenesená",J979,0)</f>
        <v>0</v>
      </c>
      <c r="BH979" s="203">
        <f>IF(N979="sníž. přenesená",J979,0)</f>
        <v>0</v>
      </c>
      <c r="BI979" s="203">
        <f>IF(N979="nulová",J979,0)</f>
        <v>0</v>
      </c>
      <c r="BJ979" s="20" t="s">
        <v>80</v>
      </c>
      <c r="BK979" s="203">
        <f>ROUND(I979*H979,2)</f>
        <v>0</v>
      </c>
      <c r="BL979" s="20" t="s">
        <v>332</v>
      </c>
      <c r="BM979" s="202" t="s">
        <v>1040</v>
      </c>
    </row>
    <row r="980" spans="1:47" s="2" customFormat="1" ht="11.25">
      <c r="A980" s="37"/>
      <c r="B980" s="38"/>
      <c r="C980" s="39"/>
      <c r="D980" s="204" t="s">
        <v>148</v>
      </c>
      <c r="E980" s="39"/>
      <c r="F980" s="205" t="s">
        <v>1039</v>
      </c>
      <c r="G980" s="39"/>
      <c r="H980" s="39"/>
      <c r="I980" s="112"/>
      <c r="J980" s="39"/>
      <c r="K980" s="39"/>
      <c r="L980" s="42"/>
      <c r="M980" s="206"/>
      <c r="N980" s="207"/>
      <c r="O980" s="67"/>
      <c r="P980" s="67"/>
      <c r="Q980" s="67"/>
      <c r="R980" s="67"/>
      <c r="S980" s="67"/>
      <c r="T980" s="68"/>
      <c r="U980" s="37"/>
      <c r="V980" s="37"/>
      <c r="W980" s="37"/>
      <c r="X980" s="37"/>
      <c r="Y980" s="37"/>
      <c r="Z980" s="37"/>
      <c r="AA980" s="37"/>
      <c r="AB980" s="37"/>
      <c r="AC980" s="37"/>
      <c r="AD980" s="37"/>
      <c r="AE980" s="37"/>
      <c r="AT980" s="20" t="s">
        <v>148</v>
      </c>
      <c r="AU980" s="20" t="s">
        <v>82</v>
      </c>
    </row>
    <row r="981" spans="2:51" s="14" customFormat="1" ht="11.25">
      <c r="B981" s="219"/>
      <c r="C981" s="220"/>
      <c r="D981" s="204" t="s">
        <v>152</v>
      </c>
      <c r="E981" s="220"/>
      <c r="F981" s="222" t="s">
        <v>1041</v>
      </c>
      <c r="G981" s="220"/>
      <c r="H981" s="223">
        <v>343.328</v>
      </c>
      <c r="I981" s="224"/>
      <c r="J981" s="220"/>
      <c r="K981" s="220"/>
      <c r="L981" s="225"/>
      <c r="M981" s="226"/>
      <c r="N981" s="227"/>
      <c r="O981" s="227"/>
      <c r="P981" s="227"/>
      <c r="Q981" s="227"/>
      <c r="R981" s="227"/>
      <c r="S981" s="227"/>
      <c r="T981" s="228"/>
      <c r="AT981" s="229" t="s">
        <v>152</v>
      </c>
      <c r="AU981" s="229" t="s">
        <v>82</v>
      </c>
      <c r="AV981" s="14" t="s">
        <v>82</v>
      </c>
      <c r="AW981" s="14" t="s">
        <v>4</v>
      </c>
      <c r="AX981" s="14" t="s">
        <v>80</v>
      </c>
      <c r="AY981" s="229" t="s">
        <v>136</v>
      </c>
    </row>
    <row r="982" spans="1:65" s="2" customFormat="1" ht="16.5" customHeight="1">
      <c r="A982" s="37"/>
      <c r="B982" s="38"/>
      <c r="C982" s="191" t="s">
        <v>1042</v>
      </c>
      <c r="D982" s="191" t="s">
        <v>141</v>
      </c>
      <c r="E982" s="192" t="s">
        <v>1043</v>
      </c>
      <c r="F982" s="193" t="s">
        <v>1044</v>
      </c>
      <c r="G982" s="194" t="s">
        <v>90</v>
      </c>
      <c r="H982" s="195">
        <v>378.361</v>
      </c>
      <c r="I982" s="196"/>
      <c r="J982" s="197">
        <f>ROUND(I982*H982,2)</f>
        <v>0</v>
      </c>
      <c r="K982" s="193" t="s">
        <v>144</v>
      </c>
      <c r="L982" s="42"/>
      <c r="M982" s="198" t="s">
        <v>19</v>
      </c>
      <c r="N982" s="199" t="s">
        <v>43</v>
      </c>
      <c r="O982" s="67"/>
      <c r="P982" s="200">
        <f>O982*H982</f>
        <v>0</v>
      </c>
      <c r="Q982" s="200">
        <v>0.00044</v>
      </c>
      <c r="R982" s="200">
        <f>Q982*H982</f>
        <v>0.16647884</v>
      </c>
      <c r="S982" s="200">
        <v>0</v>
      </c>
      <c r="T982" s="201">
        <f>S982*H982</f>
        <v>0</v>
      </c>
      <c r="U982" s="37"/>
      <c r="V982" s="37"/>
      <c r="W982" s="37"/>
      <c r="X982" s="37"/>
      <c r="Y982" s="37"/>
      <c r="Z982" s="37"/>
      <c r="AA982" s="37"/>
      <c r="AB982" s="37"/>
      <c r="AC982" s="37"/>
      <c r="AD982" s="37"/>
      <c r="AE982" s="37"/>
      <c r="AR982" s="202" t="s">
        <v>332</v>
      </c>
      <c r="AT982" s="202" t="s">
        <v>141</v>
      </c>
      <c r="AU982" s="202" t="s">
        <v>82</v>
      </c>
      <c r="AY982" s="20" t="s">
        <v>136</v>
      </c>
      <c r="BE982" s="203">
        <f>IF(N982="základní",J982,0)</f>
        <v>0</v>
      </c>
      <c r="BF982" s="203">
        <f>IF(N982="snížená",J982,0)</f>
        <v>0</v>
      </c>
      <c r="BG982" s="203">
        <f>IF(N982="zákl. přenesená",J982,0)</f>
        <v>0</v>
      </c>
      <c r="BH982" s="203">
        <f>IF(N982="sníž. přenesená",J982,0)</f>
        <v>0</v>
      </c>
      <c r="BI982" s="203">
        <f>IF(N982="nulová",J982,0)</f>
        <v>0</v>
      </c>
      <c r="BJ982" s="20" t="s">
        <v>80</v>
      </c>
      <c r="BK982" s="203">
        <f>ROUND(I982*H982,2)</f>
        <v>0</v>
      </c>
      <c r="BL982" s="20" t="s">
        <v>332</v>
      </c>
      <c r="BM982" s="202" t="s">
        <v>1045</v>
      </c>
    </row>
    <row r="983" spans="1:47" s="2" customFormat="1" ht="11.25">
      <c r="A983" s="37"/>
      <c r="B983" s="38"/>
      <c r="C983" s="39"/>
      <c r="D983" s="204" t="s">
        <v>148</v>
      </c>
      <c r="E983" s="39"/>
      <c r="F983" s="205" t="s">
        <v>1046</v>
      </c>
      <c r="G983" s="39"/>
      <c r="H983" s="39"/>
      <c r="I983" s="112"/>
      <c r="J983" s="39"/>
      <c r="K983" s="39"/>
      <c r="L983" s="42"/>
      <c r="M983" s="206"/>
      <c r="N983" s="207"/>
      <c r="O983" s="67"/>
      <c r="P983" s="67"/>
      <c r="Q983" s="67"/>
      <c r="R983" s="67"/>
      <c r="S983" s="67"/>
      <c r="T983" s="68"/>
      <c r="U983" s="37"/>
      <c r="V983" s="37"/>
      <c r="W983" s="37"/>
      <c r="X983" s="37"/>
      <c r="Y983" s="37"/>
      <c r="Z983" s="37"/>
      <c r="AA983" s="37"/>
      <c r="AB983" s="37"/>
      <c r="AC983" s="37"/>
      <c r="AD983" s="37"/>
      <c r="AE983" s="37"/>
      <c r="AT983" s="20" t="s">
        <v>148</v>
      </c>
      <c r="AU983" s="20" t="s">
        <v>82</v>
      </c>
    </row>
    <row r="984" spans="2:51" s="14" customFormat="1" ht="11.25">
      <c r="B984" s="219"/>
      <c r="C984" s="220"/>
      <c r="D984" s="204" t="s">
        <v>152</v>
      </c>
      <c r="E984" s="221" t="s">
        <v>19</v>
      </c>
      <c r="F984" s="222" t="s">
        <v>92</v>
      </c>
      <c r="G984" s="220"/>
      <c r="H984" s="223">
        <v>378.361</v>
      </c>
      <c r="I984" s="224"/>
      <c r="J984" s="220"/>
      <c r="K984" s="220"/>
      <c r="L984" s="225"/>
      <c r="M984" s="226"/>
      <c r="N984" s="227"/>
      <c r="O984" s="227"/>
      <c r="P984" s="227"/>
      <c r="Q984" s="227"/>
      <c r="R984" s="227"/>
      <c r="S984" s="227"/>
      <c r="T984" s="228"/>
      <c r="AT984" s="229" t="s">
        <v>152</v>
      </c>
      <c r="AU984" s="229" t="s">
        <v>82</v>
      </c>
      <c r="AV984" s="14" t="s">
        <v>82</v>
      </c>
      <c r="AW984" s="14" t="s">
        <v>33</v>
      </c>
      <c r="AX984" s="14" t="s">
        <v>80</v>
      </c>
      <c r="AY984" s="229" t="s">
        <v>136</v>
      </c>
    </row>
    <row r="985" spans="1:65" s="2" customFormat="1" ht="16.5" customHeight="1">
      <c r="A985" s="37"/>
      <c r="B985" s="38"/>
      <c r="C985" s="191" t="s">
        <v>1047</v>
      </c>
      <c r="D985" s="191" t="s">
        <v>141</v>
      </c>
      <c r="E985" s="192" t="s">
        <v>1048</v>
      </c>
      <c r="F985" s="193" t="s">
        <v>1049</v>
      </c>
      <c r="G985" s="194" t="s">
        <v>90</v>
      </c>
      <c r="H985" s="195">
        <v>378.361</v>
      </c>
      <c r="I985" s="196"/>
      <c r="J985" s="197">
        <f>ROUND(I985*H985,2)</f>
        <v>0</v>
      </c>
      <c r="K985" s="193" t="s">
        <v>144</v>
      </c>
      <c r="L985" s="42"/>
      <c r="M985" s="198" t="s">
        <v>19</v>
      </c>
      <c r="N985" s="199" t="s">
        <v>43</v>
      </c>
      <c r="O985" s="67"/>
      <c r="P985" s="200">
        <f>O985*H985</f>
        <v>0</v>
      </c>
      <c r="Q985" s="200">
        <v>0.0004</v>
      </c>
      <c r="R985" s="200">
        <f>Q985*H985</f>
        <v>0.1513444</v>
      </c>
      <c r="S985" s="200">
        <v>0</v>
      </c>
      <c r="T985" s="201">
        <f>S985*H985</f>
        <v>0</v>
      </c>
      <c r="U985" s="37"/>
      <c r="V985" s="37"/>
      <c r="W985" s="37"/>
      <c r="X985" s="37"/>
      <c r="Y985" s="37"/>
      <c r="Z985" s="37"/>
      <c r="AA985" s="37"/>
      <c r="AB985" s="37"/>
      <c r="AC985" s="37"/>
      <c r="AD985" s="37"/>
      <c r="AE985" s="37"/>
      <c r="AR985" s="202" t="s">
        <v>145</v>
      </c>
      <c r="AT985" s="202" t="s">
        <v>141</v>
      </c>
      <c r="AU985" s="202" t="s">
        <v>82</v>
      </c>
      <c r="AY985" s="20" t="s">
        <v>136</v>
      </c>
      <c r="BE985" s="203">
        <f>IF(N985="základní",J985,0)</f>
        <v>0</v>
      </c>
      <c r="BF985" s="203">
        <f>IF(N985="snížená",J985,0)</f>
        <v>0</v>
      </c>
      <c r="BG985" s="203">
        <f>IF(N985="zákl. přenesená",J985,0)</f>
        <v>0</v>
      </c>
      <c r="BH985" s="203">
        <f>IF(N985="sníž. přenesená",J985,0)</f>
        <v>0</v>
      </c>
      <c r="BI985" s="203">
        <f>IF(N985="nulová",J985,0)</f>
        <v>0</v>
      </c>
      <c r="BJ985" s="20" t="s">
        <v>80</v>
      </c>
      <c r="BK985" s="203">
        <f>ROUND(I985*H985,2)</f>
        <v>0</v>
      </c>
      <c r="BL985" s="20" t="s">
        <v>145</v>
      </c>
      <c r="BM985" s="202" t="s">
        <v>1050</v>
      </c>
    </row>
    <row r="986" spans="1:47" s="2" customFormat="1" ht="11.25">
      <c r="A986" s="37"/>
      <c r="B986" s="38"/>
      <c r="C986" s="39"/>
      <c r="D986" s="204" t="s">
        <v>148</v>
      </c>
      <c r="E986" s="39"/>
      <c r="F986" s="205" t="s">
        <v>1051</v>
      </c>
      <c r="G986" s="39"/>
      <c r="H986" s="39"/>
      <c r="I986" s="112"/>
      <c r="J986" s="39"/>
      <c r="K986" s="39"/>
      <c r="L986" s="42"/>
      <c r="M986" s="206"/>
      <c r="N986" s="207"/>
      <c r="O986" s="67"/>
      <c r="P986" s="67"/>
      <c r="Q986" s="67"/>
      <c r="R986" s="67"/>
      <c r="S986" s="67"/>
      <c r="T986" s="68"/>
      <c r="U986" s="37"/>
      <c r="V986" s="37"/>
      <c r="W986" s="37"/>
      <c r="X986" s="37"/>
      <c r="Y986" s="37"/>
      <c r="Z986" s="37"/>
      <c r="AA986" s="37"/>
      <c r="AB986" s="37"/>
      <c r="AC986" s="37"/>
      <c r="AD986" s="37"/>
      <c r="AE986" s="37"/>
      <c r="AT986" s="20" t="s">
        <v>148</v>
      </c>
      <c r="AU986" s="20" t="s">
        <v>82</v>
      </c>
    </row>
    <row r="987" spans="2:51" s="14" customFormat="1" ht="11.25">
      <c r="B987" s="219"/>
      <c r="C987" s="220"/>
      <c r="D987" s="204" t="s">
        <v>152</v>
      </c>
      <c r="E987" s="221" t="s">
        <v>19</v>
      </c>
      <c r="F987" s="222" t="s">
        <v>92</v>
      </c>
      <c r="G987" s="220"/>
      <c r="H987" s="223">
        <v>378.361</v>
      </c>
      <c r="I987" s="224"/>
      <c r="J987" s="220"/>
      <c r="K987" s="220"/>
      <c r="L987" s="225"/>
      <c r="M987" s="226"/>
      <c r="N987" s="227"/>
      <c r="O987" s="227"/>
      <c r="P987" s="227"/>
      <c r="Q987" s="227"/>
      <c r="R987" s="227"/>
      <c r="S987" s="227"/>
      <c r="T987" s="228"/>
      <c r="AT987" s="229" t="s">
        <v>152</v>
      </c>
      <c r="AU987" s="229" t="s">
        <v>82</v>
      </c>
      <c r="AV987" s="14" t="s">
        <v>82</v>
      </c>
      <c r="AW987" s="14" t="s">
        <v>33</v>
      </c>
      <c r="AX987" s="14" t="s">
        <v>80</v>
      </c>
      <c r="AY987" s="229" t="s">
        <v>136</v>
      </c>
    </row>
    <row r="988" spans="1:65" s="2" customFormat="1" ht="16.5" customHeight="1">
      <c r="A988" s="37"/>
      <c r="B988" s="38"/>
      <c r="C988" s="191" t="s">
        <v>1052</v>
      </c>
      <c r="D988" s="191" t="s">
        <v>141</v>
      </c>
      <c r="E988" s="192" t="s">
        <v>1053</v>
      </c>
      <c r="F988" s="193" t="s">
        <v>1054</v>
      </c>
      <c r="G988" s="194" t="s">
        <v>90</v>
      </c>
      <c r="H988" s="195">
        <v>378.361</v>
      </c>
      <c r="I988" s="196"/>
      <c r="J988" s="197">
        <f>ROUND(I988*H988,2)</f>
        <v>0</v>
      </c>
      <c r="K988" s="193" t="s">
        <v>144</v>
      </c>
      <c r="L988" s="42"/>
      <c r="M988" s="198" t="s">
        <v>19</v>
      </c>
      <c r="N988" s="199" t="s">
        <v>43</v>
      </c>
      <c r="O988" s="67"/>
      <c r="P988" s="200">
        <f>O988*H988</f>
        <v>0</v>
      </c>
      <c r="Q988" s="200">
        <v>7.26E-06</v>
      </c>
      <c r="R988" s="200">
        <f>Q988*H988</f>
        <v>0.00274690086</v>
      </c>
      <c r="S988" s="200">
        <v>0</v>
      </c>
      <c r="T988" s="201">
        <f>S988*H988</f>
        <v>0</v>
      </c>
      <c r="U988" s="37"/>
      <c r="V988" s="37"/>
      <c r="W988" s="37"/>
      <c r="X988" s="37"/>
      <c r="Y988" s="37"/>
      <c r="Z988" s="37"/>
      <c r="AA988" s="37"/>
      <c r="AB988" s="37"/>
      <c r="AC988" s="37"/>
      <c r="AD988" s="37"/>
      <c r="AE988" s="37"/>
      <c r="AR988" s="202" t="s">
        <v>332</v>
      </c>
      <c r="AT988" s="202" t="s">
        <v>141</v>
      </c>
      <c r="AU988" s="202" t="s">
        <v>82</v>
      </c>
      <c r="AY988" s="20" t="s">
        <v>136</v>
      </c>
      <c r="BE988" s="203">
        <f>IF(N988="základní",J988,0)</f>
        <v>0</v>
      </c>
      <c r="BF988" s="203">
        <f>IF(N988="snížená",J988,0)</f>
        <v>0</v>
      </c>
      <c r="BG988" s="203">
        <f>IF(N988="zákl. přenesená",J988,0)</f>
        <v>0</v>
      </c>
      <c r="BH988" s="203">
        <f>IF(N988="sníž. přenesená",J988,0)</f>
        <v>0</v>
      </c>
      <c r="BI988" s="203">
        <f>IF(N988="nulová",J988,0)</f>
        <v>0</v>
      </c>
      <c r="BJ988" s="20" t="s">
        <v>80</v>
      </c>
      <c r="BK988" s="203">
        <f>ROUND(I988*H988,2)</f>
        <v>0</v>
      </c>
      <c r="BL988" s="20" t="s">
        <v>332</v>
      </c>
      <c r="BM988" s="202" t="s">
        <v>1055</v>
      </c>
    </row>
    <row r="989" spans="1:47" s="2" customFormat="1" ht="11.25">
      <c r="A989" s="37"/>
      <c r="B989" s="38"/>
      <c r="C989" s="39"/>
      <c r="D989" s="204" t="s">
        <v>148</v>
      </c>
      <c r="E989" s="39"/>
      <c r="F989" s="205" t="s">
        <v>1056</v>
      </c>
      <c r="G989" s="39"/>
      <c r="H989" s="39"/>
      <c r="I989" s="112"/>
      <c r="J989" s="39"/>
      <c r="K989" s="39"/>
      <c r="L989" s="42"/>
      <c r="M989" s="206"/>
      <c r="N989" s="207"/>
      <c r="O989" s="67"/>
      <c r="P989" s="67"/>
      <c r="Q989" s="67"/>
      <c r="R989" s="67"/>
      <c r="S989" s="67"/>
      <c r="T989" s="68"/>
      <c r="U989" s="37"/>
      <c r="V989" s="37"/>
      <c r="W989" s="37"/>
      <c r="X989" s="37"/>
      <c r="Y989" s="37"/>
      <c r="Z989" s="37"/>
      <c r="AA989" s="37"/>
      <c r="AB989" s="37"/>
      <c r="AC989" s="37"/>
      <c r="AD989" s="37"/>
      <c r="AE989" s="37"/>
      <c r="AT989" s="20" t="s">
        <v>148</v>
      </c>
      <c r="AU989" s="20" t="s">
        <v>82</v>
      </c>
    </row>
    <row r="990" spans="2:51" s="14" customFormat="1" ht="11.25">
      <c r="B990" s="219"/>
      <c r="C990" s="220"/>
      <c r="D990" s="204" t="s">
        <v>152</v>
      </c>
      <c r="E990" s="221" t="s">
        <v>19</v>
      </c>
      <c r="F990" s="222" t="s">
        <v>92</v>
      </c>
      <c r="G990" s="220"/>
      <c r="H990" s="223">
        <v>378.361</v>
      </c>
      <c r="I990" s="224"/>
      <c r="J990" s="220"/>
      <c r="K990" s="220"/>
      <c r="L990" s="225"/>
      <c r="M990" s="226"/>
      <c r="N990" s="227"/>
      <c r="O990" s="227"/>
      <c r="P990" s="227"/>
      <c r="Q990" s="227"/>
      <c r="R990" s="227"/>
      <c r="S990" s="227"/>
      <c r="T990" s="228"/>
      <c r="AT990" s="229" t="s">
        <v>152</v>
      </c>
      <c r="AU990" s="229" t="s">
        <v>82</v>
      </c>
      <c r="AV990" s="14" t="s">
        <v>82</v>
      </c>
      <c r="AW990" s="14" t="s">
        <v>33</v>
      </c>
      <c r="AX990" s="14" t="s">
        <v>80</v>
      </c>
      <c r="AY990" s="229" t="s">
        <v>136</v>
      </c>
    </row>
    <row r="991" spans="2:63" s="12" customFormat="1" ht="22.9" customHeight="1">
      <c r="B991" s="175"/>
      <c r="C991" s="176"/>
      <c r="D991" s="177" t="s">
        <v>71</v>
      </c>
      <c r="E991" s="189" t="s">
        <v>1057</v>
      </c>
      <c r="F991" s="189" t="s">
        <v>1058</v>
      </c>
      <c r="G991" s="176"/>
      <c r="H991" s="176"/>
      <c r="I991" s="179"/>
      <c r="J991" s="190">
        <f>BK991</f>
        <v>0</v>
      </c>
      <c r="K991" s="176"/>
      <c r="L991" s="181"/>
      <c r="M991" s="182"/>
      <c r="N991" s="183"/>
      <c r="O991" s="183"/>
      <c r="P991" s="184">
        <f>SUM(P992:P1032)</f>
        <v>0</v>
      </c>
      <c r="Q991" s="183"/>
      <c r="R991" s="184">
        <f>SUM(R992:R1032)</f>
        <v>0</v>
      </c>
      <c r="S991" s="183"/>
      <c r="T991" s="185">
        <f>SUM(T992:T1032)</f>
        <v>0</v>
      </c>
      <c r="AR991" s="186" t="s">
        <v>82</v>
      </c>
      <c r="AT991" s="187" t="s">
        <v>71</v>
      </c>
      <c r="AU991" s="187" t="s">
        <v>80</v>
      </c>
      <c r="AY991" s="186" t="s">
        <v>136</v>
      </c>
      <c r="BK991" s="188">
        <f>SUM(BK992:BK1032)</f>
        <v>0</v>
      </c>
    </row>
    <row r="992" spans="1:65" s="2" customFormat="1" ht="16.5" customHeight="1">
      <c r="A992" s="37"/>
      <c r="B992" s="38"/>
      <c r="C992" s="191" t="s">
        <v>1059</v>
      </c>
      <c r="D992" s="191" t="s">
        <v>141</v>
      </c>
      <c r="E992" s="192" t="s">
        <v>1060</v>
      </c>
      <c r="F992" s="193" t="s">
        <v>1061</v>
      </c>
      <c r="G992" s="194" t="s">
        <v>504</v>
      </c>
      <c r="H992" s="195">
        <v>78</v>
      </c>
      <c r="I992" s="196"/>
      <c r="J992" s="197">
        <f>ROUND(I992*H992,2)</f>
        <v>0</v>
      </c>
      <c r="K992" s="193" t="s">
        <v>471</v>
      </c>
      <c r="L992" s="42"/>
      <c r="M992" s="198" t="s">
        <v>19</v>
      </c>
      <c r="N992" s="199" t="s">
        <v>43</v>
      </c>
      <c r="O992" s="67"/>
      <c r="P992" s="200">
        <f>O992*H992</f>
        <v>0</v>
      </c>
      <c r="Q992" s="200">
        <v>0</v>
      </c>
      <c r="R992" s="200">
        <f>Q992*H992</f>
        <v>0</v>
      </c>
      <c r="S992" s="200">
        <v>0</v>
      </c>
      <c r="T992" s="201">
        <f>S992*H992</f>
        <v>0</v>
      </c>
      <c r="U992" s="37"/>
      <c r="V992" s="37"/>
      <c r="W992" s="37"/>
      <c r="X992" s="37"/>
      <c r="Y992" s="37"/>
      <c r="Z992" s="37"/>
      <c r="AA992" s="37"/>
      <c r="AB992" s="37"/>
      <c r="AC992" s="37"/>
      <c r="AD992" s="37"/>
      <c r="AE992" s="37"/>
      <c r="AR992" s="202" t="s">
        <v>332</v>
      </c>
      <c r="AT992" s="202" t="s">
        <v>141</v>
      </c>
      <c r="AU992" s="202" t="s">
        <v>82</v>
      </c>
      <c r="AY992" s="20" t="s">
        <v>136</v>
      </c>
      <c r="BE992" s="203">
        <f>IF(N992="základní",J992,0)</f>
        <v>0</v>
      </c>
      <c r="BF992" s="203">
        <f>IF(N992="snížená",J992,0)</f>
        <v>0</v>
      </c>
      <c r="BG992" s="203">
        <f>IF(N992="zákl. přenesená",J992,0)</f>
        <v>0</v>
      </c>
      <c r="BH992" s="203">
        <f>IF(N992="sníž. přenesená",J992,0)</f>
        <v>0</v>
      </c>
      <c r="BI992" s="203">
        <f>IF(N992="nulová",J992,0)</f>
        <v>0</v>
      </c>
      <c r="BJ992" s="20" t="s">
        <v>80</v>
      </c>
      <c r="BK992" s="203">
        <f>ROUND(I992*H992,2)</f>
        <v>0</v>
      </c>
      <c r="BL992" s="20" t="s">
        <v>332</v>
      </c>
      <c r="BM992" s="202" t="s">
        <v>1062</v>
      </c>
    </row>
    <row r="993" spans="1:47" s="2" customFormat="1" ht="11.25">
      <c r="A993" s="37"/>
      <c r="B993" s="38"/>
      <c r="C993" s="39"/>
      <c r="D993" s="204" t="s">
        <v>148</v>
      </c>
      <c r="E993" s="39"/>
      <c r="F993" s="205" t="s">
        <v>1063</v>
      </c>
      <c r="G993" s="39"/>
      <c r="H993" s="39"/>
      <c r="I993" s="112"/>
      <c r="J993" s="39"/>
      <c r="K993" s="39"/>
      <c r="L993" s="42"/>
      <c r="M993" s="206"/>
      <c r="N993" s="207"/>
      <c r="O993" s="67"/>
      <c r="P993" s="67"/>
      <c r="Q993" s="67"/>
      <c r="R993" s="67"/>
      <c r="S993" s="67"/>
      <c r="T993" s="68"/>
      <c r="U993" s="37"/>
      <c r="V993" s="37"/>
      <c r="W993" s="37"/>
      <c r="X993" s="37"/>
      <c r="Y993" s="37"/>
      <c r="Z993" s="37"/>
      <c r="AA993" s="37"/>
      <c r="AB993" s="37"/>
      <c r="AC993" s="37"/>
      <c r="AD993" s="37"/>
      <c r="AE993" s="37"/>
      <c r="AT993" s="20" t="s">
        <v>148</v>
      </c>
      <c r="AU993" s="20" t="s">
        <v>82</v>
      </c>
    </row>
    <row r="994" spans="1:47" s="2" customFormat="1" ht="29.25">
      <c r="A994" s="37"/>
      <c r="B994" s="38"/>
      <c r="C994" s="39"/>
      <c r="D994" s="204" t="s">
        <v>150</v>
      </c>
      <c r="E994" s="39"/>
      <c r="F994" s="208" t="s">
        <v>1064</v>
      </c>
      <c r="G994" s="39"/>
      <c r="H994" s="39"/>
      <c r="I994" s="112"/>
      <c r="J994" s="39"/>
      <c r="K994" s="39"/>
      <c r="L994" s="42"/>
      <c r="M994" s="206"/>
      <c r="N994" s="207"/>
      <c r="O994" s="67"/>
      <c r="P994" s="67"/>
      <c r="Q994" s="67"/>
      <c r="R994" s="67"/>
      <c r="S994" s="67"/>
      <c r="T994" s="68"/>
      <c r="U994" s="37"/>
      <c r="V994" s="37"/>
      <c r="W994" s="37"/>
      <c r="X994" s="37"/>
      <c r="Y994" s="37"/>
      <c r="Z994" s="37"/>
      <c r="AA994" s="37"/>
      <c r="AB994" s="37"/>
      <c r="AC994" s="37"/>
      <c r="AD994" s="37"/>
      <c r="AE994" s="37"/>
      <c r="AT994" s="20" t="s">
        <v>150</v>
      </c>
      <c r="AU994" s="20" t="s">
        <v>82</v>
      </c>
    </row>
    <row r="995" spans="1:65" s="2" customFormat="1" ht="16.5" customHeight="1">
      <c r="A995" s="37"/>
      <c r="B995" s="38"/>
      <c r="C995" s="241" t="s">
        <v>1065</v>
      </c>
      <c r="D995" s="241" t="s">
        <v>403</v>
      </c>
      <c r="E995" s="242" t="s">
        <v>1066</v>
      </c>
      <c r="F995" s="243" t="s">
        <v>1067</v>
      </c>
      <c r="G995" s="244" t="s">
        <v>504</v>
      </c>
      <c r="H995" s="245">
        <v>3</v>
      </c>
      <c r="I995" s="246"/>
      <c r="J995" s="247">
        <f>ROUND(I995*H995,2)</f>
        <v>0</v>
      </c>
      <c r="K995" s="243" t="s">
        <v>471</v>
      </c>
      <c r="L995" s="248"/>
      <c r="M995" s="249" t="s">
        <v>19</v>
      </c>
      <c r="N995" s="250" t="s">
        <v>43</v>
      </c>
      <c r="O995" s="67"/>
      <c r="P995" s="200">
        <f>O995*H995</f>
        <v>0</v>
      </c>
      <c r="Q995" s="200">
        <v>0</v>
      </c>
      <c r="R995" s="200">
        <f>Q995*H995</f>
        <v>0</v>
      </c>
      <c r="S995" s="200">
        <v>0</v>
      </c>
      <c r="T995" s="201">
        <f>S995*H995</f>
        <v>0</v>
      </c>
      <c r="U995" s="37"/>
      <c r="V995" s="37"/>
      <c r="W995" s="37"/>
      <c r="X995" s="37"/>
      <c r="Y995" s="37"/>
      <c r="Z995" s="37"/>
      <c r="AA995" s="37"/>
      <c r="AB995" s="37"/>
      <c r="AC995" s="37"/>
      <c r="AD995" s="37"/>
      <c r="AE995" s="37"/>
      <c r="AR995" s="202" t="s">
        <v>407</v>
      </c>
      <c r="AT995" s="202" t="s">
        <v>403</v>
      </c>
      <c r="AU995" s="202" t="s">
        <v>82</v>
      </c>
      <c r="AY995" s="20" t="s">
        <v>136</v>
      </c>
      <c r="BE995" s="203">
        <f>IF(N995="základní",J995,0)</f>
        <v>0</v>
      </c>
      <c r="BF995" s="203">
        <f>IF(N995="snížená",J995,0)</f>
        <v>0</v>
      </c>
      <c r="BG995" s="203">
        <f>IF(N995="zákl. přenesená",J995,0)</f>
        <v>0</v>
      </c>
      <c r="BH995" s="203">
        <f>IF(N995="sníž. přenesená",J995,0)</f>
        <v>0</v>
      </c>
      <c r="BI995" s="203">
        <f>IF(N995="nulová",J995,0)</f>
        <v>0</v>
      </c>
      <c r="BJ995" s="20" t="s">
        <v>80</v>
      </c>
      <c r="BK995" s="203">
        <f>ROUND(I995*H995,2)</f>
        <v>0</v>
      </c>
      <c r="BL995" s="20" t="s">
        <v>332</v>
      </c>
      <c r="BM995" s="202" t="s">
        <v>1068</v>
      </c>
    </row>
    <row r="996" spans="1:47" s="2" customFormat="1" ht="11.25">
      <c r="A996" s="37"/>
      <c r="B996" s="38"/>
      <c r="C996" s="39"/>
      <c r="D996" s="204" t="s">
        <v>148</v>
      </c>
      <c r="E996" s="39"/>
      <c r="F996" s="205" t="s">
        <v>1067</v>
      </c>
      <c r="G996" s="39"/>
      <c r="H996" s="39"/>
      <c r="I996" s="112"/>
      <c r="J996" s="39"/>
      <c r="K996" s="39"/>
      <c r="L996" s="42"/>
      <c r="M996" s="206"/>
      <c r="N996" s="207"/>
      <c r="O996" s="67"/>
      <c r="P996" s="67"/>
      <c r="Q996" s="67"/>
      <c r="R996" s="67"/>
      <c r="S996" s="67"/>
      <c r="T996" s="68"/>
      <c r="U996" s="37"/>
      <c r="V996" s="37"/>
      <c r="W996" s="37"/>
      <c r="X996" s="37"/>
      <c r="Y996" s="37"/>
      <c r="Z996" s="37"/>
      <c r="AA996" s="37"/>
      <c r="AB996" s="37"/>
      <c r="AC996" s="37"/>
      <c r="AD996" s="37"/>
      <c r="AE996" s="37"/>
      <c r="AT996" s="20" t="s">
        <v>148</v>
      </c>
      <c r="AU996" s="20" t="s">
        <v>82</v>
      </c>
    </row>
    <row r="997" spans="1:65" s="2" customFormat="1" ht="16.5" customHeight="1">
      <c r="A997" s="37"/>
      <c r="B997" s="38"/>
      <c r="C997" s="241" t="s">
        <v>1069</v>
      </c>
      <c r="D997" s="241" t="s">
        <v>403</v>
      </c>
      <c r="E997" s="242" t="s">
        <v>1070</v>
      </c>
      <c r="F997" s="243" t="s">
        <v>1071</v>
      </c>
      <c r="G997" s="244" t="s">
        <v>504</v>
      </c>
      <c r="H997" s="245">
        <v>9</v>
      </c>
      <c r="I997" s="246"/>
      <c r="J997" s="247">
        <f>ROUND(I997*H997,2)</f>
        <v>0</v>
      </c>
      <c r="K997" s="243" t="s">
        <v>471</v>
      </c>
      <c r="L997" s="248"/>
      <c r="M997" s="249" t="s">
        <v>19</v>
      </c>
      <c r="N997" s="250" t="s">
        <v>43</v>
      </c>
      <c r="O997" s="67"/>
      <c r="P997" s="200">
        <f>O997*H997</f>
        <v>0</v>
      </c>
      <c r="Q997" s="200">
        <v>0</v>
      </c>
      <c r="R997" s="200">
        <f>Q997*H997</f>
        <v>0</v>
      </c>
      <c r="S997" s="200">
        <v>0</v>
      </c>
      <c r="T997" s="201">
        <f>S997*H997</f>
        <v>0</v>
      </c>
      <c r="U997" s="37"/>
      <c r="V997" s="37"/>
      <c r="W997" s="37"/>
      <c r="X997" s="37"/>
      <c r="Y997" s="37"/>
      <c r="Z997" s="37"/>
      <c r="AA997" s="37"/>
      <c r="AB997" s="37"/>
      <c r="AC997" s="37"/>
      <c r="AD997" s="37"/>
      <c r="AE997" s="37"/>
      <c r="AR997" s="202" t="s">
        <v>407</v>
      </c>
      <c r="AT997" s="202" t="s">
        <v>403</v>
      </c>
      <c r="AU997" s="202" t="s">
        <v>82</v>
      </c>
      <c r="AY997" s="20" t="s">
        <v>136</v>
      </c>
      <c r="BE997" s="203">
        <f>IF(N997="základní",J997,0)</f>
        <v>0</v>
      </c>
      <c r="BF997" s="203">
        <f>IF(N997="snížená",J997,0)</f>
        <v>0</v>
      </c>
      <c r="BG997" s="203">
        <f>IF(N997="zákl. přenesená",J997,0)</f>
        <v>0</v>
      </c>
      <c r="BH997" s="203">
        <f>IF(N997="sníž. přenesená",J997,0)</f>
        <v>0</v>
      </c>
      <c r="BI997" s="203">
        <f>IF(N997="nulová",J997,0)</f>
        <v>0</v>
      </c>
      <c r="BJ997" s="20" t="s">
        <v>80</v>
      </c>
      <c r="BK997" s="203">
        <f>ROUND(I997*H997,2)</f>
        <v>0</v>
      </c>
      <c r="BL997" s="20" t="s">
        <v>332</v>
      </c>
      <c r="BM997" s="202" t="s">
        <v>1072</v>
      </c>
    </row>
    <row r="998" spans="1:47" s="2" customFormat="1" ht="11.25">
      <c r="A998" s="37"/>
      <c r="B998" s="38"/>
      <c r="C998" s="39"/>
      <c r="D998" s="204" t="s">
        <v>148</v>
      </c>
      <c r="E998" s="39"/>
      <c r="F998" s="205" t="s">
        <v>1071</v>
      </c>
      <c r="G998" s="39"/>
      <c r="H998" s="39"/>
      <c r="I998" s="112"/>
      <c r="J998" s="39"/>
      <c r="K998" s="39"/>
      <c r="L998" s="42"/>
      <c r="M998" s="206"/>
      <c r="N998" s="207"/>
      <c r="O998" s="67"/>
      <c r="P998" s="67"/>
      <c r="Q998" s="67"/>
      <c r="R998" s="67"/>
      <c r="S998" s="67"/>
      <c r="T998" s="68"/>
      <c r="U998" s="37"/>
      <c r="V998" s="37"/>
      <c r="W998" s="37"/>
      <c r="X998" s="37"/>
      <c r="Y998" s="37"/>
      <c r="Z998" s="37"/>
      <c r="AA998" s="37"/>
      <c r="AB998" s="37"/>
      <c r="AC998" s="37"/>
      <c r="AD998" s="37"/>
      <c r="AE998" s="37"/>
      <c r="AT998" s="20" t="s">
        <v>148</v>
      </c>
      <c r="AU998" s="20" t="s">
        <v>82</v>
      </c>
    </row>
    <row r="999" spans="1:65" s="2" customFormat="1" ht="16.5" customHeight="1">
      <c r="A999" s="37"/>
      <c r="B999" s="38"/>
      <c r="C999" s="241" t="s">
        <v>1073</v>
      </c>
      <c r="D999" s="241" t="s">
        <v>403</v>
      </c>
      <c r="E999" s="242" t="s">
        <v>1074</v>
      </c>
      <c r="F999" s="243" t="s">
        <v>1075</v>
      </c>
      <c r="G999" s="244" t="s">
        <v>504</v>
      </c>
      <c r="H999" s="245">
        <v>4</v>
      </c>
      <c r="I999" s="246"/>
      <c r="J999" s="247">
        <f>ROUND(I999*H999,2)</f>
        <v>0</v>
      </c>
      <c r="K999" s="243" t="s">
        <v>471</v>
      </c>
      <c r="L999" s="248"/>
      <c r="M999" s="249" t="s">
        <v>19</v>
      </c>
      <c r="N999" s="250" t="s">
        <v>43</v>
      </c>
      <c r="O999" s="67"/>
      <c r="P999" s="200">
        <f>O999*H999</f>
        <v>0</v>
      </c>
      <c r="Q999" s="200">
        <v>0</v>
      </c>
      <c r="R999" s="200">
        <f>Q999*H999</f>
        <v>0</v>
      </c>
      <c r="S999" s="200">
        <v>0</v>
      </c>
      <c r="T999" s="201">
        <f>S999*H999</f>
        <v>0</v>
      </c>
      <c r="U999" s="37"/>
      <c r="V999" s="37"/>
      <c r="W999" s="37"/>
      <c r="X999" s="37"/>
      <c r="Y999" s="37"/>
      <c r="Z999" s="37"/>
      <c r="AA999" s="37"/>
      <c r="AB999" s="37"/>
      <c r="AC999" s="37"/>
      <c r="AD999" s="37"/>
      <c r="AE999" s="37"/>
      <c r="AR999" s="202" t="s">
        <v>407</v>
      </c>
      <c r="AT999" s="202" t="s">
        <v>403</v>
      </c>
      <c r="AU999" s="202" t="s">
        <v>82</v>
      </c>
      <c r="AY999" s="20" t="s">
        <v>136</v>
      </c>
      <c r="BE999" s="203">
        <f>IF(N999="základní",J999,0)</f>
        <v>0</v>
      </c>
      <c r="BF999" s="203">
        <f>IF(N999="snížená",J999,0)</f>
        <v>0</v>
      </c>
      <c r="BG999" s="203">
        <f>IF(N999="zákl. přenesená",J999,0)</f>
        <v>0</v>
      </c>
      <c r="BH999" s="203">
        <f>IF(N999="sníž. přenesená",J999,0)</f>
        <v>0</v>
      </c>
      <c r="BI999" s="203">
        <f>IF(N999="nulová",J999,0)</f>
        <v>0</v>
      </c>
      <c r="BJ999" s="20" t="s">
        <v>80</v>
      </c>
      <c r="BK999" s="203">
        <f>ROUND(I999*H999,2)</f>
        <v>0</v>
      </c>
      <c r="BL999" s="20" t="s">
        <v>332</v>
      </c>
      <c r="BM999" s="202" t="s">
        <v>1076</v>
      </c>
    </row>
    <row r="1000" spans="1:47" s="2" customFormat="1" ht="11.25">
      <c r="A1000" s="37"/>
      <c r="B1000" s="38"/>
      <c r="C1000" s="39"/>
      <c r="D1000" s="204" t="s">
        <v>148</v>
      </c>
      <c r="E1000" s="39"/>
      <c r="F1000" s="205" t="s">
        <v>1075</v>
      </c>
      <c r="G1000" s="39"/>
      <c r="H1000" s="39"/>
      <c r="I1000" s="112"/>
      <c r="J1000" s="39"/>
      <c r="K1000" s="39"/>
      <c r="L1000" s="42"/>
      <c r="M1000" s="206"/>
      <c r="N1000" s="207"/>
      <c r="O1000" s="67"/>
      <c r="P1000" s="67"/>
      <c r="Q1000" s="67"/>
      <c r="R1000" s="67"/>
      <c r="S1000" s="67"/>
      <c r="T1000" s="68"/>
      <c r="U1000" s="37"/>
      <c r="V1000" s="37"/>
      <c r="W1000" s="37"/>
      <c r="X1000" s="37"/>
      <c r="Y1000" s="37"/>
      <c r="Z1000" s="37"/>
      <c r="AA1000" s="37"/>
      <c r="AB1000" s="37"/>
      <c r="AC1000" s="37"/>
      <c r="AD1000" s="37"/>
      <c r="AE1000" s="37"/>
      <c r="AT1000" s="20" t="s">
        <v>148</v>
      </c>
      <c r="AU1000" s="20" t="s">
        <v>82</v>
      </c>
    </row>
    <row r="1001" spans="1:65" s="2" customFormat="1" ht="16.5" customHeight="1">
      <c r="A1001" s="37"/>
      <c r="B1001" s="38"/>
      <c r="C1001" s="241" t="s">
        <v>1077</v>
      </c>
      <c r="D1001" s="241" t="s">
        <v>403</v>
      </c>
      <c r="E1001" s="242" t="s">
        <v>1078</v>
      </c>
      <c r="F1001" s="243" t="s">
        <v>1079</v>
      </c>
      <c r="G1001" s="244" t="s">
        <v>504</v>
      </c>
      <c r="H1001" s="245">
        <v>2</v>
      </c>
      <c r="I1001" s="246"/>
      <c r="J1001" s="247">
        <f>ROUND(I1001*H1001,2)</f>
        <v>0</v>
      </c>
      <c r="K1001" s="243" t="s">
        <v>471</v>
      </c>
      <c r="L1001" s="248"/>
      <c r="M1001" s="249" t="s">
        <v>19</v>
      </c>
      <c r="N1001" s="250" t="s">
        <v>43</v>
      </c>
      <c r="O1001" s="67"/>
      <c r="P1001" s="200">
        <f>O1001*H1001</f>
        <v>0</v>
      </c>
      <c r="Q1001" s="200">
        <v>0</v>
      </c>
      <c r="R1001" s="200">
        <f>Q1001*H1001</f>
        <v>0</v>
      </c>
      <c r="S1001" s="200">
        <v>0</v>
      </c>
      <c r="T1001" s="201">
        <f>S1001*H1001</f>
        <v>0</v>
      </c>
      <c r="U1001" s="37"/>
      <c r="V1001" s="37"/>
      <c r="W1001" s="37"/>
      <c r="X1001" s="37"/>
      <c r="Y1001" s="37"/>
      <c r="Z1001" s="37"/>
      <c r="AA1001" s="37"/>
      <c r="AB1001" s="37"/>
      <c r="AC1001" s="37"/>
      <c r="AD1001" s="37"/>
      <c r="AE1001" s="37"/>
      <c r="AR1001" s="202" t="s">
        <v>407</v>
      </c>
      <c r="AT1001" s="202" t="s">
        <v>403</v>
      </c>
      <c r="AU1001" s="202" t="s">
        <v>82</v>
      </c>
      <c r="AY1001" s="20" t="s">
        <v>136</v>
      </c>
      <c r="BE1001" s="203">
        <f>IF(N1001="základní",J1001,0)</f>
        <v>0</v>
      </c>
      <c r="BF1001" s="203">
        <f>IF(N1001="snížená",J1001,0)</f>
        <v>0</v>
      </c>
      <c r="BG1001" s="203">
        <f>IF(N1001="zákl. přenesená",J1001,0)</f>
        <v>0</v>
      </c>
      <c r="BH1001" s="203">
        <f>IF(N1001="sníž. přenesená",J1001,0)</f>
        <v>0</v>
      </c>
      <c r="BI1001" s="203">
        <f>IF(N1001="nulová",J1001,0)</f>
        <v>0</v>
      </c>
      <c r="BJ1001" s="20" t="s">
        <v>80</v>
      </c>
      <c r="BK1001" s="203">
        <f>ROUND(I1001*H1001,2)</f>
        <v>0</v>
      </c>
      <c r="BL1001" s="20" t="s">
        <v>332</v>
      </c>
      <c r="BM1001" s="202" t="s">
        <v>1080</v>
      </c>
    </row>
    <row r="1002" spans="1:47" s="2" customFormat="1" ht="11.25">
      <c r="A1002" s="37"/>
      <c r="B1002" s="38"/>
      <c r="C1002" s="39"/>
      <c r="D1002" s="204" t="s">
        <v>148</v>
      </c>
      <c r="E1002" s="39"/>
      <c r="F1002" s="205" t="s">
        <v>1079</v>
      </c>
      <c r="G1002" s="39"/>
      <c r="H1002" s="39"/>
      <c r="I1002" s="112"/>
      <c r="J1002" s="39"/>
      <c r="K1002" s="39"/>
      <c r="L1002" s="42"/>
      <c r="M1002" s="206"/>
      <c r="N1002" s="207"/>
      <c r="O1002" s="67"/>
      <c r="P1002" s="67"/>
      <c r="Q1002" s="67"/>
      <c r="R1002" s="67"/>
      <c r="S1002" s="67"/>
      <c r="T1002" s="68"/>
      <c r="U1002" s="37"/>
      <c r="V1002" s="37"/>
      <c r="W1002" s="37"/>
      <c r="X1002" s="37"/>
      <c r="Y1002" s="37"/>
      <c r="Z1002" s="37"/>
      <c r="AA1002" s="37"/>
      <c r="AB1002" s="37"/>
      <c r="AC1002" s="37"/>
      <c r="AD1002" s="37"/>
      <c r="AE1002" s="37"/>
      <c r="AT1002" s="20" t="s">
        <v>148</v>
      </c>
      <c r="AU1002" s="20" t="s">
        <v>82</v>
      </c>
    </row>
    <row r="1003" spans="1:65" s="2" customFormat="1" ht="16.5" customHeight="1">
      <c r="A1003" s="37"/>
      <c r="B1003" s="38"/>
      <c r="C1003" s="241" t="s">
        <v>1081</v>
      </c>
      <c r="D1003" s="241" t="s">
        <v>403</v>
      </c>
      <c r="E1003" s="242" t="s">
        <v>1082</v>
      </c>
      <c r="F1003" s="243" t="s">
        <v>1083</v>
      </c>
      <c r="G1003" s="244" t="s">
        <v>504</v>
      </c>
      <c r="H1003" s="245">
        <v>4</v>
      </c>
      <c r="I1003" s="246"/>
      <c r="J1003" s="247">
        <f>ROUND(I1003*H1003,2)</f>
        <v>0</v>
      </c>
      <c r="K1003" s="243" t="s">
        <v>471</v>
      </c>
      <c r="L1003" s="248"/>
      <c r="M1003" s="249" t="s">
        <v>19</v>
      </c>
      <c r="N1003" s="250" t="s">
        <v>43</v>
      </c>
      <c r="O1003" s="67"/>
      <c r="P1003" s="200">
        <f>O1003*H1003</f>
        <v>0</v>
      </c>
      <c r="Q1003" s="200">
        <v>0</v>
      </c>
      <c r="R1003" s="200">
        <f>Q1003*H1003</f>
        <v>0</v>
      </c>
      <c r="S1003" s="200">
        <v>0</v>
      </c>
      <c r="T1003" s="201">
        <f>S1003*H1003</f>
        <v>0</v>
      </c>
      <c r="U1003" s="37"/>
      <c r="V1003" s="37"/>
      <c r="W1003" s="37"/>
      <c r="X1003" s="37"/>
      <c r="Y1003" s="37"/>
      <c r="Z1003" s="37"/>
      <c r="AA1003" s="37"/>
      <c r="AB1003" s="37"/>
      <c r="AC1003" s="37"/>
      <c r="AD1003" s="37"/>
      <c r="AE1003" s="37"/>
      <c r="AR1003" s="202" t="s">
        <v>407</v>
      </c>
      <c r="AT1003" s="202" t="s">
        <v>403</v>
      </c>
      <c r="AU1003" s="202" t="s">
        <v>82</v>
      </c>
      <c r="AY1003" s="20" t="s">
        <v>136</v>
      </c>
      <c r="BE1003" s="203">
        <f>IF(N1003="základní",J1003,0)</f>
        <v>0</v>
      </c>
      <c r="BF1003" s="203">
        <f>IF(N1003="snížená",J1003,0)</f>
        <v>0</v>
      </c>
      <c r="BG1003" s="203">
        <f>IF(N1003="zákl. přenesená",J1003,0)</f>
        <v>0</v>
      </c>
      <c r="BH1003" s="203">
        <f>IF(N1003="sníž. přenesená",J1003,0)</f>
        <v>0</v>
      </c>
      <c r="BI1003" s="203">
        <f>IF(N1003="nulová",J1003,0)</f>
        <v>0</v>
      </c>
      <c r="BJ1003" s="20" t="s">
        <v>80</v>
      </c>
      <c r="BK1003" s="203">
        <f>ROUND(I1003*H1003,2)</f>
        <v>0</v>
      </c>
      <c r="BL1003" s="20" t="s">
        <v>332</v>
      </c>
      <c r="BM1003" s="202" t="s">
        <v>1084</v>
      </c>
    </row>
    <row r="1004" spans="1:47" s="2" customFormat="1" ht="11.25">
      <c r="A1004" s="37"/>
      <c r="B1004" s="38"/>
      <c r="C1004" s="39"/>
      <c r="D1004" s="204" t="s">
        <v>148</v>
      </c>
      <c r="E1004" s="39"/>
      <c r="F1004" s="205" t="s">
        <v>1083</v>
      </c>
      <c r="G1004" s="39"/>
      <c r="H1004" s="39"/>
      <c r="I1004" s="112"/>
      <c r="J1004" s="39"/>
      <c r="K1004" s="39"/>
      <c r="L1004" s="42"/>
      <c r="M1004" s="206"/>
      <c r="N1004" s="207"/>
      <c r="O1004" s="67"/>
      <c r="P1004" s="67"/>
      <c r="Q1004" s="67"/>
      <c r="R1004" s="67"/>
      <c r="S1004" s="67"/>
      <c r="T1004" s="68"/>
      <c r="U1004" s="37"/>
      <c r="V1004" s="37"/>
      <c r="W1004" s="37"/>
      <c r="X1004" s="37"/>
      <c r="Y1004" s="37"/>
      <c r="Z1004" s="37"/>
      <c r="AA1004" s="37"/>
      <c r="AB1004" s="37"/>
      <c r="AC1004" s="37"/>
      <c r="AD1004" s="37"/>
      <c r="AE1004" s="37"/>
      <c r="AT1004" s="20" t="s">
        <v>148</v>
      </c>
      <c r="AU1004" s="20" t="s">
        <v>82</v>
      </c>
    </row>
    <row r="1005" spans="1:65" s="2" customFormat="1" ht="16.5" customHeight="1">
      <c r="A1005" s="37"/>
      <c r="B1005" s="38"/>
      <c r="C1005" s="241" t="s">
        <v>1085</v>
      </c>
      <c r="D1005" s="241" t="s">
        <v>403</v>
      </c>
      <c r="E1005" s="242" t="s">
        <v>1086</v>
      </c>
      <c r="F1005" s="243" t="s">
        <v>1087</v>
      </c>
      <c r="G1005" s="244" t="s">
        <v>504</v>
      </c>
      <c r="H1005" s="245">
        <v>2</v>
      </c>
      <c r="I1005" s="246"/>
      <c r="J1005" s="247">
        <f>ROUND(I1005*H1005,2)</f>
        <v>0</v>
      </c>
      <c r="K1005" s="243" t="s">
        <v>471</v>
      </c>
      <c r="L1005" s="248"/>
      <c r="M1005" s="249" t="s">
        <v>19</v>
      </c>
      <c r="N1005" s="250" t="s">
        <v>43</v>
      </c>
      <c r="O1005" s="67"/>
      <c r="P1005" s="200">
        <f>O1005*H1005</f>
        <v>0</v>
      </c>
      <c r="Q1005" s="200">
        <v>0</v>
      </c>
      <c r="R1005" s="200">
        <f>Q1005*H1005</f>
        <v>0</v>
      </c>
      <c r="S1005" s="200">
        <v>0</v>
      </c>
      <c r="T1005" s="201">
        <f>S1005*H1005</f>
        <v>0</v>
      </c>
      <c r="U1005" s="37"/>
      <c r="V1005" s="37"/>
      <c r="W1005" s="37"/>
      <c r="X1005" s="37"/>
      <c r="Y1005" s="37"/>
      <c r="Z1005" s="37"/>
      <c r="AA1005" s="37"/>
      <c r="AB1005" s="37"/>
      <c r="AC1005" s="37"/>
      <c r="AD1005" s="37"/>
      <c r="AE1005" s="37"/>
      <c r="AR1005" s="202" t="s">
        <v>407</v>
      </c>
      <c r="AT1005" s="202" t="s">
        <v>403</v>
      </c>
      <c r="AU1005" s="202" t="s">
        <v>82</v>
      </c>
      <c r="AY1005" s="20" t="s">
        <v>136</v>
      </c>
      <c r="BE1005" s="203">
        <f>IF(N1005="základní",J1005,0)</f>
        <v>0</v>
      </c>
      <c r="BF1005" s="203">
        <f>IF(N1005="snížená",J1005,0)</f>
        <v>0</v>
      </c>
      <c r="BG1005" s="203">
        <f>IF(N1005="zákl. přenesená",J1005,0)</f>
        <v>0</v>
      </c>
      <c r="BH1005" s="203">
        <f>IF(N1005="sníž. přenesená",J1005,0)</f>
        <v>0</v>
      </c>
      <c r="BI1005" s="203">
        <f>IF(N1005="nulová",J1005,0)</f>
        <v>0</v>
      </c>
      <c r="BJ1005" s="20" t="s">
        <v>80</v>
      </c>
      <c r="BK1005" s="203">
        <f>ROUND(I1005*H1005,2)</f>
        <v>0</v>
      </c>
      <c r="BL1005" s="20" t="s">
        <v>332</v>
      </c>
      <c r="BM1005" s="202" t="s">
        <v>1088</v>
      </c>
    </row>
    <row r="1006" spans="1:47" s="2" customFormat="1" ht="11.25">
      <c r="A1006" s="37"/>
      <c r="B1006" s="38"/>
      <c r="C1006" s="39"/>
      <c r="D1006" s="204" t="s">
        <v>148</v>
      </c>
      <c r="E1006" s="39"/>
      <c r="F1006" s="205" t="s">
        <v>1087</v>
      </c>
      <c r="G1006" s="39"/>
      <c r="H1006" s="39"/>
      <c r="I1006" s="112"/>
      <c r="J1006" s="39"/>
      <c r="K1006" s="39"/>
      <c r="L1006" s="42"/>
      <c r="M1006" s="206"/>
      <c r="N1006" s="207"/>
      <c r="O1006" s="67"/>
      <c r="P1006" s="67"/>
      <c r="Q1006" s="67"/>
      <c r="R1006" s="67"/>
      <c r="S1006" s="67"/>
      <c r="T1006" s="68"/>
      <c r="U1006" s="37"/>
      <c r="V1006" s="37"/>
      <c r="W1006" s="37"/>
      <c r="X1006" s="37"/>
      <c r="Y1006" s="37"/>
      <c r="Z1006" s="37"/>
      <c r="AA1006" s="37"/>
      <c r="AB1006" s="37"/>
      <c r="AC1006" s="37"/>
      <c r="AD1006" s="37"/>
      <c r="AE1006" s="37"/>
      <c r="AT1006" s="20" t="s">
        <v>148</v>
      </c>
      <c r="AU1006" s="20" t="s">
        <v>82</v>
      </c>
    </row>
    <row r="1007" spans="1:65" s="2" customFormat="1" ht="16.5" customHeight="1">
      <c r="A1007" s="37"/>
      <c r="B1007" s="38"/>
      <c r="C1007" s="241" t="s">
        <v>1089</v>
      </c>
      <c r="D1007" s="241" t="s">
        <v>403</v>
      </c>
      <c r="E1007" s="242" t="s">
        <v>1090</v>
      </c>
      <c r="F1007" s="243" t="s">
        <v>1091</v>
      </c>
      <c r="G1007" s="244" t="s">
        <v>504</v>
      </c>
      <c r="H1007" s="245">
        <v>4</v>
      </c>
      <c r="I1007" s="246"/>
      <c r="J1007" s="247">
        <f>ROUND(I1007*H1007,2)</f>
        <v>0</v>
      </c>
      <c r="K1007" s="243" t="s">
        <v>471</v>
      </c>
      <c r="L1007" s="248"/>
      <c r="M1007" s="249" t="s">
        <v>19</v>
      </c>
      <c r="N1007" s="250" t="s">
        <v>43</v>
      </c>
      <c r="O1007" s="67"/>
      <c r="P1007" s="200">
        <f>O1007*H1007</f>
        <v>0</v>
      </c>
      <c r="Q1007" s="200">
        <v>0</v>
      </c>
      <c r="R1007" s="200">
        <f>Q1007*H1007</f>
        <v>0</v>
      </c>
      <c r="S1007" s="200">
        <v>0</v>
      </c>
      <c r="T1007" s="201">
        <f>S1007*H1007</f>
        <v>0</v>
      </c>
      <c r="U1007" s="37"/>
      <c r="V1007" s="37"/>
      <c r="W1007" s="37"/>
      <c r="X1007" s="37"/>
      <c r="Y1007" s="37"/>
      <c r="Z1007" s="37"/>
      <c r="AA1007" s="37"/>
      <c r="AB1007" s="37"/>
      <c r="AC1007" s="37"/>
      <c r="AD1007" s="37"/>
      <c r="AE1007" s="37"/>
      <c r="AR1007" s="202" t="s">
        <v>407</v>
      </c>
      <c r="AT1007" s="202" t="s">
        <v>403</v>
      </c>
      <c r="AU1007" s="202" t="s">
        <v>82</v>
      </c>
      <c r="AY1007" s="20" t="s">
        <v>136</v>
      </c>
      <c r="BE1007" s="203">
        <f>IF(N1007="základní",J1007,0)</f>
        <v>0</v>
      </c>
      <c r="BF1007" s="203">
        <f>IF(N1007="snížená",J1007,0)</f>
        <v>0</v>
      </c>
      <c r="BG1007" s="203">
        <f>IF(N1007="zákl. přenesená",J1007,0)</f>
        <v>0</v>
      </c>
      <c r="BH1007" s="203">
        <f>IF(N1007="sníž. přenesená",J1007,0)</f>
        <v>0</v>
      </c>
      <c r="BI1007" s="203">
        <f>IF(N1007="nulová",J1007,0)</f>
        <v>0</v>
      </c>
      <c r="BJ1007" s="20" t="s">
        <v>80</v>
      </c>
      <c r="BK1007" s="203">
        <f>ROUND(I1007*H1007,2)</f>
        <v>0</v>
      </c>
      <c r="BL1007" s="20" t="s">
        <v>332</v>
      </c>
      <c r="BM1007" s="202" t="s">
        <v>1092</v>
      </c>
    </row>
    <row r="1008" spans="1:47" s="2" customFormat="1" ht="11.25">
      <c r="A1008" s="37"/>
      <c r="B1008" s="38"/>
      <c r="C1008" s="39"/>
      <c r="D1008" s="204" t="s">
        <v>148</v>
      </c>
      <c r="E1008" s="39"/>
      <c r="F1008" s="205" t="s">
        <v>1091</v>
      </c>
      <c r="G1008" s="39"/>
      <c r="H1008" s="39"/>
      <c r="I1008" s="112"/>
      <c r="J1008" s="39"/>
      <c r="K1008" s="39"/>
      <c r="L1008" s="42"/>
      <c r="M1008" s="206"/>
      <c r="N1008" s="207"/>
      <c r="O1008" s="67"/>
      <c r="P1008" s="67"/>
      <c r="Q1008" s="67"/>
      <c r="R1008" s="67"/>
      <c r="S1008" s="67"/>
      <c r="T1008" s="68"/>
      <c r="U1008" s="37"/>
      <c r="V1008" s="37"/>
      <c r="W1008" s="37"/>
      <c r="X1008" s="37"/>
      <c r="Y1008" s="37"/>
      <c r="Z1008" s="37"/>
      <c r="AA1008" s="37"/>
      <c r="AB1008" s="37"/>
      <c r="AC1008" s="37"/>
      <c r="AD1008" s="37"/>
      <c r="AE1008" s="37"/>
      <c r="AT1008" s="20" t="s">
        <v>148</v>
      </c>
      <c r="AU1008" s="20" t="s">
        <v>82</v>
      </c>
    </row>
    <row r="1009" spans="1:65" s="2" customFormat="1" ht="16.5" customHeight="1">
      <c r="A1009" s="37"/>
      <c r="B1009" s="38"/>
      <c r="C1009" s="241" t="s">
        <v>1093</v>
      </c>
      <c r="D1009" s="241" t="s">
        <v>403</v>
      </c>
      <c r="E1009" s="242" t="s">
        <v>1094</v>
      </c>
      <c r="F1009" s="243" t="s">
        <v>1095</v>
      </c>
      <c r="G1009" s="244" t="s">
        <v>504</v>
      </c>
      <c r="H1009" s="245">
        <v>8</v>
      </c>
      <c r="I1009" s="246"/>
      <c r="J1009" s="247">
        <f>ROUND(I1009*H1009,2)</f>
        <v>0</v>
      </c>
      <c r="K1009" s="243" t="s">
        <v>471</v>
      </c>
      <c r="L1009" s="248"/>
      <c r="M1009" s="249" t="s">
        <v>19</v>
      </c>
      <c r="N1009" s="250" t="s">
        <v>43</v>
      </c>
      <c r="O1009" s="67"/>
      <c r="P1009" s="200">
        <f>O1009*H1009</f>
        <v>0</v>
      </c>
      <c r="Q1009" s="200">
        <v>0</v>
      </c>
      <c r="R1009" s="200">
        <f>Q1009*H1009</f>
        <v>0</v>
      </c>
      <c r="S1009" s="200">
        <v>0</v>
      </c>
      <c r="T1009" s="201">
        <f>S1009*H1009</f>
        <v>0</v>
      </c>
      <c r="U1009" s="37"/>
      <c r="V1009" s="37"/>
      <c r="W1009" s="37"/>
      <c r="X1009" s="37"/>
      <c r="Y1009" s="37"/>
      <c r="Z1009" s="37"/>
      <c r="AA1009" s="37"/>
      <c r="AB1009" s="37"/>
      <c r="AC1009" s="37"/>
      <c r="AD1009" s="37"/>
      <c r="AE1009" s="37"/>
      <c r="AR1009" s="202" t="s">
        <v>407</v>
      </c>
      <c r="AT1009" s="202" t="s">
        <v>403</v>
      </c>
      <c r="AU1009" s="202" t="s">
        <v>82</v>
      </c>
      <c r="AY1009" s="20" t="s">
        <v>136</v>
      </c>
      <c r="BE1009" s="203">
        <f>IF(N1009="základní",J1009,0)</f>
        <v>0</v>
      </c>
      <c r="BF1009" s="203">
        <f>IF(N1009="snížená",J1009,0)</f>
        <v>0</v>
      </c>
      <c r="BG1009" s="203">
        <f>IF(N1009="zákl. přenesená",J1009,0)</f>
        <v>0</v>
      </c>
      <c r="BH1009" s="203">
        <f>IF(N1009="sníž. přenesená",J1009,0)</f>
        <v>0</v>
      </c>
      <c r="BI1009" s="203">
        <f>IF(N1009="nulová",J1009,0)</f>
        <v>0</v>
      </c>
      <c r="BJ1009" s="20" t="s">
        <v>80</v>
      </c>
      <c r="BK1009" s="203">
        <f>ROUND(I1009*H1009,2)</f>
        <v>0</v>
      </c>
      <c r="BL1009" s="20" t="s">
        <v>332</v>
      </c>
      <c r="BM1009" s="202" t="s">
        <v>1096</v>
      </c>
    </row>
    <row r="1010" spans="1:47" s="2" customFormat="1" ht="11.25">
      <c r="A1010" s="37"/>
      <c r="B1010" s="38"/>
      <c r="C1010" s="39"/>
      <c r="D1010" s="204" t="s">
        <v>148</v>
      </c>
      <c r="E1010" s="39"/>
      <c r="F1010" s="205" t="s">
        <v>1095</v>
      </c>
      <c r="G1010" s="39"/>
      <c r="H1010" s="39"/>
      <c r="I1010" s="112"/>
      <c r="J1010" s="39"/>
      <c r="K1010" s="39"/>
      <c r="L1010" s="42"/>
      <c r="M1010" s="206"/>
      <c r="N1010" s="207"/>
      <c r="O1010" s="67"/>
      <c r="P1010" s="67"/>
      <c r="Q1010" s="67"/>
      <c r="R1010" s="67"/>
      <c r="S1010" s="67"/>
      <c r="T1010" s="68"/>
      <c r="U1010" s="37"/>
      <c r="V1010" s="37"/>
      <c r="W1010" s="37"/>
      <c r="X1010" s="37"/>
      <c r="Y1010" s="37"/>
      <c r="Z1010" s="37"/>
      <c r="AA1010" s="37"/>
      <c r="AB1010" s="37"/>
      <c r="AC1010" s="37"/>
      <c r="AD1010" s="37"/>
      <c r="AE1010" s="37"/>
      <c r="AT1010" s="20" t="s">
        <v>148</v>
      </c>
      <c r="AU1010" s="20" t="s">
        <v>82</v>
      </c>
    </row>
    <row r="1011" spans="1:65" s="2" customFormat="1" ht="16.5" customHeight="1">
      <c r="A1011" s="37"/>
      <c r="B1011" s="38"/>
      <c r="C1011" s="241" t="s">
        <v>1097</v>
      </c>
      <c r="D1011" s="241" t="s">
        <v>403</v>
      </c>
      <c r="E1011" s="242" t="s">
        <v>1098</v>
      </c>
      <c r="F1011" s="243" t="s">
        <v>1099</v>
      </c>
      <c r="G1011" s="244" t="s">
        <v>504</v>
      </c>
      <c r="H1011" s="245">
        <v>4</v>
      </c>
      <c r="I1011" s="246"/>
      <c r="J1011" s="247">
        <f>ROUND(I1011*H1011,2)</f>
        <v>0</v>
      </c>
      <c r="K1011" s="243" t="s">
        <v>471</v>
      </c>
      <c r="L1011" s="248"/>
      <c r="M1011" s="249" t="s">
        <v>19</v>
      </c>
      <c r="N1011" s="250" t="s">
        <v>43</v>
      </c>
      <c r="O1011" s="67"/>
      <c r="P1011" s="200">
        <f>O1011*H1011</f>
        <v>0</v>
      </c>
      <c r="Q1011" s="200">
        <v>0</v>
      </c>
      <c r="R1011" s="200">
        <f>Q1011*H1011</f>
        <v>0</v>
      </c>
      <c r="S1011" s="200">
        <v>0</v>
      </c>
      <c r="T1011" s="201">
        <f>S1011*H1011</f>
        <v>0</v>
      </c>
      <c r="U1011" s="37"/>
      <c r="V1011" s="37"/>
      <c r="W1011" s="37"/>
      <c r="X1011" s="37"/>
      <c r="Y1011" s="37"/>
      <c r="Z1011" s="37"/>
      <c r="AA1011" s="37"/>
      <c r="AB1011" s="37"/>
      <c r="AC1011" s="37"/>
      <c r="AD1011" s="37"/>
      <c r="AE1011" s="37"/>
      <c r="AR1011" s="202" t="s">
        <v>407</v>
      </c>
      <c r="AT1011" s="202" t="s">
        <v>403</v>
      </c>
      <c r="AU1011" s="202" t="s">
        <v>82</v>
      </c>
      <c r="AY1011" s="20" t="s">
        <v>136</v>
      </c>
      <c r="BE1011" s="203">
        <f>IF(N1011="základní",J1011,0)</f>
        <v>0</v>
      </c>
      <c r="BF1011" s="203">
        <f>IF(N1011="snížená",J1011,0)</f>
        <v>0</v>
      </c>
      <c r="BG1011" s="203">
        <f>IF(N1011="zákl. přenesená",J1011,0)</f>
        <v>0</v>
      </c>
      <c r="BH1011" s="203">
        <f>IF(N1011="sníž. přenesená",J1011,0)</f>
        <v>0</v>
      </c>
      <c r="BI1011" s="203">
        <f>IF(N1011="nulová",J1011,0)</f>
        <v>0</v>
      </c>
      <c r="BJ1011" s="20" t="s">
        <v>80</v>
      </c>
      <c r="BK1011" s="203">
        <f>ROUND(I1011*H1011,2)</f>
        <v>0</v>
      </c>
      <c r="BL1011" s="20" t="s">
        <v>332</v>
      </c>
      <c r="BM1011" s="202" t="s">
        <v>1100</v>
      </c>
    </row>
    <row r="1012" spans="1:47" s="2" customFormat="1" ht="11.25">
      <c r="A1012" s="37"/>
      <c r="B1012" s="38"/>
      <c r="C1012" s="39"/>
      <c r="D1012" s="204" t="s">
        <v>148</v>
      </c>
      <c r="E1012" s="39"/>
      <c r="F1012" s="205" t="s">
        <v>1099</v>
      </c>
      <c r="G1012" s="39"/>
      <c r="H1012" s="39"/>
      <c r="I1012" s="112"/>
      <c r="J1012" s="39"/>
      <c r="K1012" s="39"/>
      <c r="L1012" s="42"/>
      <c r="M1012" s="206"/>
      <c r="N1012" s="207"/>
      <c r="O1012" s="67"/>
      <c r="P1012" s="67"/>
      <c r="Q1012" s="67"/>
      <c r="R1012" s="67"/>
      <c r="S1012" s="67"/>
      <c r="T1012" s="68"/>
      <c r="U1012" s="37"/>
      <c r="V1012" s="37"/>
      <c r="W1012" s="37"/>
      <c r="X1012" s="37"/>
      <c r="Y1012" s="37"/>
      <c r="Z1012" s="37"/>
      <c r="AA1012" s="37"/>
      <c r="AB1012" s="37"/>
      <c r="AC1012" s="37"/>
      <c r="AD1012" s="37"/>
      <c r="AE1012" s="37"/>
      <c r="AT1012" s="20" t="s">
        <v>148</v>
      </c>
      <c r="AU1012" s="20" t="s">
        <v>82</v>
      </c>
    </row>
    <row r="1013" spans="1:65" s="2" customFormat="1" ht="16.5" customHeight="1">
      <c r="A1013" s="37"/>
      <c r="B1013" s="38"/>
      <c r="C1013" s="241" t="s">
        <v>1101</v>
      </c>
      <c r="D1013" s="241" t="s">
        <v>403</v>
      </c>
      <c r="E1013" s="242" t="s">
        <v>1102</v>
      </c>
      <c r="F1013" s="243" t="s">
        <v>1103</v>
      </c>
      <c r="G1013" s="244" t="s">
        <v>504</v>
      </c>
      <c r="H1013" s="245">
        <v>4</v>
      </c>
      <c r="I1013" s="246"/>
      <c r="J1013" s="247">
        <f>ROUND(I1013*H1013,2)</f>
        <v>0</v>
      </c>
      <c r="K1013" s="243" t="s">
        <v>471</v>
      </c>
      <c r="L1013" s="248"/>
      <c r="M1013" s="249" t="s">
        <v>19</v>
      </c>
      <c r="N1013" s="250" t="s">
        <v>43</v>
      </c>
      <c r="O1013" s="67"/>
      <c r="P1013" s="200">
        <f>O1013*H1013</f>
        <v>0</v>
      </c>
      <c r="Q1013" s="200">
        <v>0</v>
      </c>
      <c r="R1013" s="200">
        <f>Q1013*H1013</f>
        <v>0</v>
      </c>
      <c r="S1013" s="200">
        <v>0</v>
      </c>
      <c r="T1013" s="201">
        <f>S1013*H1013</f>
        <v>0</v>
      </c>
      <c r="U1013" s="37"/>
      <c r="V1013" s="37"/>
      <c r="W1013" s="37"/>
      <c r="X1013" s="37"/>
      <c r="Y1013" s="37"/>
      <c r="Z1013" s="37"/>
      <c r="AA1013" s="37"/>
      <c r="AB1013" s="37"/>
      <c r="AC1013" s="37"/>
      <c r="AD1013" s="37"/>
      <c r="AE1013" s="37"/>
      <c r="AR1013" s="202" t="s">
        <v>407</v>
      </c>
      <c r="AT1013" s="202" t="s">
        <v>403</v>
      </c>
      <c r="AU1013" s="202" t="s">
        <v>82</v>
      </c>
      <c r="AY1013" s="20" t="s">
        <v>136</v>
      </c>
      <c r="BE1013" s="203">
        <f>IF(N1013="základní",J1013,0)</f>
        <v>0</v>
      </c>
      <c r="BF1013" s="203">
        <f>IF(N1013="snížená",J1013,0)</f>
        <v>0</v>
      </c>
      <c r="BG1013" s="203">
        <f>IF(N1013="zákl. přenesená",J1013,0)</f>
        <v>0</v>
      </c>
      <c r="BH1013" s="203">
        <f>IF(N1013="sníž. přenesená",J1013,0)</f>
        <v>0</v>
      </c>
      <c r="BI1013" s="203">
        <f>IF(N1013="nulová",J1013,0)</f>
        <v>0</v>
      </c>
      <c r="BJ1013" s="20" t="s">
        <v>80</v>
      </c>
      <c r="BK1013" s="203">
        <f>ROUND(I1013*H1013,2)</f>
        <v>0</v>
      </c>
      <c r="BL1013" s="20" t="s">
        <v>332</v>
      </c>
      <c r="BM1013" s="202" t="s">
        <v>1104</v>
      </c>
    </row>
    <row r="1014" spans="1:47" s="2" customFormat="1" ht="11.25">
      <c r="A1014" s="37"/>
      <c r="B1014" s="38"/>
      <c r="C1014" s="39"/>
      <c r="D1014" s="204" t="s">
        <v>148</v>
      </c>
      <c r="E1014" s="39"/>
      <c r="F1014" s="205" t="s">
        <v>1103</v>
      </c>
      <c r="G1014" s="39"/>
      <c r="H1014" s="39"/>
      <c r="I1014" s="112"/>
      <c r="J1014" s="39"/>
      <c r="K1014" s="39"/>
      <c r="L1014" s="42"/>
      <c r="M1014" s="206"/>
      <c r="N1014" s="207"/>
      <c r="O1014" s="67"/>
      <c r="P1014" s="67"/>
      <c r="Q1014" s="67"/>
      <c r="R1014" s="67"/>
      <c r="S1014" s="67"/>
      <c r="T1014" s="68"/>
      <c r="U1014" s="37"/>
      <c r="V1014" s="37"/>
      <c r="W1014" s="37"/>
      <c r="X1014" s="37"/>
      <c r="Y1014" s="37"/>
      <c r="Z1014" s="37"/>
      <c r="AA1014" s="37"/>
      <c r="AB1014" s="37"/>
      <c r="AC1014" s="37"/>
      <c r="AD1014" s="37"/>
      <c r="AE1014" s="37"/>
      <c r="AT1014" s="20" t="s">
        <v>148</v>
      </c>
      <c r="AU1014" s="20" t="s">
        <v>82</v>
      </c>
    </row>
    <row r="1015" spans="1:65" s="2" customFormat="1" ht="16.5" customHeight="1">
      <c r="A1015" s="37"/>
      <c r="B1015" s="38"/>
      <c r="C1015" s="241" t="s">
        <v>1105</v>
      </c>
      <c r="D1015" s="241" t="s">
        <v>403</v>
      </c>
      <c r="E1015" s="242" t="s">
        <v>1106</v>
      </c>
      <c r="F1015" s="243" t="s">
        <v>1107</v>
      </c>
      <c r="G1015" s="244" t="s">
        <v>504</v>
      </c>
      <c r="H1015" s="245">
        <v>2</v>
      </c>
      <c r="I1015" s="246"/>
      <c r="J1015" s="247">
        <f>ROUND(I1015*H1015,2)</f>
        <v>0</v>
      </c>
      <c r="K1015" s="243" t="s">
        <v>471</v>
      </c>
      <c r="L1015" s="248"/>
      <c r="M1015" s="249" t="s">
        <v>19</v>
      </c>
      <c r="N1015" s="250" t="s">
        <v>43</v>
      </c>
      <c r="O1015" s="67"/>
      <c r="P1015" s="200">
        <f>O1015*H1015</f>
        <v>0</v>
      </c>
      <c r="Q1015" s="200">
        <v>0</v>
      </c>
      <c r="R1015" s="200">
        <f>Q1015*H1015</f>
        <v>0</v>
      </c>
      <c r="S1015" s="200">
        <v>0</v>
      </c>
      <c r="T1015" s="201">
        <f>S1015*H1015</f>
        <v>0</v>
      </c>
      <c r="U1015" s="37"/>
      <c r="V1015" s="37"/>
      <c r="W1015" s="37"/>
      <c r="X1015" s="37"/>
      <c r="Y1015" s="37"/>
      <c r="Z1015" s="37"/>
      <c r="AA1015" s="37"/>
      <c r="AB1015" s="37"/>
      <c r="AC1015" s="37"/>
      <c r="AD1015" s="37"/>
      <c r="AE1015" s="37"/>
      <c r="AR1015" s="202" t="s">
        <v>407</v>
      </c>
      <c r="AT1015" s="202" t="s">
        <v>403</v>
      </c>
      <c r="AU1015" s="202" t="s">
        <v>82</v>
      </c>
      <c r="AY1015" s="20" t="s">
        <v>136</v>
      </c>
      <c r="BE1015" s="203">
        <f>IF(N1015="základní",J1015,0)</f>
        <v>0</v>
      </c>
      <c r="BF1015" s="203">
        <f>IF(N1015="snížená",J1015,0)</f>
        <v>0</v>
      </c>
      <c r="BG1015" s="203">
        <f>IF(N1015="zákl. přenesená",J1015,0)</f>
        <v>0</v>
      </c>
      <c r="BH1015" s="203">
        <f>IF(N1015="sníž. přenesená",J1015,0)</f>
        <v>0</v>
      </c>
      <c r="BI1015" s="203">
        <f>IF(N1015="nulová",J1015,0)</f>
        <v>0</v>
      </c>
      <c r="BJ1015" s="20" t="s">
        <v>80</v>
      </c>
      <c r="BK1015" s="203">
        <f>ROUND(I1015*H1015,2)</f>
        <v>0</v>
      </c>
      <c r="BL1015" s="20" t="s">
        <v>332</v>
      </c>
      <c r="BM1015" s="202" t="s">
        <v>1108</v>
      </c>
    </row>
    <row r="1016" spans="1:47" s="2" customFormat="1" ht="11.25">
      <c r="A1016" s="37"/>
      <c r="B1016" s="38"/>
      <c r="C1016" s="39"/>
      <c r="D1016" s="204" t="s">
        <v>148</v>
      </c>
      <c r="E1016" s="39"/>
      <c r="F1016" s="205" t="s">
        <v>1107</v>
      </c>
      <c r="G1016" s="39"/>
      <c r="H1016" s="39"/>
      <c r="I1016" s="112"/>
      <c r="J1016" s="39"/>
      <c r="K1016" s="39"/>
      <c r="L1016" s="42"/>
      <c r="M1016" s="206"/>
      <c r="N1016" s="207"/>
      <c r="O1016" s="67"/>
      <c r="P1016" s="67"/>
      <c r="Q1016" s="67"/>
      <c r="R1016" s="67"/>
      <c r="S1016" s="67"/>
      <c r="T1016" s="68"/>
      <c r="U1016" s="37"/>
      <c r="V1016" s="37"/>
      <c r="W1016" s="37"/>
      <c r="X1016" s="37"/>
      <c r="Y1016" s="37"/>
      <c r="Z1016" s="37"/>
      <c r="AA1016" s="37"/>
      <c r="AB1016" s="37"/>
      <c r="AC1016" s="37"/>
      <c r="AD1016" s="37"/>
      <c r="AE1016" s="37"/>
      <c r="AT1016" s="20" t="s">
        <v>148</v>
      </c>
      <c r="AU1016" s="20" t="s">
        <v>82</v>
      </c>
    </row>
    <row r="1017" spans="1:65" s="2" customFormat="1" ht="16.5" customHeight="1">
      <c r="A1017" s="37"/>
      <c r="B1017" s="38"/>
      <c r="C1017" s="241" t="s">
        <v>1109</v>
      </c>
      <c r="D1017" s="241" t="s">
        <v>403</v>
      </c>
      <c r="E1017" s="242" t="s">
        <v>1110</v>
      </c>
      <c r="F1017" s="243" t="s">
        <v>1111</v>
      </c>
      <c r="G1017" s="244" t="s">
        <v>504</v>
      </c>
      <c r="H1017" s="245">
        <v>11</v>
      </c>
      <c r="I1017" s="246"/>
      <c r="J1017" s="247">
        <f>ROUND(I1017*H1017,2)</f>
        <v>0</v>
      </c>
      <c r="K1017" s="243" t="s">
        <v>471</v>
      </c>
      <c r="L1017" s="248"/>
      <c r="M1017" s="249" t="s">
        <v>19</v>
      </c>
      <c r="N1017" s="250" t="s">
        <v>43</v>
      </c>
      <c r="O1017" s="67"/>
      <c r="P1017" s="200">
        <f>O1017*H1017</f>
        <v>0</v>
      </c>
      <c r="Q1017" s="200">
        <v>0</v>
      </c>
      <c r="R1017" s="200">
        <f>Q1017*H1017</f>
        <v>0</v>
      </c>
      <c r="S1017" s="200">
        <v>0</v>
      </c>
      <c r="T1017" s="201">
        <f>S1017*H1017</f>
        <v>0</v>
      </c>
      <c r="U1017" s="37"/>
      <c r="V1017" s="37"/>
      <c r="W1017" s="37"/>
      <c r="X1017" s="37"/>
      <c r="Y1017" s="37"/>
      <c r="Z1017" s="37"/>
      <c r="AA1017" s="37"/>
      <c r="AB1017" s="37"/>
      <c r="AC1017" s="37"/>
      <c r="AD1017" s="37"/>
      <c r="AE1017" s="37"/>
      <c r="AR1017" s="202" t="s">
        <v>407</v>
      </c>
      <c r="AT1017" s="202" t="s">
        <v>403</v>
      </c>
      <c r="AU1017" s="202" t="s">
        <v>82</v>
      </c>
      <c r="AY1017" s="20" t="s">
        <v>136</v>
      </c>
      <c r="BE1017" s="203">
        <f>IF(N1017="základní",J1017,0)</f>
        <v>0</v>
      </c>
      <c r="BF1017" s="203">
        <f>IF(N1017="snížená",J1017,0)</f>
        <v>0</v>
      </c>
      <c r="BG1017" s="203">
        <f>IF(N1017="zákl. přenesená",J1017,0)</f>
        <v>0</v>
      </c>
      <c r="BH1017" s="203">
        <f>IF(N1017="sníž. přenesená",J1017,0)</f>
        <v>0</v>
      </c>
      <c r="BI1017" s="203">
        <f>IF(N1017="nulová",J1017,0)</f>
        <v>0</v>
      </c>
      <c r="BJ1017" s="20" t="s">
        <v>80</v>
      </c>
      <c r="BK1017" s="203">
        <f>ROUND(I1017*H1017,2)</f>
        <v>0</v>
      </c>
      <c r="BL1017" s="20" t="s">
        <v>332</v>
      </c>
      <c r="BM1017" s="202" t="s">
        <v>1112</v>
      </c>
    </row>
    <row r="1018" spans="1:47" s="2" customFormat="1" ht="11.25">
      <c r="A1018" s="37"/>
      <c r="B1018" s="38"/>
      <c r="C1018" s="39"/>
      <c r="D1018" s="204" t="s">
        <v>148</v>
      </c>
      <c r="E1018" s="39"/>
      <c r="F1018" s="205" t="s">
        <v>1111</v>
      </c>
      <c r="G1018" s="39"/>
      <c r="H1018" s="39"/>
      <c r="I1018" s="112"/>
      <c r="J1018" s="39"/>
      <c r="K1018" s="39"/>
      <c r="L1018" s="42"/>
      <c r="M1018" s="206"/>
      <c r="N1018" s="207"/>
      <c r="O1018" s="67"/>
      <c r="P1018" s="67"/>
      <c r="Q1018" s="67"/>
      <c r="R1018" s="67"/>
      <c r="S1018" s="67"/>
      <c r="T1018" s="68"/>
      <c r="U1018" s="37"/>
      <c r="V1018" s="37"/>
      <c r="W1018" s="37"/>
      <c r="X1018" s="37"/>
      <c r="Y1018" s="37"/>
      <c r="Z1018" s="37"/>
      <c r="AA1018" s="37"/>
      <c r="AB1018" s="37"/>
      <c r="AC1018" s="37"/>
      <c r="AD1018" s="37"/>
      <c r="AE1018" s="37"/>
      <c r="AT1018" s="20" t="s">
        <v>148</v>
      </c>
      <c r="AU1018" s="20" t="s">
        <v>82</v>
      </c>
    </row>
    <row r="1019" spans="1:65" s="2" customFormat="1" ht="16.5" customHeight="1">
      <c r="A1019" s="37"/>
      <c r="B1019" s="38"/>
      <c r="C1019" s="241" t="s">
        <v>1113</v>
      </c>
      <c r="D1019" s="241" t="s">
        <v>403</v>
      </c>
      <c r="E1019" s="242" t="s">
        <v>1114</v>
      </c>
      <c r="F1019" s="243" t="s">
        <v>1115</v>
      </c>
      <c r="G1019" s="244" t="s">
        <v>504</v>
      </c>
      <c r="H1019" s="245">
        <v>1</v>
      </c>
      <c r="I1019" s="246"/>
      <c r="J1019" s="247">
        <f>ROUND(I1019*H1019,2)</f>
        <v>0</v>
      </c>
      <c r="K1019" s="243" t="s">
        <v>471</v>
      </c>
      <c r="L1019" s="248"/>
      <c r="M1019" s="249" t="s">
        <v>19</v>
      </c>
      <c r="N1019" s="250" t="s">
        <v>43</v>
      </c>
      <c r="O1019" s="67"/>
      <c r="P1019" s="200">
        <f>O1019*H1019</f>
        <v>0</v>
      </c>
      <c r="Q1019" s="200">
        <v>0</v>
      </c>
      <c r="R1019" s="200">
        <f>Q1019*H1019</f>
        <v>0</v>
      </c>
      <c r="S1019" s="200">
        <v>0</v>
      </c>
      <c r="T1019" s="201">
        <f>S1019*H1019</f>
        <v>0</v>
      </c>
      <c r="U1019" s="37"/>
      <c r="V1019" s="37"/>
      <c r="W1019" s="37"/>
      <c r="X1019" s="37"/>
      <c r="Y1019" s="37"/>
      <c r="Z1019" s="37"/>
      <c r="AA1019" s="37"/>
      <c r="AB1019" s="37"/>
      <c r="AC1019" s="37"/>
      <c r="AD1019" s="37"/>
      <c r="AE1019" s="37"/>
      <c r="AR1019" s="202" t="s">
        <v>407</v>
      </c>
      <c r="AT1019" s="202" t="s">
        <v>403</v>
      </c>
      <c r="AU1019" s="202" t="s">
        <v>82</v>
      </c>
      <c r="AY1019" s="20" t="s">
        <v>136</v>
      </c>
      <c r="BE1019" s="203">
        <f>IF(N1019="základní",J1019,0)</f>
        <v>0</v>
      </c>
      <c r="BF1019" s="203">
        <f>IF(N1019="snížená",J1019,0)</f>
        <v>0</v>
      </c>
      <c r="BG1019" s="203">
        <f>IF(N1019="zákl. přenesená",J1019,0)</f>
        <v>0</v>
      </c>
      <c r="BH1019" s="203">
        <f>IF(N1019="sníž. přenesená",J1019,0)</f>
        <v>0</v>
      </c>
      <c r="BI1019" s="203">
        <f>IF(N1019="nulová",J1019,0)</f>
        <v>0</v>
      </c>
      <c r="BJ1019" s="20" t="s">
        <v>80</v>
      </c>
      <c r="BK1019" s="203">
        <f>ROUND(I1019*H1019,2)</f>
        <v>0</v>
      </c>
      <c r="BL1019" s="20" t="s">
        <v>332</v>
      </c>
      <c r="BM1019" s="202" t="s">
        <v>1116</v>
      </c>
    </row>
    <row r="1020" spans="1:47" s="2" customFormat="1" ht="11.25">
      <c r="A1020" s="37"/>
      <c r="B1020" s="38"/>
      <c r="C1020" s="39"/>
      <c r="D1020" s="204" t="s">
        <v>148</v>
      </c>
      <c r="E1020" s="39"/>
      <c r="F1020" s="205" t="s">
        <v>1115</v>
      </c>
      <c r="G1020" s="39"/>
      <c r="H1020" s="39"/>
      <c r="I1020" s="112"/>
      <c r="J1020" s="39"/>
      <c r="K1020" s="39"/>
      <c r="L1020" s="42"/>
      <c r="M1020" s="206"/>
      <c r="N1020" s="207"/>
      <c r="O1020" s="67"/>
      <c r="P1020" s="67"/>
      <c r="Q1020" s="67"/>
      <c r="R1020" s="67"/>
      <c r="S1020" s="67"/>
      <c r="T1020" s="68"/>
      <c r="U1020" s="37"/>
      <c r="V1020" s="37"/>
      <c r="W1020" s="37"/>
      <c r="X1020" s="37"/>
      <c r="Y1020" s="37"/>
      <c r="Z1020" s="37"/>
      <c r="AA1020" s="37"/>
      <c r="AB1020" s="37"/>
      <c r="AC1020" s="37"/>
      <c r="AD1020" s="37"/>
      <c r="AE1020" s="37"/>
      <c r="AT1020" s="20" t="s">
        <v>148</v>
      </c>
      <c r="AU1020" s="20" t="s">
        <v>82</v>
      </c>
    </row>
    <row r="1021" spans="1:65" s="2" customFormat="1" ht="16.5" customHeight="1">
      <c r="A1021" s="37"/>
      <c r="B1021" s="38"/>
      <c r="C1021" s="241" t="s">
        <v>1117</v>
      </c>
      <c r="D1021" s="241" t="s">
        <v>403</v>
      </c>
      <c r="E1021" s="242" t="s">
        <v>1118</v>
      </c>
      <c r="F1021" s="243" t="s">
        <v>1119</v>
      </c>
      <c r="G1021" s="244" t="s">
        <v>504</v>
      </c>
      <c r="H1021" s="245">
        <v>4</v>
      </c>
      <c r="I1021" s="246"/>
      <c r="J1021" s="247">
        <f>ROUND(I1021*H1021,2)</f>
        <v>0</v>
      </c>
      <c r="K1021" s="243" t="s">
        <v>471</v>
      </c>
      <c r="L1021" s="248"/>
      <c r="M1021" s="249" t="s">
        <v>19</v>
      </c>
      <c r="N1021" s="250" t="s">
        <v>43</v>
      </c>
      <c r="O1021" s="67"/>
      <c r="P1021" s="200">
        <f>O1021*H1021</f>
        <v>0</v>
      </c>
      <c r="Q1021" s="200">
        <v>0</v>
      </c>
      <c r="R1021" s="200">
        <f>Q1021*H1021</f>
        <v>0</v>
      </c>
      <c r="S1021" s="200">
        <v>0</v>
      </c>
      <c r="T1021" s="201">
        <f>S1021*H1021</f>
        <v>0</v>
      </c>
      <c r="U1021" s="37"/>
      <c r="V1021" s="37"/>
      <c r="W1021" s="37"/>
      <c r="X1021" s="37"/>
      <c r="Y1021" s="37"/>
      <c r="Z1021" s="37"/>
      <c r="AA1021" s="37"/>
      <c r="AB1021" s="37"/>
      <c r="AC1021" s="37"/>
      <c r="AD1021" s="37"/>
      <c r="AE1021" s="37"/>
      <c r="AR1021" s="202" t="s">
        <v>407</v>
      </c>
      <c r="AT1021" s="202" t="s">
        <v>403</v>
      </c>
      <c r="AU1021" s="202" t="s">
        <v>82</v>
      </c>
      <c r="AY1021" s="20" t="s">
        <v>136</v>
      </c>
      <c r="BE1021" s="203">
        <f>IF(N1021="základní",J1021,0)</f>
        <v>0</v>
      </c>
      <c r="BF1021" s="203">
        <f>IF(N1021="snížená",J1021,0)</f>
        <v>0</v>
      </c>
      <c r="BG1021" s="203">
        <f>IF(N1021="zákl. přenesená",J1021,0)</f>
        <v>0</v>
      </c>
      <c r="BH1021" s="203">
        <f>IF(N1021="sníž. přenesená",J1021,0)</f>
        <v>0</v>
      </c>
      <c r="BI1021" s="203">
        <f>IF(N1021="nulová",J1021,0)</f>
        <v>0</v>
      </c>
      <c r="BJ1021" s="20" t="s">
        <v>80</v>
      </c>
      <c r="BK1021" s="203">
        <f>ROUND(I1021*H1021,2)</f>
        <v>0</v>
      </c>
      <c r="BL1021" s="20" t="s">
        <v>332</v>
      </c>
      <c r="BM1021" s="202" t="s">
        <v>1120</v>
      </c>
    </row>
    <row r="1022" spans="1:47" s="2" customFormat="1" ht="11.25">
      <c r="A1022" s="37"/>
      <c r="B1022" s="38"/>
      <c r="C1022" s="39"/>
      <c r="D1022" s="204" t="s">
        <v>148</v>
      </c>
      <c r="E1022" s="39"/>
      <c r="F1022" s="205" t="s">
        <v>1119</v>
      </c>
      <c r="G1022" s="39"/>
      <c r="H1022" s="39"/>
      <c r="I1022" s="112"/>
      <c r="J1022" s="39"/>
      <c r="K1022" s="39"/>
      <c r="L1022" s="42"/>
      <c r="M1022" s="206"/>
      <c r="N1022" s="207"/>
      <c r="O1022" s="67"/>
      <c r="P1022" s="67"/>
      <c r="Q1022" s="67"/>
      <c r="R1022" s="67"/>
      <c r="S1022" s="67"/>
      <c r="T1022" s="68"/>
      <c r="U1022" s="37"/>
      <c r="V1022" s="37"/>
      <c r="W1022" s="37"/>
      <c r="X1022" s="37"/>
      <c r="Y1022" s="37"/>
      <c r="Z1022" s="37"/>
      <c r="AA1022" s="37"/>
      <c r="AB1022" s="37"/>
      <c r="AC1022" s="37"/>
      <c r="AD1022" s="37"/>
      <c r="AE1022" s="37"/>
      <c r="AT1022" s="20" t="s">
        <v>148</v>
      </c>
      <c r="AU1022" s="20" t="s">
        <v>82</v>
      </c>
    </row>
    <row r="1023" spans="1:65" s="2" customFormat="1" ht="16.5" customHeight="1">
      <c r="A1023" s="37"/>
      <c r="B1023" s="38"/>
      <c r="C1023" s="241" t="s">
        <v>1121</v>
      </c>
      <c r="D1023" s="241" t="s">
        <v>403</v>
      </c>
      <c r="E1023" s="242" t="s">
        <v>1122</v>
      </c>
      <c r="F1023" s="243" t="s">
        <v>1123</v>
      </c>
      <c r="G1023" s="244" t="s">
        <v>504</v>
      </c>
      <c r="H1023" s="245">
        <v>3</v>
      </c>
      <c r="I1023" s="246"/>
      <c r="J1023" s="247">
        <f>ROUND(I1023*H1023,2)</f>
        <v>0</v>
      </c>
      <c r="K1023" s="243" t="s">
        <v>471</v>
      </c>
      <c r="L1023" s="248"/>
      <c r="M1023" s="249" t="s">
        <v>19</v>
      </c>
      <c r="N1023" s="250" t="s">
        <v>43</v>
      </c>
      <c r="O1023" s="67"/>
      <c r="P1023" s="200">
        <f>O1023*H1023</f>
        <v>0</v>
      </c>
      <c r="Q1023" s="200">
        <v>0</v>
      </c>
      <c r="R1023" s="200">
        <f>Q1023*H1023</f>
        <v>0</v>
      </c>
      <c r="S1023" s="200">
        <v>0</v>
      </c>
      <c r="T1023" s="201">
        <f>S1023*H1023</f>
        <v>0</v>
      </c>
      <c r="U1023" s="37"/>
      <c r="V1023" s="37"/>
      <c r="W1023" s="37"/>
      <c r="X1023" s="37"/>
      <c r="Y1023" s="37"/>
      <c r="Z1023" s="37"/>
      <c r="AA1023" s="37"/>
      <c r="AB1023" s="37"/>
      <c r="AC1023" s="37"/>
      <c r="AD1023" s="37"/>
      <c r="AE1023" s="37"/>
      <c r="AR1023" s="202" t="s">
        <v>407</v>
      </c>
      <c r="AT1023" s="202" t="s">
        <v>403</v>
      </c>
      <c r="AU1023" s="202" t="s">
        <v>82</v>
      </c>
      <c r="AY1023" s="20" t="s">
        <v>136</v>
      </c>
      <c r="BE1023" s="203">
        <f>IF(N1023="základní",J1023,0)</f>
        <v>0</v>
      </c>
      <c r="BF1023" s="203">
        <f>IF(N1023="snížená",J1023,0)</f>
        <v>0</v>
      </c>
      <c r="BG1023" s="203">
        <f>IF(N1023="zákl. přenesená",J1023,0)</f>
        <v>0</v>
      </c>
      <c r="BH1023" s="203">
        <f>IF(N1023="sníž. přenesená",J1023,0)</f>
        <v>0</v>
      </c>
      <c r="BI1023" s="203">
        <f>IF(N1023="nulová",J1023,0)</f>
        <v>0</v>
      </c>
      <c r="BJ1023" s="20" t="s">
        <v>80</v>
      </c>
      <c r="BK1023" s="203">
        <f>ROUND(I1023*H1023,2)</f>
        <v>0</v>
      </c>
      <c r="BL1023" s="20" t="s">
        <v>332</v>
      </c>
      <c r="BM1023" s="202" t="s">
        <v>1124</v>
      </c>
    </row>
    <row r="1024" spans="1:47" s="2" customFormat="1" ht="11.25">
      <c r="A1024" s="37"/>
      <c r="B1024" s="38"/>
      <c r="C1024" s="39"/>
      <c r="D1024" s="204" t="s">
        <v>148</v>
      </c>
      <c r="E1024" s="39"/>
      <c r="F1024" s="205" t="s">
        <v>1123</v>
      </c>
      <c r="G1024" s="39"/>
      <c r="H1024" s="39"/>
      <c r="I1024" s="112"/>
      <c r="J1024" s="39"/>
      <c r="K1024" s="39"/>
      <c r="L1024" s="42"/>
      <c r="M1024" s="206"/>
      <c r="N1024" s="207"/>
      <c r="O1024" s="67"/>
      <c r="P1024" s="67"/>
      <c r="Q1024" s="67"/>
      <c r="R1024" s="67"/>
      <c r="S1024" s="67"/>
      <c r="T1024" s="68"/>
      <c r="U1024" s="37"/>
      <c r="V1024" s="37"/>
      <c r="W1024" s="37"/>
      <c r="X1024" s="37"/>
      <c r="Y1024" s="37"/>
      <c r="Z1024" s="37"/>
      <c r="AA1024" s="37"/>
      <c r="AB1024" s="37"/>
      <c r="AC1024" s="37"/>
      <c r="AD1024" s="37"/>
      <c r="AE1024" s="37"/>
      <c r="AT1024" s="20" t="s">
        <v>148</v>
      </c>
      <c r="AU1024" s="20" t="s">
        <v>82</v>
      </c>
    </row>
    <row r="1025" spans="1:65" s="2" customFormat="1" ht="16.5" customHeight="1">
      <c r="A1025" s="37"/>
      <c r="B1025" s="38"/>
      <c r="C1025" s="241" t="s">
        <v>1125</v>
      </c>
      <c r="D1025" s="241" t="s">
        <v>403</v>
      </c>
      <c r="E1025" s="242" t="s">
        <v>1126</v>
      </c>
      <c r="F1025" s="243" t="s">
        <v>1127</v>
      </c>
      <c r="G1025" s="244" t="s">
        <v>504</v>
      </c>
      <c r="H1025" s="245">
        <v>2</v>
      </c>
      <c r="I1025" s="246"/>
      <c r="J1025" s="247">
        <f>ROUND(I1025*H1025,2)</f>
        <v>0</v>
      </c>
      <c r="K1025" s="243" t="s">
        <v>471</v>
      </c>
      <c r="L1025" s="248"/>
      <c r="M1025" s="249" t="s">
        <v>19</v>
      </c>
      <c r="N1025" s="250" t="s">
        <v>43</v>
      </c>
      <c r="O1025" s="67"/>
      <c r="P1025" s="200">
        <f>O1025*H1025</f>
        <v>0</v>
      </c>
      <c r="Q1025" s="200">
        <v>0</v>
      </c>
      <c r="R1025" s="200">
        <f>Q1025*H1025</f>
        <v>0</v>
      </c>
      <c r="S1025" s="200">
        <v>0</v>
      </c>
      <c r="T1025" s="201">
        <f>S1025*H1025</f>
        <v>0</v>
      </c>
      <c r="U1025" s="37"/>
      <c r="V1025" s="37"/>
      <c r="W1025" s="37"/>
      <c r="X1025" s="37"/>
      <c r="Y1025" s="37"/>
      <c r="Z1025" s="37"/>
      <c r="AA1025" s="37"/>
      <c r="AB1025" s="37"/>
      <c r="AC1025" s="37"/>
      <c r="AD1025" s="37"/>
      <c r="AE1025" s="37"/>
      <c r="AR1025" s="202" t="s">
        <v>407</v>
      </c>
      <c r="AT1025" s="202" t="s">
        <v>403</v>
      </c>
      <c r="AU1025" s="202" t="s">
        <v>82</v>
      </c>
      <c r="AY1025" s="20" t="s">
        <v>136</v>
      </c>
      <c r="BE1025" s="203">
        <f>IF(N1025="základní",J1025,0)</f>
        <v>0</v>
      </c>
      <c r="BF1025" s="203">
        <f>IF(N1025="snížená",J1025,0)</f>
        <v>0</v>
      </c>
      <c r="BG1025" s="203">
        <f>IF(N1025="zákl. přenesená",J1025,0)</f>
        <v>0</v>
      </c>
      <c r="BH1025" s="203">
        <f>IF(N1025="sníž. přenesená",J1025,0)</f>
        <v>0</v>
      </c>
      <c r="BI1025" s="203">
        <f>IF(N1025="nulová",J1025,0)</f>
        <v>0</v>
      </c>
      <c r="BJ1025" s="20" t="s">
        <v>80</v>
      </c>
      <c r="BK1025" s="203">
        <f>ROUND(I1025*H1025,2)</f>
        <v>0</v>
      </c>
      <c r="BL1025" s="20" t="s">
        <v>332</v>
      </c>
      <c r="BM1025" s="202" t="s">
        <v>1128</v>
      </c>
    </row>
    <row r="1026" spans="1:47" s="2" customFormat="1" ht="11.25">
      <c r="A1026" s="37"/>
      <c r="B1026" s="38"/>
      <c r="C1026" s="39"/>
      <c r="D1026" s="204" t="s">
        <v>148</v>
      </c>
      <c r="E1026" s="39"/>
      <c r="F1026" s="205" t="s">
        <v>1127</v>
      </c>
      <c r="G1026" s="39"/>
      <c r="H1026" s="39"/>
      <c r="I1026" s="112"/>
      <c r="J1026" s="39"/>
      <c r="K1026" s="39"/>
      <c r="L1026" s="42"/>
      <c r="M1026" s="206"/>
      <c r="N1026" s="207"/>
      <c r="O1026" s="67"/>
      <c r="P1026" s="67"/>
      <c r="Q1026" s="67"/>
      <c r="R1026" s="67"/>
      <c r="S1026" s="67"/>
      <c r="T1026" s="68"/>
      <c r="U1026" s="37"/>
      <c r="V1026" s="37"/>
      <c r="W1026" s="37"/>
      <c r="X1026" s="37"/>
      <c r="Y1026" s="37"/>
      <c r="Z1026" s="37"/>
      <c r="AA1026" s="37"/>
      <c r="AB1026" s="37"/>
      <c r="AC1026" s="37"/>
      <c r="AD1026" s="37"/>
      <c r="AE1026" s="37"/>
      <c r="AT1026" s="20" t="s">
        <v>148</v>
      </c>
      <c r="AU1026" s="20" t="s">
        <v>82</v>
      </c>
    </row>
    <row r="1027" spans="1:65" s="2" customFormat="1" ht="16.5" customHeight="1">
      <c r="A1027" s="37"/>
      <c r="B1027" s="38"/>
      <c r="C1027" s="241" t="s">
        <v>1129</v>
      </c>
      <c r="D1027" s="241" t="s">
        <v>403</v>
      </c>
      <c r="E1027" s="242" t="s">
        <v>1130</v>
      </c>
      <c r="F1027" s="243" t="s">
        <v>1131</v>
      </c>
      <c r="G1027" s="244" t="s">
        <v>504</v>
      </c>
      <c r="H1027" s="245">
        <v>9</v>
      </c>
      <c r="I1027" s="246"/>
      <c r="J1027" s="247">
        <f>ROUND(I1027*H1027,2)</f>
        <v>0</v>
      </c>
      <c r="K1027" s="243" t="s">
        <v>471</v>
      </c>
      <c r="L1027" s="248"/>
      <c r="M1027" s="249" t="s">
        <v>19</v>
      </c>
      <c r="N1027" s="250" t="s">
        <v>43</v>
      </c>
      <c r="O1027" s="67"/>
      <c r="P1027" s="200">
        <f>O1027*H1027</f>
        <v>0</v>
      </c>
      <c r="Q1027" s="200">
        <v>0</v>
      </c>
      <c r="R1027" s="200">
        <f>Q1027*H1027</f>
        <v>0</v>
      </c>
      <c r="S1027" s="200">
        <v>0</v>
      </c>
      <c r="T1027" s="201">
        <f>S1027*H1027</f>
        <v>0</v>
      </c>
      <c r="U1027" s="37"/>
      <c r="V1027" s="37"/>
      <c r="W1027" s="37"/>
      <c r="X1027" s="37"/>
      <c r="Y1027" s="37"/>
      <c r="Z1027" s="37"/>
      <c r="AA1027" s="37"/>
      <c r="AB1027" s="37"/>
      <c r="AC1027" s="37"/>
      <c r="AD1027" s="37"/>
      <c r="AE1027" s="37"/>
      <c r="AR1027" s="202" t="s">
        <v>407</v>
      </c>
      <c r="AT1027" s="202" t="s">
        <v>403</v>
      </c>
      <c r="AU1027" s="202" t="s">
        <v>82</v>
      </c>
      <c r="AY1027" s="20" t="s">
        <v>136</v>
      </c>
      <c r="BE1027" s="203">
        <f>IF(N1027="základní",J1027,0)</f>
        <v>0</v>
      </c>
      <c r="BF1027" s="203">
        <f>IF(N1027="snížená",J1027,0)</f>
        <v>0</v>
      </c>
      <c r="BG1027" s="203">
        <f>IF(N1027="zákl. přenesená",J1027,0)</f>
        <v>0</v>
      </c>
      <c r="BH1027" s="203">
        <f>IF(N1027="sníž. přenesená",J1027,0)</f>
        <v>0</v>
      </c>
      <c r="BI1027" s="203">
        <f>IF(N1027="nulová",J1027,0)</f>
        <v>0</v>
      </c>
      <c r="BJ1027" s="20" t="s">
        <v>80</v>
      </c>
      <c r="BK1027" s="203">
        <f>ROUND(I1027*H1027,2)</f>
        <v>0</v>
      </c>
      <c r="BL1027" s="20" t="s">
        <v>332</v>
      </c>
      <c r="BM1027" s="202" t="s">
        <v>1132</v>
      </c>
    </row>
    <row r="1028" spans="1:47" s="2" customFormat="1" ht="11.25">
      <c r="A1028" s="37"/>
      <c r="B1028" s="38"/>
      <c r="C1028" s="39"/>
      <c r="D1028" s="204" t="s">
        <v>148</v>
      </c>
      <c r="E1028" s="39"/>
      <c r="F1028" s="205" t="s">
        <v>1131</v>
      </c>
      <c r="G1028" s="39"/>
      <c r="H1028" s="39"/>
      <c r="I1028" s="112"/>
      <c r="J1028" s="39"/>
      <c r="K1028" s="39"/>
      <c r="L1028" s="42"/>
      <c r="M1028" s="206"/>
      <c r="N1028" s="207"/>
      <c r="O1028" s="67"/>
      <c r="P1028" s="67"/>
      <c r="Q1028" s="67"/>
      <c r="R1028" s="67"/>
      <c r="S1028" s="67"/>
      <c r="T1028" s="68"/>
      <c r="U1028" s="37"/>
      <c r="V1028" s="37"/>
      <c r="W1028" s="37"/>
      <c r="X1028" s="37"/>
      <c r="Y1028" s="37"/>
      <c r="Z1028" s="37"/>
      <c r="AA1028" s="37"/>
      <c r="AB1028" s="37"/>
      <c r="AC1028" s="37"/>
      <c r="AD1028" s="37"/>
      <c r="AE1028" s="37"/>
      <c r="AT1028" s="20" t="s">
        <v>148</v>
      </c>
      <c r="AU1028" s="20" t="s">
        <v>82</v>
      </c>
    </row>
    <row r="1029" spans="1:65" s="2" customFormat="1" ht="16.5" customHeight="1">
      <c r="A1029" s="37"/>
      <c r="B1029" s="38"/>
      <c r="C1029" s="241" t="s">
        <v>1133</v>
      </c>
      <c r="D1029" s="241" t="s">
        <v>403</v>
      </c>
      <c r="E1029" s="242" t="s">
        <v>1134</v>
      </c>
      <c r="F1029" s="243" t="s">
        <v>1135</v>
      </c>
      <c r="G1029" s="244" t="s">
        <v>504</v>
      </c>
      <c r="H1029" s="245">
        <v>1</v>
      </c>
      <c r="I1029" s="246"/>
      <c r="J1029" s="247">
        <f>ROUND(I1029*H1029,2)</f>
        <v>0</v>
      </c>
      <c r="K1029" s="243" t="s">
        <v>471</v>
      </c>
      <c r="L1029" s="248"/>
      <c r="M1029" s="249" t="s">
        <v>19</v>
      </c>
      <c r="N1029" s="250" t="s">
        <v>43</v>
      </c>
      <c r="O1029" s="67"/>
      <c r="P1029" s="200">
        <f>O1029*H1029</f>
        <v>0</v>
      </c>
      <c r="Q1029" s="200">
        <v>0</v>
      </c>
      <c r="R1029" s="200">
        <f>Q1029*H1029</f>
        <v>0</v>
      </c>
      <c r="S1029" s="200">
        <v>0</v>
      </c>
      <c r="T1029" s="201">
        <f>S1029*H1029</f>
        <v>0</v>
      </c>
      <c r="U1029" s="37"/>
      <c r="V1029" s="37"/>
      <c r="W1029" s="37"/>
      <c r="X1029" s="37"/>
      <c r="Y1029" s="37"/>
      <c r="Z1029" s="37"/>
      <c r="AA1029" s="37"/>
      <c r="AB1029" s="37"/>
      <c r="AC1029" s="37"/>
      <c r="AD1029" s="37"/>
      <c r="AE1029" s="37"/>
      <c r="AR1029" s="202" t="s">
        <v>407</v>
      </c>
      <c r="AT1029" s="202" t="s">
        <v>403</v>
      </c>
      <c r="AU1029" s="202" t="s">
        <v>82</v>
      </c>
      <c r="AY1029" s="20" t="s">
        <v>136</v>
      </c>
      <c r="BE1029" s="203">
        <f>IF(N1029="základní",J1029,0)</f>
        <v>0</v>
      </c>
      <c r="BF1029" s="203">
        <f>IF(N1029="snížená",J1029,0)</f>
        <v>0</v>
      </c>
      <c r="BG1029" s="203">
        <f>IF(N1029="zákl. přenesená",J1029,0)</f>
        <v>0</v>
      </c>
      <c r="BH1029" s="203">
        <f>IF(N1029="sníž. přenesená",J1029,0)</f>
        <v>0</v>
      </c>
      <c r="BI1029" s="203">
        <f>IF(N1029="nulová",J1029,0)</f>
        <v>0</v>
      </c>
      <c r="BJ1029" s="20" t="s">
        <v>80</v>
      </c>
      <c r="BK1029" s="203">
        <f>ROUND(I1029*H1029,2)</f>
        <v>0</v>
      </c>
      <c r="BL1029" s="20" t="s">
        <v>332</v>
      </c>
      <c r="BM1029" s="202" t="s">
        <v>1136</v>
      </c>
    </row>
    <row r="1030" spans="1:47" s="2" customFormat="1" ht="11.25">
      <c r="A1030" s="37"/>
      <c r="B1030" s="38"/>
      <c r="C1030" s="39"/>
      <c r="D1030" s="204" t="s">
        <v>148</v>
      </c>
      <c r="E1030" s="39"/>
      <c r="F1030" s="205" t="s">
        <v>1135</v>
      </c>
      <c r="G1030" s="39"/>
      <c r="H1030" s="39"/>
      <c r="I1030" s="112"/>
      <c r="J1030" s="39"/>
      <c r="K1030" s="39"/>
      <c r="L1030" s="42"/>
      <c r="M1030" s="206"/>
      <c r="N1030" s="207"/>
      <c r="O1030" s="67"/>
      <c r="P1030" s="67"/>
      <c r="Q1030" s="67"/>
      <c r="R1030" s="67"/>
      <c r="S1030" s="67"/>
      <c r="T1030" s="68"/>
      <c r="U1030" s="37"/>
      <c r="V1030" s="37"/>
      <c r="W1030" s="37"/>
      <c r="X1030" s="37"/>
      <c r="Y1030" s="37"/>
      <c r="Z1030" s="37"/>
      <c r="AA1030" s="37"/>
      <c r="AB1030" s="37"/>
      <c r="AC1030" s="37"/>
      <c r="AD1030" s="37"/>
      <c r="AE1030" s="37"/>
      <c r="AT1030" s="20" t="s">
        <v>148</v>
      </c>
      <c r="AU1030" s="20" t="s">
        <v>82</v>
      </c>
    </row>
    <row r="1031" spans="1:65" s="2" customFormat="1" ht="16.5" customHeight="1">
      <c r="A1031" s="37"/>
      <c r="B1031" s="38"/>
      <c r="C1031" s="241" t="s">
        <v>1137</v>
      </c>
      <c r="D1031" s="241" t="s">
        <v>403</v>
      </c>
      <c r="E1031" s="242" t="s">
        <v>1138</v>
      </c>
      <c r="F1031" s="243" t="s">
        <v>1139</v>
      </c>
      <c r="G1031" s="244" t="s">
        <v>504</v>
      </c>
      <c r="H1031" s="245">
        <v>1</v>
      </c>
      <c r="I1031" s="246"/>
      <c r="J1031" s="247">
        <f>ROUND(I1031*H1031,2)</f>
        <v>0</v>
      </c>
      <c r="K1031" s="243" t="s">
        <v>471</v>
      </c>
      <c r="L1031" s="248"/>
      <c r="M1031" s="249" t="s">
        <v>19</v>
      </c>
      <c r="N1031" s="250" t="s">
        <v>43</v>
      </c>
      <c r="O1031" s="67"/>
      <c r="P1031" s="200">
        <f>O1031*H1031</f>
        <v>0</v>
      </c>
      <c r="Q1031" s="200">
        <v>0</v>
      </c>
      <c r="R1031" s="200">
        <f>Q1031*H1031</f>
        <v>0</v>
      </c>
      <c r="S1031" s="200">
        <v>0</v>
      </c>
      <c r="T1031" s="201">
        <f>S1031*H1031</f>
        <v>0</v>
      </c>
      <c r="U1031" s="37"/>
      <c r="V1031" s="37"/>
      <c r="W1031" s="37"/>
      <c r="X1031" s="37"/>
      <c r="Y1031" s="37"/>
      <c r="Z1031" s="37"/>
      <c r="AA1031" s="37"/>
      <c r="AB1031" s="37"/>
      <c r="AC1031" s="37"/>
      <c r="AD1031" s="37"/>
      <c r="AE1031" s="37"/>
      <c r="AR1031" s="202" t="s">
        <v>407</v>
      </c>
      <c r="AT1031" s="202" t="s">
        <v>403</v>
      </c>
      <c r="AU1031" s="202" t="s">
        <v>82</v>
      </c>
      <c r="AY1031" s="20" t="s">
        <v>136</v>
      </c>
      <c r="BE1031" s="203">
        <f>IF(N1031="základní",J1031,0)</f>
        <v>0</v>
      </c>
      <c r="BF1031" s="203">
        <f>IF(N1031="snížená",J1031,0)</f>
        <v>0</v>
      </c>
      <c r="BG1031" s="203">
        <f>IF(N1031="zákl. přenesená",J1031,0)</f>
        <v>0</v>
      </c>
      <c r="BH1031" s="203">
        <f>IF(N1031="sníž. přenesená",J1031,0)</f>
        <v>0</v>
      </c>
      <c r="BI1031" s="203">
        <f>IF(N1031="nulová",J1031,0)</f>
        <v>0</v>
      </c>
      <c r="BJ1031" s="20" t="s">
        <v>80</v>
      </c>
      <c r="BK1031" s="203">
        <f>ROUND(I1031*H1031,2)</f>
        <v>0</v>
      </c>
      <c r="BL1031" s="20" t="s">
        <v>332</v>
      </c>
      <c r="BM1031" s="202" t="s">
        <v>1140</v>
      </c>
    </row>
    <row r="1032" spans="1:47" s="2" customFormat="1" ht="11.25">
      <c r="A1032" s="37"/>
      <c r="B1032" s="38"/>
      <c r="C1032" s="39"/>
      <c r="D1032" s="204" t="s">
        <v>148</v>
      </c>
      <c r="E1032" s="39"/>
      <c r="F1032" s="205" t="s">
        <v>1139</v>
      </c>
      <c r="G1032" s="39"/>
      <c r="H1032" s="39"/>
      <c r="I1032" s="112"/>
      <c r="J1032" s="39"/>
      <c r="K1032" s="39"/>
      <c r="L1032" s="42"/>
      <c r="M1032" s="262"/>
      <c r="N1032" s="263"/>
      <c r="O1032" s="264"/>
      <c r="P1032" s="264"/>
      <c r="Q1032" s="264"/>
      <c r="R1032" s="264"/>
      <c r="S1032" s="264"/>
      <c r="T1032" s="265"/>
      <c r="U1032" s="37"/>
      <c r="V1032" s="37"/>
      <c r="W1032" s="37"/>
      <c r="X1032" s="37"/>
      <c r="Y1032" s="37"/>
      <c r="Z1032" s="37"/>
      <c r="AA1032" s="37"/>
      <c r="AB1032" s="37"/>
      <c r="AC1032" s="37"/>
      <c r="AD1032" s="37"/>
      <c r="AE1032" s="37"/>
      <c r="AT1032" s="20" t="s">
        <v>148</v>
      </c>
      <c r="AU1032" s="20" t="s">
        <v>82</v>
      </c>
    </row>
    <row r="1033" spans="1:31" s="2" customFormat="1" ht="6.95" customHeight="1">
      <c r="A1033" s="37"/>
      <c r="B1033" s="50"/>
      <c r="C1033" s="51"/>
      <c r="D1033" s="51"/>
      <c r="E1033" s="51"/>
      <c r="F1033" s="51"/>
      <c r="G1033" s="51"/>
      <c r="H1033" s="51"/>
      <c r="I1033" s="140"/>
      <c r="J1033" s="51"/>
      <c r="K1033" s="51"/>
      <c r="L1033" s="42"/>
      <c r="M1033" s="37"/>
      <c r="O1033" s="37"/>
      <c r="P1033" s="37"/>
      <c r="Q1033" s="37"/>
      <c r="R1033" s="37"/>
      <c r="S1033" s="37"/>
      <c r="T1033" s="37"/>
      <c r="U1033" s="37"/>
      <c r="V1033" s="37"/>
      <c r="W1033" s="37"/>
      <c r="X1033" s="37"/>
      <c r="Y1033" s="37"/>
      <c r="Z1033" s="37"/>
      <c r="AA1033" s="37"/>
      <c r="AB1033" s="37"/>
      <c r="AC1033" s="37"/>
      <c r="AD1033" s="37"/>
      <c r="AE1033" s="37"/>
    </row>
  </sheetData>
  <sheetProtection algorithmName="SHA-512" hashValue="oBxHAVGPiBqTM8jFJiehABS4ONt/DQe5K5xs4TY1s/AWTC6Zy4JeomsqHNDFtpTmgGIk9fxLX8zUCvlygtqIGA==" saltValue="HevCbfoWemVgJcvWwVE50M6P8tmINgy0A4aOCpCXG88LbTl2avpebLnmmDtePbrej/NDyb57CkD43jN7a2MMsg==" spinCount="100000" sheet="1" objects="1" scenarios="1" formatColumns="0" formatRows="0" autoFilter="0"/>
  <autoFilter ref="C98:K1032"/>
  <mergeCells count="9">
    <mergeCell ref="E50:H50"/>
    <mergeCell ref="E89:H89"/>
    <mergeCell ref="E91:H9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1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410"/>
      <c r="M2" s="410"/>
      <c r="N2" s="410"/>
      <c r="O2" s="410"/>
      <c r="P2" s="410"/>
      <c r="Q2" s="410"/>
      <c r="R2" s="410"/>
      <c r="S2" s="410"/>
      <c r="T2" s="410"/>
      <c r="U2" s="410"/>
      <c r="V2" s="410"/>
      <c r="AT2" s="20" t="s">
        <v>85</v>
      </c>
    </row>
    <row r="3" spans="2:46" s="1" customFormat="1" ht="6.95" customHeight="1">
      <c r="B3" s="106"/>
      <c r="C3" s="107"/>
      <c r="D3" s="107"/>
      <c r="E3" s="107"/>
      <c r="F3" s="107"/>
      <c r="G3" s="107"/>
      <c r="H3" s="107"/>
      <c r="I3" s="108"/>
      <c r="J3" s="107"/>
      <c r="K3" s="107"/>
      <c r="L3" s="23"/>
      <c r="AT3" s="20" t="s">
        <v>82</v>
      </c>
    </row>
    <row r="4" spans="2:46" s="1" customFormat="1" ht="24.95" customHeight="1">
      <c r="B4" s="23"/>
      <c r="D4" s="109" t="s">
        <v>94</v>
      </c>
      <c r="I4" s="104"/>
      <c r="L4" s="23"/>
      <c r="M4" s="110" t="s">
        <v>10</v>
      </c>
      <c r="AT4" s="20" t="s">
        <v>4</v>
      </c>
    </row>
    <row r="5" spans="2:12" s="1" customFormat="1" ht="6.95" customHeight="1">
      <c r="B5" s="23"/>
      <c r="I5" s="104"/>
      <c r="L5" s="23"/>
    </row>
    <row r="6" spans="2:12" s="1" customFormat="1" ht="12" customHeight="1">
      <c r="B6" s="23"/>
      <c r="D6" s="111" t="s">
        <v>16</v>
      </c>
      <c r="I6" s="104"/>
      <c r="L6" s="23"/>
    </row>
    <row r="7" spans="2:12" s="1" customFormat="1" ht="16.5" customHeight="1">
      <c r="B7" s="23"/>
      <c r="E7" s="411" t="str">
        <f>'Rekapitulace stavby'!K6</f>
        <v>OBJEKT ZČU - SADY PĚTATŘICÁTNÍKŮ 14, PLZEŇ - VÝMĚNA OKEN</v>
      </c>
      <c r="F7" s="412"/>
      <c r="G7" s="412"/>
      <c r="H7" s="412"/>
      <c r="I7" s="104"/>
      <c r="L7" s="23"/>
    </row>
    <row r="8" spans="1:31" s="2" customFormat="1" ht="12" customHeight="1">
      <c r="A8" s="37"/>
      <c r="B8" s="42"/>
      <c r="C8" s="37"/>
      <c r="D8" s="111" t="s">
        <v>95</v>
      </c>
      <c r="E8" s="37"/>
      <c r="F8" s="37"/>
      <c r="G8" s="37"/>
      <c r="H8" s="37"/>
      <c r="I8" s="112"/>
      <c r="J8" s="37"/>
      <c r="K8" s="37"/>
      <c r="L8" s="113"/>
      <c r="S8" s="37"/>
      <c r="T8" s="37"/>
      <c r="U8" s="37"/>
      <c r="V8" s="37"/>
      <c r="W8" s="37"/>
      <c r="X8" s="37"/>
      <c r="Y8" s="37"/>
      <c r="Z8" s="37"/>
      <c r="AA8" s="37"/>
      <c r="AB8" s="37"/>
      <c r="AC8" s="37"/>
      <c r="AD8" s="37"/>
      <c r="AE8" s="37"/>
    </row>
    <row r="9" spans="1:31" s="2" customFormat="1" ht="16.5" customHeight="1">
      <c r="A9" s="37"/>
      <c r="B9" s="42"/>
      <c r="C9" s="37"/>
      <c r="D9" s="37"/>
      <c r="E9" s="413" t="s">
        <v>1141</v>
      </c>
      <c r="F9" s="414"/>
      <c r="G9" s="414"/>
      <c r="H9" s="414"/>
      <c r="I9" s="112"/>
      <c r="J9" s="37"/>
      <c r="K9" s="37"/>
      <c r="L9" s="113"/>
      <c r="S9" s="37"/>
      <c r="T9" s="37"/>
      <c r="U9" s="37"/>
      <c r="V9" s="37"/>
      <c r="W9" s="37"/>
      <c r="X9" s="37"/>
      <c r="Y9" s="37"/>
      <c r="Z9" s="37"/>
      <c r="AA9" s="37"/>
      <c r="AB9" s="37"/>
      <c r="AC9" s="37"/>
      <c r="AD9" s="37"/>
      <c r="AE9" s="37"/>
    </row>
    <row r="10" spans="1:31" s="2" customFormat="1" ht="11.25">
      <c r="A10" s="37"/>
      <c r="B10" s="42"/>
      <c r="C10" s="37"/>
      <c r="D10" s="37"/>
      <c r="E10" s="37"/>
      <c r="F10" s="37"/>
      <c r="G10" s="37"/>
      <c r="H10" s="37"/>
      <c r="I10" s="112"/>
      <c r="J10" s="37"/>
      <c r="K10" s="37"/>
      <c r="L10" s="113"/>
      <c r="S10" s="37"/>
      <c r="T10" s="37"/>
      <c r="U10" s="37"/>
      <c r="V10" s="37"/>
      <c r="W10" s="37"/>
      <c r="X10" s="37"/>
      <c r="Y10" s="37"/>
      <c r="Z10" s="37"/>
      <c r="AA10" s="37"/>
      <c r="AB10" s="37"/>
      <c r="AC10" s="37"/>
      <c r="AD10" s="37"/>
      <c r="AE10" s="37"/>
    </row>
    <row r="11" spans="1:31" s="2" customFormat="1" ht="12" customHeight="1">
      <c r="A11" s="37"/>
      <c r="B11" s="42"/>
      <c r="C11" s="37"/>
      <c r="D11" s="111" t="s">
        <v>18</v>
      </c>
      <c r="E11" s="37"/>
      <c r="F11" s="114" t="s">
        <v>19</v>
      </c>
      <c r="G11" s="37"/>
      <c r="H11" s="37"/>
      <c r="I11" s="115" t="s">
        <v>20</v>
      </c>
      <c r="J11" s="114" t="s">
        <v>19</v>
      </c>
      <c r="K11" s="37"/>
      <c r="L11" s="113"/>
      <c r="S11" s="37"/>
      <c r="T11" s="37"/>
      <c r="U11" s="37"/>
      <c r="V11" s="37"/>
      <c r="W11" s="37"/>
      <c r="X11" s="37"/>
      <c r="Y11" s="37"/>
      <c r="Z11" s="37"/>
      <c r="AA11" s="37"/>
      <c r="AB11" s="37"/>
      <c r="AC11" s="37"/>
      <c r="AD11" s="37"/>
      <c r="AE11" s="37"/>
    </row>
    <row r="12" spans="1:31" s="2" customFormat="1" ht="12" customHeight="1">
      <c r="A12" s="37"/>
      <c r="B12" s="42"/>
      <c r="C12" s="37"/>
      <c r="D12" s="111" t="s">
        <v>21</v>
      </c>
      <c r="E12" s="37"/>
      <c r="F12" s="114" t="s">
        <v>22</v>
      </c>
      <c r="G12" s="37"/>
      <c r="H12" s="37"/>
      <c r="I12" s="115" t="s">
        <v>23</v>
      </c>
      <c r="J12" s="116" t="str">
        <f>'Rekapitulace stavby'!AN8</f>
        <v>3. 4. 2020</v>
      </c>
      <c r="K12" s="37"/>
      <c r="L12" s="113"/>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112"/>
      <c r="J13" s="37"/>
      <c r="K13" s="37"/>
      <c r="L13" s="113"/>
      <c r="S13" s="37"/>
      <c r="T13" s="37"/>
      <c r="U13" s="37"/>
      <c r="V13" s="37"/>
      <c r="W13" s="37"/>
      <c r="X13" s="37"/>
      <c r="Y13" s="37"/>
      <c r="Z13" s="37"/>
      <c r="AA13" s="37"/>
      <c r="AB13" s="37"/>
      <c r="AC13" s="37"/>
      <c r="AD13" s="37"/>
      <c r="AE13" s="37"/>
    </row>
    <row r="14" spans="1:31" s="2" customFormat="1" ht="12" customHeight="1">
      <c r="A14" s="37"/>
      <c r="B14" s="42"/>
      <c r="C14" s="37"/>
      <c r="D14" s="111" t="s">
        <v>25</v>
      </c>
      <c r="E14" s="37"/>
      <c r="F14" s="37"/>
      <c r="G14" s="37"/>
      <c r="H14" s="37"/>
      <c r="I14" s="115" t="s">
        <v>26</v>
      </c>
      <c r="J14" s="114" t="s">
        <v>19</v>
      </c>
      <c r="K14" s="37"/>
      <c r="L14" s="113"/>
      <c r="S14" s="37"/>
      <c r="T14" s="37"/>
      <c r="U14" s="37"/>
      <c r="V14" s="37"/>
      <c r="W14" s="37"/>
      <c r="X14" s="37"/>
      <c r="Y14" s="37"/>
      <c r="Z14" s="37"/>
      <c r="AA14" s="37"/>
      <c r="AB14" s="37"/>
      <c r="AC14" s="37"/>
      <c r="AD14" s="37"/>
      <c r="AE14" s="37"/>
    </row>
    <row r="15" spans="1:31" s="2" customFormat="1" ht="18" customHeight="1">
      <c r="A15" s="37"/>
      <c r="B15" s="42"/>
      <c r="C15" s="37"/>
      <c r="D15" s="37"/>
      <c r="E15" s="114" t="s">
        <v>27</v>
      </c>
      <c r="F15" s="37"/>
      <c r="G15" s="37"/>
      <c r="H15" s="37"/>
      <c r="I15" s="115" t="s">
        <v>28</v>
      </c>
      <c r="J15" s="114" t="s">
        <v>19</v>
      </c>
      <c r="K15" s="37"/>
      <c r="L15" s="113"/>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112"/>
      <c r="J16" s="37"/>
      <c r="K16" s="37"/>
      <c r="L16" s="113"/>
      <c r="S16" s="37"/>
      <c r="T16" s="37"/>
      <c r="U16" s="37"/>
      <c r="V16" s="37"/>
      <c r="W16" s="37"/>
      <c r="X16" s="37"/>
      <c r="Y16" s="37"/>
      <c r="Z16" s="37"/>
      <c r="AA16" s="37"/>
      <c r="AB16" s="37"/>
      <c r="AC16" s="37"/>
      <c r="AD16" s="37"/>
      <c r="AE16" s="37"/>
    </row>
    <row r="17" spans="1:31" s="2" customFormat="1" ht="12" customHeight="1">
      <c r="A17" s="37"/>
      <c r="B17" s="42"/>
      <c r="C17" s="37"/>
      <c r="D17" s="111" t="s">
        <v>29</v>
      </c>
      <c r="E17" s="37"/>
      <c r="F17" s="37"/>
      <c r="G17" s="37"/>
      <c r="H17" s="37"/>
      <c r="I17" s="115" t="s">
        <v>26</v>
      </c>
      <c r="J17" s="33" t="str">
        <f>'Rekapitulace stavby'!AN13</f>
        <v>Vyplň údaj</v>
      </c>
      <c r="K17" s="37"/>
      <c r="L17" s="113"/>
      <c r="S17" s="37"/>
      <c r="T17" s="37"/>
      <c r="U17" s="37"/>
      <c r="V17" s="37"/>
      <c r="W17" s="37"/>
      <c r="X17" s="37"/>
      <c r="Y17" s="37"/>
      <c r="Z17" s="37"/>
      <c r="AA17" s="37"/>
      <c r="AB17" s="37"/>
      <c r="AC17" s="37"/>
      <c r="AD17" s="37"/>
      <c r="AE17" s="37"/>
    </row>
    <row r="18" spans="1:31" s="2" customFormat="1" ht="18" customHeight="1">
      <c r="A18" s="37"/>
      <c r="B18" s="42"/>
      <c r="C18" s="37"/>
      <c r="D18" s="37"/>
      <c r="E18" s="415" t="str">
        <f>'Rekapitulace stavby'!E14</f>
        <v>Vyplň údaj</v>
      </c>
      <c r="F18" s="416"/>
      <c r="G18" s="416"/>
      <c r="H18" s="416"/>
      <c r="I18" s="115" t="s">
        <v>28</v>
      </c>
      <c r="J18" s="33" t="str">
        <f>'Rekapitulace stavby'!AN14</f>
        <v>Vyplň údaj</v>
      </c>
      <c r="K18" s="37"/>
      <c r="L18" s="113"/>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112"/>
      <c r="J19" s="37"/>
      <c r="K19" s="37"/>
      <c r="L19" s="113"/>
      <c r="S19" s="37"/>
      <c r="T19" s="37"/>
      <c r="U19" s="37"/>
      <c r="V19" s="37"/>
      <c r="W19" s="37"/>
      <c r="X19" s="37"/>
      <c r="Y19" s="37"/>
      <c r="Z19" s="37"/>
      <c r="AA19" s="37"/>
      <c r="AB19" s="37"/>
      <c r="AC19" s="37"/>
      <c r="AD19" s="37"/>
      <c r="AE19" s="37"/>
    </row>
    <row r="20" spans="1:31" s="2" customFormat="1" ht="12" customHeight="1">
      <c r="A20" s="37"/>
      <c r="B20" s="42"/>
      <c r="C20" s="37"/>
      <c r="D20" s="111" t="s">
        <v>31</v>
      </c>
      <c r="E20" s="37"/>
      <c r="F20" s="37"/>
      <c r="G20" s="37"/>
      <c r="H20" s="37"/>
      <c r="I20" s="115" t="s">
        <v>26</v>
      </c>
      <c r="J20" s="114" t="s">
        <v>19</v>
      </c>
      <c r="K20" s="37"/>
      <c r="L20" s="113"/>
      <c r="S20" s="37"/>
      <c r="T20" s="37"/>
      <c r="U20" s="37"/>
      <c r="V20" s="37"/>
      <c r="W20" s="37"/>
      <c r="X20" s="37"/>
      <c r="Y20" s="37"/>
      <c r="Z20" s="37"/>
      <c r="AA20" s="37"/>
      <c r="AB20" s="37"/>
      <c r="AC20" s="37"/>
      <c r="AD20" s="37"/>
      <c r="AE20" s="37"/>
    </row>
    <row r="21" spans="1:31" s="2" customFormat="1" ht="18" customHeight="1">
      <c r="A21" s="37"/>
      <c r="B21" s="42"/>
      <c r="C21" s="37"/>
      <c r="D21" s="37"/>
      <c r="E21" s="114" t="s">
        <v>32</v>
      </c>
      <c r="F21" s="37"/>
      <c r="G21" s="37"/>
      <c r="H21" s="37"/>
      <c r="I21" s="115" t="s">
        <v>28</v>
      </c>
      <c r="J21" s="114" t="s">
        <v>19</v>
      </c>
      <c r="K21" s="37"/>
      <c r="L21" s="113"/>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112"/>
      <c r="J22" s="37"/>
      <c r="K22" s="37"/>
      <c r="L22" s="113"/>
      <c r="S22" s="37"/>
      <c r="T22" s="37"/>
      <c r="U22" s="37"/>
      <c r="V22" s="37"/>
      <c r="W22" s="37"/>
      <c r="X22" s="37"/>
      <c r="Y22" s="37"/>
      <c r="Z22" s="37"/>
      <c r="AA22" s="37"/>
      <c r="AB22" s="37"/>
      <c r="AC22" s="37"/>
      <c r="AD22" s="37"/>
      <c r="AE22" s="37"/>
    </row>
    <row r="23" spans="1:31" s="2" customFormat="1" ht="12" customHeight="1">
      <c r="A23" s="37"/>
      <c r="B23" s="42"/>
      <c r="C23" s="37"/>
      <c r="D23" s="111" t="s">
        <v>34</v>
      </c>
      <c r="E23" s="37"/>
      <c r="F23" s="37"/>
      <c r="G23" s="37"/>
      <c r="H23" s="37"/>
      <c r="I23" s="115" t="s">
        <v>26</v>
      </c>
      <c r="J23" s="114" t="s">
        <v>19</v>
      </c>
      <c r="K23" s="37"/>
      <c r="L23" s="113"/>
      <c r="S23" s="37"/>
      <c r="T23" s="37"/>
      <c r="U23" s="37"/>
      <c r="V23" s="37"/>
      <c r="W23" s="37"/>
      <c r="X23" s="37"/>
      <c r="Y23" s="37"/>
      <c r="Z23" s="37"/>
      <c r="AA23" s="37"/>
      <c r="AB23" s="37"/>
      <c r="AC23" s="37"/>
      <c r="AD23" s="37"/>
      <c r="AE23" s="37"/>
    </row>
    <row r="24" spans="1:31" s="2" customFormat="1" ht="18" customHeight="1">
      <c r="A24" s="37"/>
      <c r="B24" s="42"/>
      <c r="C24" s="37"/>
      <c r="D24" s="37"/>
      <c r="E24" s="114" t="s">
        <v>35</v>
      </c>
      <c r="F24" s="37"/>
      <c r="G24" s="37"/>
      <c r="H24" s="37"/>
      <c r="I24" s="115" t="s">
        <v>28</v>
      </c>
      <c r="J24" s="114" t="s">
        <v>19</v>
      </c>
      <c r="K24" s="37"/>
      <c r="L24" s="113"/>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112"/>
      <c r="J25" s="37"/>
      <c r="K25" s="37"/>
      <c r="L25" s="113"/>
      <c r="S25" s="37"/>
      <c r="T25" s="37"/>
      <c r="U25" s="37"/>
      <c r="V25" s="37"/>
      <c r="W25" s="37"/>
      <c r="X25" s="37"/>
      <c r="Y25" s="37"/>
      <c r="Z25" s="37"/>
      <c r="AA25" s="37"/>
      <c r="AB25" s="37"/>
      <c r="AC25" s="37"/>
      <c r="AD25" s="37"/>
      <c r="AE25" s="37"/>
    </row>
    <row r="26" spans="1:31" s="2" customFormat="1" ht="12" customHeight="1">
      <c r="A26" s="37"/>
      <c r="B26" s="42"/>
      <c r="C26" s="37"/>
      <c r="D26" s="111" t="s">
        <v>36</v>
      </c>
      <c r="E26" s="37"/>
      <c r="F26" s="37"/>
      <c r="G26" s="37"/>
      <c r="H26" s="37"/>
      <c r="I26" s="112"/>
      <c r="J26" s="37"/>
      <c r="K26" s="37"/>
      <c r="L26" s="113"/>
      <c r="S26" s="37"/>
      <c r="T26" s="37"/>
      <c r="U26" s="37"/>
      <c r="V26" s="37"/>
      <c r="W26" s="37"/>
      <c r="X26" s="37"/>
      <c r="Y26" s="37"/>
      <c r="Z26" s="37"/>
      <c r="AA26" s="37"/>
      <c r="AB26" s="37"/>
      <c r="AC26" s="37"/>
      <c r="AD26" s="37"/>
      <c r="AE26" s="37"/>
    </row>
    <row r="27" spans="1:31" s="8" customFormat="1" ht="47.25" customHeight="1">
      <c r="A27" s="117"/>
      <c r="B27" s="118"/>
      <c r="C27" s="117"/>
      <c r="D27" s="117"/>
      <c r="E27" s="417" t="s">
        <v>37</v>
      </c>
      <c r="F27" s="417"/>
      <c r="G27" s="417"/>
      <c r="H27" s="417"/>
      <c r="I27" s="119"/>
      <c r="J27" s="117"/>
      <c r="K27" s="117"/>
      <c r="L27" s="120"/>
      <c r="S27" s="117"/>
      <c r="T27" s="117"/>
      <c r="U27" s="117"/>
      <c r="V27" s="117"/>
      <c r="W27" s="117"/>
      <c r="X27" s="117"/>
      <c r="Y27" s="117"/>
      <c r="Z27" s="117"/>
      <c r="AA27" s="117"/>
      <c r="AB27" s="117"/>
      <c r="AC27" s="117"/>
      <c r="AD27" s="117"/>
      <c r="AE27" s="117"/>
    </row>
    <row r="28" spans="1:31" s="2" customFormat="1" ht="6.95" customHeight="1">
      <c r="A28" s="37"/>
      <c r="B28" s="42"/>
      <c r="C28" s="37"/>
      <c r="D28" s="37"/>
      <c r="E28" s="37"/>
      <c r="F28" s="37"/>
      <c r="G28" s="37"/>
      <c r="H28" s="37"/>
      <c r="I28" s="112"/>
      <c r="J28" s="37"/>
      <c r="K28" s="37"/>
      <c r="L28" s="113"/>
      <c r="S28" s="37"/>
      <c r="T28" s="37"/>
      <c r="U28" s="37"/>
      <c r="V28" s="37"/>
      <c r="W28" s="37"/>
      <c r="X28" s="37"/>
      <c r="Y28" s="37"/>
      <c r="Z28" s="37"/>
      <c r="AA28" s="37"/>
      <c r="AB28" s="37"/>
      <c r="AC28" s="37"/>
      <c r="AD28" s="37"/>
      <c r="AE28" s="37"/>
    </row>
    <row r="29" spans="1:31" s="2" customFormat="1" ht="6.95" customHeight="1">
      <c r="A29" s="37"/>
      <c r="B29" s="42"/>
      <c r="C29" s="37"/>
      <c r="D29" s="121"/>
      <c r="E29" s="121"/>
      <c r="F29" s="121"/>
      <c r="G29" s="121"/>
      <c r="H29" s="121"/>
      <c r="I29" s="122"/>
      <c r="J29" s="121"/>
      <c r="K29" s="121"/>
      <c r="L29" s="113"/>
      <c r="S29" s="37"/>
      <c r="T29" s="37"/>
      <c r="U29" s="37"/>
      <c r="V29" s="37"/>
      <c r="W29" s="37"/>
      <c r="X29" s="37"/>
      <c r="Y29" s="37"/>
      <c r="Z29" s="37"/>
      <c r="AA29" s="37"/>
      <c r="AB29" s="37"/>
      <c r="AC29" s="37"/>
      <c r="AD29" s="37"/>
      <c r="AE29" s="37"/>
    </row>
    <row r="30" spans="1:31" s="2" customFormat="1" ht="25.35" customHeight="1">
      <c r="A30" s="37"/>
      <c r="B30" s="42"/>
      <c r="C30" s="37"/>
      <c r="D30" s="123" t="s">
        <v>38</v>
      </c>
      <c r="E30" s="37"/>
      <c r="F30" s="37"/>
      <c r="G30" s="37"/>
      <c r="H30" s="37"/>
      <c r="I30" s="112"/>
      <c r="J30" s="124">
        <f>ROUND(J99,2)</f>
        <v>0</v>
      </c>
      <c r="K30" s="37"/>
      <c r="L30" s="113"/>
      <c r="S30" s="37"/>
      <c r="T30" s="37"/>
      <c r="U30" s="37"/>
      <c r="V30" s="37"/>
      <c r="W30" s="37"/>
      <c r="X30" s="37"/>
      <c r="Y30" s="37"/>
      <c r="Z30" s="37"/>
      <c r="AA30" s="37"/>
      <c r="AB30" s="37"/>
      <c r="AC30" s="37"/>
      <c r="AD30" s="37"/>
      <c r="AE30" s="37"/>
    </row>
    <row r="31" spans="1:31" s="2" customFormat="1" ht="6.95" customHeight="1">
      <c r="A31" s="37"/>
      <c r="B31" s="42"/>
      <c r="C31" s="37"/>
      <c r="D31" s="121"/>
      <c r="E31" s="121"/>
      <c r="F31" s="121"/>
      <c r="G31" s="121"/>
      <c r="H31" s="121"/>
      <c r="I31" s="122"/>
      <c r="J31" s="121"/>
      <c r="K31" s="121"/>
      <c r="L31" s="113"/>
      <c r="S31" s="37"/>
      <c r="T31" s="37"/>
      <c r="U31" s="37"/>
      <c r="V31" s="37"/>
      <c r="W31" s="37"/>
      <c r="X31" s="37"/>
      <c r="Y31" s="37"/>
      <c r="Z31" s="37"/>
      <c r="AA31" s="37"/>
      <c r="AB31" s="37"/>
      <c r="AC31" s="37"/>
      <c r="AD31" s="37"/>
      <c r="AE31" s="37"/>
    </row>
    <row r="32" spans="1:31" s="2" customFormat="1" ht="14.45" customHeight="1">
      <c r="A32" s="37"/>
      <c r="B32" s="42"/>
      <c r="C32" s="37"/>
      <c r="D32" s="37"/>
      <c r="E32" s="37"/>
      <c r="F32" s="125" t="s">
        <v>40</v>
      </c>
      <c r="G32" s="37"/>
      <c r="H32" s="37"/>
      <c r="I32" s="126" t="s">
        <v>39</v>
      </c>
      <c r="J32" s="125" t="s">
        <v>41</v>
      </c>
      <c r="K32" s="37"/>
      <c r="L32" s="113"/>
      <c r="S32" s="37"/>
      <c r="T32" s="37"/>
      <c r="U32" s="37"/>
      <c r="V32" s="37"/>
      <c r="W32" s="37"/>
      <c r="X32" s="37"/>
      <c r="Y32" s="37"/>
      <c r="Z32" s="37"/>
      <c r="AA32" s="37"/>
      <c r="AB32" s="37"/>
      <c r="AC32" s="37"/>
      <c r="AD32" s="37"/>
      <c r="AE32" s="37"/>
    </row>
    <row r="33" spans="1:31" s="2" customFormat="1" ht="14.45" customHeight="1">
      <c r="A33" s="37"/>
      <c r="B33" s="42"/>
      <c r="C33" s="37"/>
      <c r="D33" s="127" t="s">
        <v>42</v>
      </c>
      <c r="E33" s="111" t="s">
        <v>43</v>
      </c>
      <c r="F33" s="128">
        <f>ROUND((SUM(BE99:BE817)),2)</f>
        <v>0</v>
      </c>
      <c r="G33" s="37"/>
      <c r="H33" s="37"/>
      <c r="I33" s="129">
        <v>0.21</v>
      </c>
      <c r="J33" s="128">
        <f>ROUND(((SUM(BE99:BE817))*I33),2)</f>
        <v>0</v>
      </c>
      <c r="K33" s="37"/>
      <c r="L33" s="113"/>
      <c r="S33" s="37"/>
      <c r="T33" s="37"/>
      <c r="U33" s="37"/>
      <c r="V33" s="37"/>
      <c r="W33" s="37"/>
      <c r="X33" s="37"/>
      <c r="Y33" s="37"/>
      <c r="Z33" s="37"/>
      <c r="AA33" s="37"/>
      <c r="AB33" s="37"/>
      <c r="AC33" s="37"/>
      <c r="AD33" s="37"/>
      <c r="AE33" s="37"/>
    </row>
    <row r="34" spans="1:31" s="2" customFormat="1" ht="14.45" customHeight="1">
      <c r="A34" s="37"/>
      <c r="B34" s="42"/>
      <c r="C34" s="37"/>
      <c r="D34" s="37"/>
      <c r="E34" s="111" t="s">
        <v>44</v>
      </c>
      <c r="F34" s="128">
        <f>ROUND((SUM(BF99:BF817)),2)</f>
        <v>0</v>
      </c>
      <c r="G34" s="37"/>
      <c r="H34" s="37"/>
      <c r="I34" s="129">
        <v>0.15</v>
      </c>
      <c r="J34" s="128">
        <f>ROUND(((SUM(BF99:BF817))*I34),2)</f>
        <v>0</v>
      </c>
      <c r="K34" s="37"/>
      <c r="L34" s="113"/>
      <c r="S34" s="37"/>
      <c r="T34" s="37"/>
      <c r="U34" s="37"/>
      <c r="V34" s="37"/>
      <c r="W34" s="37"/>
      <c r="X34" s="37"/>
      <c r="Y34" s="37"/>
      <c r="Z34" s="37"/>
      <c r="AA34" s="37"/>
      <c r="AB34" s="37"/>
      <c r="AC34" s="37"/>
      <c r="AD34" s="37"/>
      <c r="AE34" s="37"/>
    </row>
    <row r="35" spans="1:31" s="2" customFormat="1" ht="14.45" customHeight="1" hidden="1">
      <c r="A35" s="37"/>
      <c r="B35" s="42"/>
      <c r="C35" s="37"/>
      <c r="D35" s="37"/>
      <c r="E35" s="111" t="s">
        <v>45</v>
      </c>
      <c r="F35" s="128">
        <f>ROUND((SUM(BG99:BG817)),2)</f>
        <v>0</v>
      </c>
      <c r="G35" s="37"/>
      <c r="H35" s="37"/>
      <c r="I35" s="129">
        <v>0.21</v>
      </c>
      <c r="J35" s="128">
        <f>0</f>
        <v>0</v>
      </c>
      <c r="K35" s="37"/>
      <c r="L35" s="113"/>
      <c r="S35" s="37"/>
      <c r="T35" s="37"/>
      <c r="U35" s="37"/>
      <c r="V35" s="37"/>
      <c r="W35" s="37"/>
      <c r="X35" s="37"/>
      <c r="Y35" s="37"/>
      <c r="Z35" s="37"/>
      <c r="AA35" s="37"/>
      <c r="AB35" s="37"/>
      <c r="AC35" s="37"/>
      <c r="AD35" s="37"/>
      <c r="AE35" s="37"/>
    </row>
    <row r="36" spans="1:31" s="2" customFormat="1" ht="14.45" customHeight="1" hidden="1">
      <c r="A36" s="37"/>
      <c r="B36" s="42"/>
      <c r="C36" s="37"/>
      <c r="D36" s="37"/>
      <c r="E36" s="111" t="s">
        <v>46</v>
      </c>
      <c r="F36" s="128">
        <f>ROUND((SUM(BH99:BH817)),2)</f>
        <v>0</v>
      </c>
      <c r="G36" s="37"/>
      <c r="H36" s="37"/>
      <c r="I36" s="129">
        <v>0.15</v>
      </c>
      <c r="J36" s="128">
        <f>0</f>
        <v>0</v>
      </c>
      <c r="K36" s="37"/>
      <c r="L36" s="113"/>
      <c r="S36" s="37"/>
      <c r="T36" s="37"/>
      <c r="U36" s="37"/>
      <c r="V36" s="37"/>
      <c r="W36" s="37"/>
      <c r="X36" s="37"/>
      <c r="Y36" s="37"/>
      <c r="Z36" s="37"/>
      <c r="AA36" s="37"/>
      <c r="AB36" s="37"/>
      <c r="AC36" s="37"/>
      <c r="AD36" s="37"/>
      <c r="AE36" s="37"/>
    </row>
    <row r="37" spans="1:31" s="2" customFormat="1" ht="14.45" customHeight="1" hidden="1">
      <c r="A37" s="37"/>
      <c r="B37" s="42"/>
      <c r="C37" s="37"/>
      <c r="D37" s="37"/>
      <c r="E37" s="111" t="s">
        <v>47</v>
      </c>
      <c r="F37" s="128">
        <f>ROUND((SUM(BI99:BI817)),2)</f>
        <v>0</v>
      </c>
      <c r="G37" s="37"/>
      <c r="H37" s="37"/>
      <c r="I37" s="129">
        <v>0</v>
      </c>
      <c r="J37" s="128">
        <f>0</f>
        <v>0</v>
      </c>
      <c r="K37" s="37"/>
      <c r="L37" s="113"/>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112"/>
      <c r="J38" s="37"/>
      <c r="K38" s="37"/>
      <c r="L38" s="113"/>
      <c r="S38" s="37"/>
      <c r="T38" s="37"/>
      <c r="U38" s="37"/>
      <c r="V38" s="37"/>
      <c r="W38" s="37"/>
      <c r="X38" s="37"/>
      <c r="Y38" s="37"/>
      <c r="Z38" s="37"/>
      <c r="AA38" s="37"/>
      <c r="AB38" s="37"/>
      <c r="AC38" s="37"/>
      <c r="AD38" s="37"/>
      <c r="AE38" s="37"/>
    </row>
    <row r="39" spans="1:31" s="2" customFormat="1" ht="25.35" customHeight="1">
      <c r="A39" s="37"/>
      <c r="B39" s="42"/>
      <c r="C39" s="130"/>
      <c r="D39" s="131" t="s">
        <v>48</v>
      </c>
      <c r="E39" s="132"/>
      <c r="F39" s="132"/>
      <c r="G39" s="133" t="s">
        <v>49</v>
      </c>
      <c r="H39" s="134" t="s">
        <v>50</v>
      </c>
      <c r="I39" s="135"/>
      <c r="J39" s="136">
        <f>SUM(J30:J37)</f>
        <v>0</v>
      </c>
      <c r="K39" s="137"/>
      <c r="L39" s="113"/>
      <c r="S39" s="37"/>
      <c r="T39" s="37"/>
      <c r="U39" s="37"/>
      <c r="V39" s="37"/>
      <c r="W39" s="37"/>
      <c r="X39" s="37"/>
      <c r="Y39" s="37"/>
      <c r="Z39" s="37"/>
      <c r="AA39" s="37"/>
      <c r="AB39" s="37"/>
      <c r="AC39" s="37"/>
      <c r="AD39" s="37"/>
      <c r="AE39" s="37"/>
    </row>
    <row r="40" spans="1:31" s="2" customFormat="1" ht="14.45" customHeight="1">
      <c r="A40" s="37"/>
      <c r="B40" s="138"/>
      <c r="C40" s="139"/>
      <c r="D40" s="139"/>
      <c r="E40" s="139"/>
      <c r="F40" s="139"/>
      <c r="G40" s="139"/>
      <c r="H40" s="139"/>
      <c r="I40" s="140"/>
      <c r="J40" s="139"/>
      <c r="K40" s="139"/>
      <c r="L40" s="113"/>
      <c r="S40" s="37"/>
      <c r="T40" s="37"/>
      <c r="U40" s="37"/>
      <c r="V40" s="37"/>
      <c r="W40" s="37"/>
      <c r="X40" s="37"/>
      <c r="Y40" s="37"/>
      <c r="Z40" s="37"/>
      <c r="AA40" s="37"/>
      <c r="AB40" s="37"/>
      <c r="AC40" s="37"/>
      <c r="AD40" s="37"/>
      <c r="AE40" s="37"/>
    </row>
    <row r="44" spans="1:31" s="2" customFormat="1" ht="6.95" customHeight="1">
      <c r="A44" s="37"/>
      <c r="B44" s="141"/>
      <c r="C44" s="142"/>
      <c r="D44" s="142"/>
      <c r="E44" s="142"/>
      <c r="F44" s="142"/>
      <c r="G44" s="142"/>
      <c r="H44" s="142"/>
      <c r="I44" s="143"/>
      <c r="J44" s="142"/>
      <c r="K44" s="142"/>
      <c r="L44" s="113"/>
      <c r="S44" s="37"/>
      <c r="T44" s="37"/>
      <c r="U44" s="37"/>
      <c r="V44" s="37"/>
      <c r="W44" s="37"/>
      <c r="X44" s="37"/>
      <c r="Y44" s="37"/>
      <c r="Z44" s="37"/>
      <c r="AA44" s="37"/>
      <c r="AB44" s="37"/>
      <c r="AC44" s="37"/>
      <c r="AD44" s="37"/>
      <c r="AE44" s="37"/>
    </row>
    <row r="45" spans="1:31" s="2" customFormat="1" ht="24.95" customHeight="1">
      <c r="A45" s="37"/>
      <c r="B45" s="38"/>
      <c r="C45" s="26" t="s">
        <v>97</v>
      </c>
      <c r="D45" s="39"/>
      <c r="E45" s="39"/>
      <c r="F45" s="39"/>
      <c r="G45" s="39"/>
      <c r="H45" s="39"/>
      <c r="I45" s="112"/>
      <c r="J45" s="39"/>
      <c r="K45" s="39"/>
      <c r="L45" s="11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12"/>
      <c r="J46" s="39"/>
      <c r="K46" s="39"/>
      <c r="L46" s="113"/>
      <c r="S46" s="37"/>
      <c r="T46" s="37"/>
      <c r="U46" s="37"/>
      <c r="V46" s="37"/>
      <c r="W46" s="37"/>
      <c r="X46" s="37"/>
      <c r="Y46" s="37"/>
      <c r="Z46" s="37"/>
      <c r="AA46" s="37"/>
      <c r="AB46" s="37"/>
      <c r="AC46" s="37"/>
      <c r="AD46" s="37"/>
      <c r="AE46" s="37"/>
    </row>
    <row r="47" spans="1:31" s="2" customFormat="1" ht="12" customHeight="1">
      <c r="A47" s="37"/>
      <c r="B47" s="38"/>
      <c r="C47" s="32" t="s">
        <v>16</v>
      </c>
      <c r="D47" s="39"/>
      <c r="E47" s="39"/>
      <c r="F47" s="39"/>
      <c r="G47" s="39"/>
      <c r="H47" s="39"/>
      <c r="I47" s="112"/>
      <c r="J47" s="39"/>
      <c r="K47" s="39"/>
      <c r="L47" s="113"/>
      <c r="S47" s="37"/>
      <c r="T47" s="37"/>
      <c r="U47" s="37"/>
      <c r="V47" s="37"/>
      <c r="W47" s="37"/>
      <c r="X47" s="37"/>
      <c r="Y47" s="37"/>
      <c r="Z47" s="37"/>
      <c r="AA47" s="37"/>
      <c r="AB47" s="37"/>
      <c r="AC47" s="37"/>
      <c r="AD47" s="37"/>
      <c r="AE47" s="37"/>
    </row>
    <row r="48" spans="1:31" s="2" customFormat="1" ht="16.5" customHeight="1">
      <c r="A48" s="37"/>
      <c r="B48" s="38"/>
      <c r="C48" s="39"/>
      <c r="D48" s="39"/>
      <c r="E48" s="418" t="str">
        <f>E7</f>
        <v>OBJEKT ZČU - SADY PĚTATŘICÁTNÍKŮ 14, PLZEŇ - VÝMĚNA OKEN</v>
      </c>
      <c r="F48" s="419"/>
      <c r="G48" s="419"/>
      <c r="H48" s="419"/>
      <c r="I48" s="112"/>
      <c r="J48" s="39"/>
      <c r="K48" s="39"/>
      <c r="L48" s="113"/>
      <c r="S48" s="37"/>
      <c r="T48" s="37"/>
      <c r="U48" s="37"/>
      <c r="V48" s="37"/>
      <c r="W48" s="37"/>
      <c r="X48" s="37"/>
      <c r="Y48" s="37"/>
      <c r="Z48" s="37"/>
      <c r="AA48" s="37"/>
      <c r="AB48" s="37"/>
      <c r="AC48" s="37"/>
      <c r="AD48" s="37"/>
      <c r="AE48" s="37"/>
    </row>
    <row r="49" spans="1:31" s="2" customFormat="1" ht="12" customHeight="1">
      <c r="A49" s="37"/>
      <c r="B49" s="38"/>
      <c r="C49" s="32" t="s">
        <v>95</v>
      </c>
      <c r="D49" s="39"/>
      <c r="E49" s="39"/>
      <c r="F49" s="39"/>
      <c r="G49" s="39"/>
      <c r="H49" s="39"/>
      <c r="I49" s="112"/>
      <c r="J49" s="39"/>
      <c r="K49" s="39"/>
      <c r="L49" s="113"/>
      <c r="S49" s="37"/>
      <c r="T49" s="37"/>
      <c r="U49" s="37"/>
      <c r="V49" s="37"/>
      <c r="W49" s="37"/>
      <c r="X49" s="37"/>
      <c r="Y49" s="37"/>
      <c r="Z49" s="37"/>
      <c r="AA49" s="37"/>
      <c r="AB49" s="37"/>
      <c r="AC49" s="37"/>
      <c r="AD49" s="37"/>
      <c r="AE49" s="37"/>
    </row>
    <row r="50" spans="1:31" s="2" customFormat="1" ht="16.5" customHeight="1">
      <c r="A50" s="37"/>
      <c r="B50" s="38"/>
      <c r="C50" s="39"/>
      <c r="D50" s="39"/>
      <c r="E50" s="390" t="str">
        <f>E9</f>
        <v xml:space="preserve">B - OPRAVA DVORNÍ FASÁDY - VÝMĚNA OKEN </v>
      </c>
      <c r="F50" s="420"/>
      <c r="G50" s="420"/>
      <c r="H50" s="420"/>
      <c r="I50" s="112"/>
      <c r="J50" s="39"/>
      <c r="K50" s="39"/>
      <c r="L50" s="11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12"/>
      <c r="J51" s="39"/>
      <c r="K51" s="39"/>
      <c r="L51" s="113"/>
      <c r="S51" s="37"/>
      <c r="T51" s="37"/>
      <c r="U51" s="37"/>
      <c r="V51" s="37"/>
      <c r="W51" s="37"/>
      <c r="X51" s="37"/>
      <c r="Y51" s="37"/>
      <c r="Z51" s="37"/>
      <c r="AA51" s="37"/>
      <c r="AB51" s="37"/>
      <c r="AC51" s="37"/>
      <c r="AD51" s="37"/>
      <c r="AE51" s="37"/>
    </row>
    <row r="52" spans="1:31" s="2" customFormat="1" ht="12" customHeight="1">
      <c r="A52" s="37"/>
      <c r="B52" s="38"/>
      <c r="C52" s="32" t="s">
        <v>21</v>
      </c>
      <c r="D52" s="39"/>
      <c r="E52" s="39"/>
      <c r="F52" s="30" t="str">
        <f>F12</f>
        <v>SADY PĚTATŘICÁTNÍKŮ 14, PLZEŇ</v>
      </c>
      <c r="G52" s="39"/>
      <c r="H52" s="39"/>
      <c r="I52" s="115" t="s">
        <v>23</v>
      </c>
      <c r="J52" s="62" t="str">
        <f>IF(J12="","",J12)</f>
        <v>3. 4. 2020</v>
      </c>
      <c r="K52" s="39"/>
      <c r="L52" s="11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12"/>
      <c r="J53" s="39"/>
      <c r="K53" s="39"/>
      <c r="L53" s="113"/>
      <c r="S53" s="37"/>
      <c r="T53" s="37"/>
      <c r="U53" s="37"/>
      <c r="V53" s="37"/>
      <c r="W53" s="37"/>
      <c r="X53" s="37"/>
      <c r="Y53" s="37"/>
      <c r="Z53" s="37"/>
      <c r="AA53" s="37"/>
      <c r="AB53" s="37"/>
      <c r="AC53" s="37"/>
      <c r="AD53" s="37"/>
      <c r="AE53" s="37"/>
    </row>
    <row r="54" spans="1:31" s="2" customFormat="1" ht="40.15" customHeight="1">
      <c r="A54" s="37"/>
      <c r="B54" s="38"/>
      <c r="C54" s="32" t="s">
        <v>25</v>
      </c>
      <c r="D54" s="39"/>
      <c r="E54" s="39"/>
      <c r="F54" s="30" t="str">
        <f>E15</f>
        <v>Západočeská univerzita v Plzni</v>
      </c>
      <c r="G54" s="39"/>
      <c r="H54" s="39"/>
      <c r="I54" s="115" t="s">
        <v>31</v>
      </c>
      <c r="J54" s="35" t="str">
        <f>E21</f>
        <v>ATELIER SOUKUP OPL ŠVEHLA s.r.o.</v>
      </c>
      <c r="K54" s="39"/>
      <c r="L54" s="113"/>
      <c r="S54" s="37"/>
      <c r="T54" s="37"/>
      <c r="U54" s="37"/>
      <c r="V54" s="37"/>
      <c r="W54" s="37"/>
      <c r="X54" s="37"/>
      <c r="Y54" s="37"/>
      <c r="Z54" s="37"/>
      <c r="AA54" s="37"/>
      <c r="AB54" s="37"/>
      <c r="AC54" s="37"/>
      <c r="AD54" s="37"/>
      <c r="AE54" s="37"/>
    </row>
    <row r="55" spans="1:31" s="2" customFormat="1" ht="15.2" customHeight="1">
      <c r="A55" s="37"/>
      <c r="B55" s="38"/>
      <c r="C55" s="32" t="s">
        <v>29</v>
      </c>
      <c r="D55" s="39"/>
      <c r="E55" s="39"/>
      <c r="F55" s="30" t="str">
        <f>IF(E18="","",E18)</f>
        <v>Vyplň údaj</v>
      </c>
      <c r="G55" s="39"/>
      <c r="H55" s="39"/>
      <c r="I55" s="115" t="s">
        <v>34</v>
      </c>
      <c r="J55" s="35" t="str">
        <f>E24</f>
        <v>Michal JIRKA</v>
      </c>
      <c r="K55" s="39"/>
      <c r="L55" s="113"/>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112"/>
      <c r="J56" s="39"/>
      <c r="K56" s="39"/>
      <c r="L56" s="113"/>
      <c r="S56" s="37"/>
      <c r="T56" s="37"/>
      <c r="U56" s="37"/>
      <c r="V56" s="37"/>
      <c r="W56" s="37"/>
      <c r="X56" s="37"/>
      <c r="Y56" s="37"/>
      <c r="Z56" s="37"/>
      <c r="AA56" s="37"/>
      <c r="AB56" s="37"/>
      <c r="AC56" s="37"/>
      <c r="AD56" s="37"/>
      <c r="AE56" s="37"/>
    </row>
    <row r="57" spans="1:31" s="2" customFormat="1" ht="29.25" customHeight="1">
      <c r="A57" s="37"/>
      <c r="B57" s="38"/>
      <c r="C57" s="144" t="s">
        <v>98</v>
      </c>
      <c r="D57" s="145"/>
      <c r="E57" s="145"/>
      <c r="F57" s="145"/>
      <c r="G57" s="145"/>
      <c r="H57" s="145"/>
      <c r="I57" s="146"/>
      <c r="J57" s="147" t="s">
        <v>99</v>
      </c>
      <c r="K57" s="145"/>
      <c r="L57" s="113"/>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112"/>
      <c r="J58" s="39"/>
      <c r="K58" s="39"/>
      <c r="L58" s="113"/>
      <c r="S58" s="37"/>
      <c r="T58" s="37"/>
      <c r="U58" s="37"/>
      <c r="V58" s="37"/>
      <c r="W58" s="37"/>
      <c r="X58" s="37"/>
      <c r="Y58" s="37"/>
      <c r="Z58" s="37"/>
      <c r="AA58" s="37"/>
      <c r="AB58" s="37"/>
      <c r="AC58" s="37"/>
      <c r="AD58" s="37"/>
      <c r="AE58" s="37"/>
    </row>
    <row r="59" spans="1:47" s="2" customFormat="1" ht="22.9" customHeight="1">
      <c r="A59" s="37"/>
      <c r="B59" s="38"/>
      <c r="C59" s="148" t="s">
        <v>70</v>
      </c>
      <c r="D59" s="39"/>
      <c r="E59" s="39"/>
      <c r="F59" s="39"/>
      <c r="G59" s="39"/>
      <c r="H59" s="39"/>
      <c r="I59" s="112"/>
      <c r="J59" s="80">
        <f>J99</f>
        <v>0</v>
      </c>
      <c r="K59" s="39"/>
      <c r="L59" s="113"/>
      <c r="S59" s="37"/>
      <c r="T59" s="37"/>
      <c r="U59" s="37"/>
      <c r="V59" s="37"/>
      <c r="W59" s="37"/>
      <c r="X59" s="37"/>
      <c r="Y59" s="37"/>
      <c r="Z59" s="37"/>
      <c r="AA59" s="37"/>
      <c r="AB59" s="37"/>
      <c r="AC59" s="37"/>
      <c r="AD59" s="37"/>
      <c r="AE59" s="37"/>
      <c r="AU59" s="20" t="s">
        <v>100</v>
      </c>
    </row>
    <row r="60" spans="2:12" s="9" customFormat="1" ht="24.95" customHeight="1">
      <c r="B60" s="149"/>
      <c r="C60" s="150"/>
      <c r="D60" s="151" t="s">
        <v>101</v>
      </c>
      <c r="E60" s="152"/>
      <c r="F60" s="152"/>
      <c r="G60" s="152"/>
      <c r="H60" s="152"/>
      <c r="I60" s="153"/>
      <c r="J60" s="154">
        <f>J100</f>
        <v>0</v>
      </c>
      <c r="K60" s="150"/>
      <c r="L60" s="155"/>
    </row>
    <row r="61" spans="2:12" s="10" customFormat="1" ht="19.9" customHeight="1">
      <c r="B61" s="156"/>
      <c r="C61" s="157"/>
      <c r="D61" s="158" t="s">
        <v>1142</v>
      </c>
      <c r="E61" s="159"/>
      <c r="F61" s="159"/>
      <c r="G61" s="159"/>
      <c r="H61" s="159"/>
      <c r="I61" s="160"/>
      <c r="J61" s="161">
        <f>J101</f>
        <v>0</v>
      </c>
      <c r="K61" s="157"/>
      <c r="L61" s="162"/>
    </row>
    <row r="62" spans="2:12" s="10" customFormat="1" ht="19.9" customHeight="1">
      <c r="B62" s="156"/>
      <c r="C62" s="157"/>
      <c r="D62" s="158" t="s">
        <v>1143</v>
      </c>
      <c r="E62" s="159"/>
      <c r="F62" s="159"/>
      <c r="G62" s="159"/>
      <c r="H62" s="159"/>
      <c r="I62" s="160"/>
      <c r="J62" s="161">
        <f>J114</f>
        <v>0</v>
      </c>
      <c r="K62" s="157"/>
      <c r="L62" s="162"/>
    </row>
    <row r="63" spans="2:12" s="10" customFormat="1" ht="19.9" customHeight="1">
      <c r="B63" s="156"/>
      <c r="C63" s="157"/>
      <c r="D63" s="158" t="s">
        <v>1144</v>
      </c>
      <c r="E63" s="159"/>
      <c r="F63" s="159"/>
      <c r="G63" s="159"/>
      <c r="H63" s="159"/>
      <c r="I63" s="160"/>
      <c r="J63" s="161">
        <f>J154</f>
        <v>0</v>
      </c>
      <c r="K63" s="157"/>
      <c r="L63" s="162"/>
    </row>
    <row r="64" spans="2:12" s="10" customFormat="1" ht="19.9" customHeight="1">
      <c r="B64" s="156"/>
      <c r="C64" s="157"/>
      <c r="D64" s="158" t="s">
        <v>105</v>
      </c>
      <c r="E64" s="159"/>
      <c r="F64" s="159"/>
      <c r="G64" s="159"/>
      <c r="H64" s="159"/>
      <c r="I64" s="160"/>
      <c r="J64" s="161">
        <f>J182</f>
        <v>0</v>
      </c>
      <c r="K64" s="157"/>
      <c r="L64" s="162"/>
    </row>
    <row r="65" spans="2:12" s="10" customFormat="1" ht="14.85" customHeight="1">
      <c r="B65" s="156"/>
      <c r="C65" s="157"/>
      <c r="D65" s="158" t="s">
        <v>106</v>
      </c>
      <c r="E65" s="159"/>
      <c r="F65" s="159"/>
      <c r="G65" s="159"/>
      <c r="H65" s="159"/>
      <c r="I65" s="160"/>
      <c r="J65" s="161">
        <f>J183</f>
        <v>0</v>
      </c>
      <c r="K65" s="157"/>
      <c r="L65" s="162"/>
    </row>
    <row r="66" spans="2:12" s="10" customFormat="1" ht="14.85" customHeight="1">
      <c r="B66" s="156"/>
      <c r="C66" s="157"/>
      <c r="D66" s="158" t="s">
        <v>107</v>
      </c>
      <c r="E66" s="159"/>
      <c r="F66" s="159"/>
      <c r="G66" s="159"/>
      <c r="H66" s="159"/>
      <c r="I66" s="160"/>
      <c r="J66" s="161">
        <f>J207</f>
        <v>0</v>
      </c>
      <c r="K66" s="157"/>
      <c r="L66" s="162"/>
    </row>
    <row r="67" spans="2:12" s="10" customFormat="1" ht="14.85" customHeight="1">
      <c r="B67" s="156"/>
      <c r="C67" s="157"/>
      <c r="D67" s="158" t="s">
        <v>108</v>
      </c>
      <c r="E67" s="159"/>
      <c r="F67" s="159"/>
      <c r="G67" s="159"/>
      <c r="H67" s="159"/>
      <c r="I67" s="160"/>
      <c r="J67" s="161">
        <f>J226</f>
        <v>0</v>
      </c>
      <c r="K67" s="157"/>
      <c r="L67" s="162"/>
    </row>
    <row r="68" spans="2:12" s="10" customFormat="1" ht="14.85" customHeight="1">
      <c r="B68" s="156"/>
      <c r="C68" s="157"/>
      <c r="D68" s="158" t="s">
        <v>1145</v>
      </c>
      <c r="E68" s="159"/>
      <c r="F68" s="159"/>
      <c r="G68" s="159"/>
      <c r="H68" s="159"/>
      <c r="I68" s="160"/>
      <c r="J68" s="161">
        <f>J306</f>
        <v>0</v>
      </c>
      <c r="K68" s="157"/>
      <c r="L68" s="162"/>
    </row>
    <row r="69" spans="2:12" s="10" customFormat="1" ht="21.75" customHeight="1">
      <c r="B69" s="156"/>
      <c r="C69" s="157"/>
      <c r="D69" s="158" t="s">
        <v>1146</v>
      </c>
      <c r="E69" s="159"/>
      <c r="F69" s="159"/>
      <c r="G69" s="159"/>
      <c r="H69" s="159"/>
      <c r="I69" s="160"/>
      <c r="J69" s="161">
        <f>J307</f>
        <v>0</v>
      </c>
      <c r="K69" s="157"/>
      <c r="L69" s="162"/>
    </row>
    <row r="70" spans="2:12" s="10" customFormat="1" ht="21.75" customHeight="1">
      <c r="B70" s="156"/>
      <c r="C70" s="157"/>
      <c r="D70" s="158" t="s">
        <v>1147</v>
      </c>
      <c r="E70" s="159"/>
      <c r="F70" s="159"/>
      <c r="G70" s="159"/>
      <c r="H70" s="159"/>
      <c r="I70" s="160"/>
      <c r="J70" s="161">
        <f>J322</f>
        <v>0</v>
      </c>
      <c r="K70" s="157"/>
      <c r="L70" s="162"/>
    </row>
    <row r="71" spans="2:12" s="9" customFormat="1" ht="24.95" customHeight="1">
      <c r="B71" s="149"/>
      <c r="C71" s="150"/>
      <c r="D71" s="151" t="s">
        <v>1148</v>
      </c>
      <c r="E71" s="152"/>
      <c r="F71" s="152"/>
      <c r="G71" s="152"/>
      <c r="H71" s="152"/>
      <c r="I71" s="153"/>
      <c r="J71" s="154">
        <f>J326</f>
        <v>0</v>
      </c>
      <c r="K71" s="150"/>
      <c r="L71" s="155"/>
    </row>
    <row r="72" spans="2:12" s="10" customFormat="1" ht="19.9" customHeight="1">
      <c r="B72" s="156"/>
      <c r="C72" s="157"/>
      <c r="D72" s="158" t="s">
        <v>113</v>
      </c>
      <c r="E72" s="159"/>
      <c r="F72" s="159"/>
      <c r="G72" s="159"/>
      <c r="H72" s="159"/>
      <c r="I72" s="160"/>
      <c r="J72" s="161">
        <f>J327</f>
        <v>0</v>
      </c>
      <c r="K72" s="157"/>
      <c r="L72" s="162"/>
    </row>
    <row r="73" spans="2:12" s="10" customFormat="1" ht="19.9" customHeight="1">
      <c r="B73" s="156"/>
      <c r="C73" s="157"/>
      <c r="D73" s="158" t="s">
        <v>114</v>
      </c>
      <c r="E73" s="159"/>
      <c r="F73" s="159"/>
      <c r="G73" s="159"/>
      <c r="H73" s="159"/>
      <c r="I73" s="160"/>
      <c r="J73" s="161">
        <f>J360</f>
        <v>0</v>
      </c>
      <c r="K73" s="157"/>
      <c r="L73" s="162"/>
    </row>
    <row r="74" spans="2:12" s="10" customFormat="1" ht="19.9" customHeight="1">
      <c r="B74" s="156"/>
      <c r="C74" s="157"/>
      <c r="D74" s="158" t="s">
        <v>115</v>
      </c>
      <c r="E74" s="159"/>
      <c r="F74" s="159"/>
      <c r="G74" s="159"/>
      <c r="H74" s="159"/>
      <c r="I74" s="160"/>
      <c r="J74" s="161">
        <f>J375</f>
        <v>0</v>
      </c>
      <c r="K74" s="157"/>
      <c r="L74" s="162"/>
    </row>
    <row r="75" spans="2:12" s="10" customFormat="1" ht="19.9" customHeight="1">
      <c r="B75" s="156"/>
      <c r="C75" s="157"/>
      <c r="D75" s="158" t="s">
        <v>116</v>
      </c>
      <c r="E75" s="159"/>
      <c r="F75" s="159"/>
      <c r="G75" s="159"/>
      <c r="H75" s="159"/>
      <c r="I75" s="160"/>
      <c r="J75" s="161">
        <f>J589</f>
        <v>0</v>
      </c>
      <c r="K75" s="157"/>
      <c r="L75" s="162"/>
    </row>
    <row r="76" spans="2:12" s="10" customFormat="1" ht="19.9" customHeight="1">
      <c r="B76" s="156"/>
      <c r="C76" s="157"/>
      <c r="D76" s="158" t="s">
        <v>117</v>
      </c>
      <c r="E76" s="159"/>
      <c r="F76" s="159"/>
      <c r="G76" s="159"/>
      <c r="H76" s="159"/>
      <c r="I76" s="160"/>
      <c r="J76" s="161">
        <f>J649</f>
        <v>0</v>
      </c>
      <c r="K76" s="157"/>
      <c r="L76" s="162"/>
    </row>
    <row r="77" spans="2:12" s="10" customFormat="1" ht="19.9" customHeight="1">
      <c r="B77" s="156"/>
      <c r="C77" s="157"/>
      <c r="D77" s="158" t="s">
        <v>118</v>
      </c>
      <c r="E77" s="159"/>
      <c r="F77" s="159"/>
      <c r="G77" s="159"/>
      <c r="H77" s="159"/>
      <c r="I77" s="160"/>
      <c r="J77" s="161">
        <f>J673</f>
        <v>0</v>
      </c>
      <c r="K77" s="157"/>
      <c r="L77" s="162"/>
    </row>
    <row r="78" spans="2:12" s="10" customFormat="1" ht="19.9" customHeight="1">
      <c r="B78" s="156"/>
      <c r="C78" s="157"/>
      <c r="D78" s="158" t="s">
        <v>119</v>
      </c>
      <c r="E78" s="159"/>
      <c r="F78" s="159"/>
      <c r="G78" s="159"/>
      <c r="H78" s="159"/>
      <c r="I78" s="160"/>
      <c r="J78" s="161">
        <f>J756</f>
        <v>0</v>
      </c>
      <c r="K78" s="157"/>
      <c r="L78" s="162"/>
    </row>
    <row r="79" spans="2:12" s="10" customFormat="1" ht="19.9" customHeight="1">
      <c r="B79" s="156"/>
      <c r="C79" s="157"/>
      <c r="D79" s="158" t="s">
        <v>120</v>
      </c>
      <c r="E79" s="159"/>
      <c r="F79" s="159"/>
      <c r="G79" s="159"/>
      <c r="H79" s="159"/>
      <c r="I79" s="160"/>
      <c r="J79" s="161">
        <f>J804</f>
        <v>0</v>
      </c>
      <c r="K79" s="157"/>
      <c r="L79" s="162"/>
    </row>
    <row r="80" spans="1:31" s="2" customFormat="1" ht="21.75" customHeight="1">
      <c r="A80" s="37"/>
      <c r="B80" s="38"/>
      <c r="C80" s="39"/>
      <c r="D80" s="39"/>
      <c r="E80" s="39"/>
      <c r="F80" s="39"/>
      <c r="G80" s="39"/>
      <c r="H80" s="39"/>
      <c r="I80" s="112"/>
      <c r="J80" s="39"/>
      <c r="K80" s="39"/>
      <c r="L80" s="113"/>
      <c r="S80" s="37"/>
      <c r="T80" s="37"/>
      <c r="U80" s="37"/>
      <c r="V80" s="37"/>
      <c r="W80" s="37"/>
      <c r="X80" s="37"/>
      <c r="Y80" s="37"/>
      <c r="Z80" s="37"/>
      <c r="AA80" s="37"/>
      <c r="AB80" s="37"/>
      <c r="AC80" s="37"/>
      <c r="AD80" s="37"/>
      <c r="AE80" s="37"/>
    </row>
    <row r="81" spans="1:31" s="2" customFormat="1" ht="6.95" customHeight="1">
      <c r="A81" s="37"/>
      <c r="B81" s="50"/>
      <c r="C81" s="51"/>
      <c r="D81" s="51"/>
      <c r="E81" s="51"/>
      <c r="F81" s="51"/>
      <c r="G81" s="51"/>
      <c r="H81" s="51"/>
      <c r="I81" s="140"/>
      <c r="J81" s="51"/>
      <c r="K81" s="51"/>
      <c r="L81" s="113"/>
      <c r="S81" s="37"/>
      <c r="T81" s="37"/>
      <c r="U81" s="37"/>
      <c r="V81" s="37"/>
      <c r="W81" s="37"/>
      <c r="X81" s="37"/>
      <c r="Y81" s="37"/>
      <c r="Z81" s="37"/>
      <c r="AA81" s="37"/>
      <c r="AB81" s="37"/>
      <c r="AC81" s="37"/>
      <c r="AD81" s="37"/>
      <c r="AE81" s="37"/>
    </row>
    <row r="85" spans="1:31" s="2" customFormat="1" ht="6.95" customHeight="1">
      <c r="A85" s="37"/>
      <c r="B85" s="52"/>
      <c r="C85" s="53"/>
      <c r="D85" s="53"/>
      <c r="E85" s="53"/>
      <c r="F85" s="53"/>
      <c r="G85" s="53"/>
      <c r="H85" s="53"/>
      <c r="I85" s="143"/>
      <c r="J85" s="53"/>
      <c r="K85" s="53"/>
      <c r="L85" s="113"/>
      <c r="S85" s="37"/>
      <c r="T85" s="37"/>
      <c r="U85" s="37"/>
      <c r="V85" s="37"/>
      <c r="W85" s="37"/>
      <c r="X85" s="37"/>
      <c r="Y85" s="37"/>
      <c r="Z85" s="37"/>
      <c r="AA85" s="37"/>
      <c r="AB85" s="37"/>
      <c r="AC85" s="37"/>
      <c r="AD85" s="37"/>
      <c r="AE85" s="37"/>
    </row>
    <row r="86" spans="1:31" s="2" customFormat="1" ht="24.95" customHeight="1">
      <c r="A86" s="37"/>
      <c r="B86" s="38"/>
      <c r="C86" s="26" t="s">
        <v>121</v>
      </c>
      <c r="D86" s="39"/>
      <c r="E86" s="39"/>
      <c r="F86" s="39"/>
      <c r="G86" s="39"/>
      <c r="H86" s="39"/>
      <c r="I86" s="112"/>
      <c r="J86" s="39"/>
      <c r="K86" s="39"/>
      <c r="L86" s="113"/>
      <c r="S86" s="37"/>
      <c r="T86" s="37"/>
      <c r="U86" s="37"/>
      <c r="V86" s="37"/>
      <c r="W86" s="37"/>
      <c r="X86" s="37"/>
      <c r="Y86" s="37"/>
      <c r="Z86" s="37"/>
      <c r="AA86" s="37"/>
      <c r="AB86" s="37"/>
      <c r="AC86" s="37"/>
      <c r="AD86" s="37"/>
      <c r="AE86" s="37"/>
    </row>
    <row r="87" spans="1:31" s="2" customFormat="1" ht="6.95" customHeight="1">
      <c r="A87" s="37"/>
      <c r="B87" s="38"/>
      <c r="C87" s="39"/>
      <c r="D87" s="39"/>
      <c r="E87" s="39"/>
      <c r="F87" s="39"/>
      <c r="G87" s="39"/>
      <c r="H87" s="39"/>
      <c r="I87" s="112"/>
      <c r="J87" s="39"/>
      <c r="K87" s="39"/>
      <c r="L87" s="113"/>
      <c r="S87" s="37"/>
      <c r="T87" s="37"/>
      <c r="U87" s="37"/>
      <c r="V87" s="37"/>
      <c r="W87" s="37"/>
      <c r="X87" s="37"/>
      <c r="Y87" s="37"/>
      <c r="Z87" s="37"/>
      <c r="AA87" s="37"/>
      <c r="AB87" s="37"/>
      <c r="AC87" s="37"/>
      <c r="AD87" s="37"/>
      <c r="AE87" s="37"/>
    </row>
    <row r="88" spans="1:31" s="2" customFormat="1" ht="12" customHeight="1">
      <c r="A88" s="37"/>
      <c r="B88" s="38"/>
      <c r="C88" s="32" t="s">
        <v>16</v>
      </c>
      <c r="D88" s="39"/>
      <c r="E88" s="39"/>
      <c r="F88" s="39"/>
      <c r="G88" s="39"/>
      <c r="H88" s="39"/>
      <c r="I88" s="112"/>
      <c r="J88" s="39"/>
      <c r="K88" s="39"/>
      <c r="L88" s="113"/>
      <c r="S88" s="37"/>
      <c r="T88" s="37"/>
      <c r="U88" s="37"/>
      <c r="V88" s="37"/>
      <c r="W88" s="37"/>
      <c r="X88" s="37"/>
      <c r="Y88" s="37"/>
      <c r="Z88" s="37"/>
      <c r="AA88" s="37"/>
      <c r="AB88" s="37"/>
      <c r="AC88" s="37"/>
      <c r="AD88" s="37"/>
      <c r="AE88" s="37"/>
    </row>
    <row r="89" spans="1:31" s="2" customFormat="1" ht="16.5" customHeight="1">
      <c r="A89" s="37"/>
      <c r="B89" s="38"/>
      <c r="C89" s="39"/>
      <c r="D89" s="39"/>
      <c r="E89" s="418" t="str">
        <f>E7</f>
        <v>OBJEKT ZČU - SADY PĚTATŘICÁTNÍKŮ 14, PLZEŇ - VÝMĚNA OKEN</v>
      </c>
      <c r="F89" s="419"/>
      <c r="G89" s="419"/>
      <c r="H89" s="419"/>
      <c r="I89" s="112"/>
      <c r="J89" s="39"/>
      <c r="K89" s="39"/>
      <c r="L89" s="113"/>
      <c r="S89" s="37"/>
      <c r="T89" s="37"/>
      <c r="U89" s="37"/>
      <c r="V89" s="37"/>
      <c r="W89" s="37"/>
      <c r="X89" s="37"/>
      <c r="Y89" s="37"/>
      <c r="Z89" s="37"/>
      <c r="AA89" s="37"/>
      <c r="AB89" s="37"/>
      <c r="AC89" s="37"/>
      <c r="AD89" s="37"/>
      <c r="AE89" s="37"/>
    </row>
    <row r="90" spans="1:31" s="2" customFormat="1" ht="12" customHeight="1">
      <c r="A90" s="37"/>
      <c r="B90" s="38"/>
      <c r="C90" s="32" t="s">
        <v>95</v>
      </c>
      <c r="D90" s="39"/>
      <c r="E90" s="39"/>
      <c r="F90" s="39"/>
      <c r="G90" s="39"/>
      <c r="H90" s="39"/>
      <c r="I90" s="112"/>
      <c r="J90" s="39"/>
      <c r="K90" s="39"/>
      <c r="L90" s="113"/>
      <c r="S90" s="37"/>
      <c r="T90" s="37"/>
      <c r="U90" s="37"/>
      <c r="V90" s="37"/>
      <c r="W90" s="37"/>
      <c r="X90" s="37"/>
      <c r="Y90" s="37"/>
      <c r="Z90" s="37"/>
      <c r="AA90" s="37"/>
      <c r="AB90" s="37"/>
      <c r="AC90" s="37"/>
      <c r="AD90" s="37"/>
      <c r="AE90" s="37"/>
    </row>
    <row r="91" spans="1:31" s="2" customFormat="1" ht="16.5" customHeight="1">
      <c r="A91" s="37"/>
      <c r="B91" s="38"/>
      <c r="C91" s="39"/>
      <c r="D91" s="39"/>
      <c r="E91" s="390" t="str">
        <f>E9</f>
        <v xml:space="preserve">B - OPRAVA DVORNÍ FASÁDY - VÝMĚNA OKEN </v>
      </c>
      <c r="F91" s="420"/>
      <c r="G91" s="420"/>
      <c r="H91" s="420"/>
      <c r="I91" s="112"/>
      <c r="J91" s="39"/>
      <c r="K91" s="39"/>
      <c r="L91" s="113"/>
      <c r="S91" s="37"/>
      <c r="T91" s="37"/>
      <c r="U91" s="37"/>
      <c r="V91" s="37"/>
      <c r="W91" s="37"/>
      <c r="X91" s="37"/>
      <c r="Y91" s="37"/>
      <c r="Z91" s="37"/>
      <c r="AA91" s="37"/>
      <c r="AB91" s="37"/>
      <c r="AC91" s="37"/>
      <c r="AD91" s="37"/>
      <c r="AE91" s="37"/>
    </row>
    <row r="92" spans="1:31" s="2" customFormat="1" ht="6.95" customHeight="1">
      <c r="A92" s="37"/>
      <c r="B92" s="38"/>
      <c r="C92" s="39"/>
      <c r="D92" s="39"/>
      <c r="E92" s="39"/>
      <c r="F92" s="39"/>
      <c r="G92" s="39"/>
      <c r="H92" s="39"/>
      <c r="I92" s="112"/>
      <c r="J92" s="39"/>
      <c r="K92" s="39"/>
      <c r="L92" s="113"/>
      <c r="S92" s="37"/>
      <c r="T92" s="37"/>
      <c r="U92" s="37"/>
      <c r="V92" s="37"/>
      <c r="W92" s="37"/>
      <c r="X92" s="37"/>
      <c r="Y92" s="37"/>
      <c r="Z92" s="37"/>
      <c r="AA92" s="37"/>
      <c r="AB92" s="37"/>
      <c r="AC92" s="37"/>
      <c r="AD92" s="37"/>
      <c r="AE92" s="37"/>
    </row>
    <row r="93" spans="1:31" s="2" customFormat="1" ht="12" customHeight="1">
      <c r="A93" s="37"/>
      <c r="B93" s="38"/>
      <c r="C93" s="32" t="s">
        <v>21</v>
      </c>
      <c r="D93" s="39"/>
      <c r="E93" s="39"/>
      <c r="F93" s="30" t="str">
        <f>F12</f>
        <v>SADY PĚTATŘICÁTNÍKŮ 14, PLZEŇ</v>
      </c>
      <c r="G93" s="39"/>
      <c r="H93" s="39"/>
      <c r="I93" s="115" t="s">
        <v>23</v>
      </c>
      <c r="J93" s="62" t="str">
        <f>IF(J12="","",J12)</f>
        <v>3. 4. 2020</v>
      </c>
      <c r="K93" s="39"/>
      <c r="L93" s="113"/>
      <c r="S93" s="37"/>
      <c r="T93" s="37"/>
      <c r="U93" s="37"/>
      <c r="V93" s="37"/>
      <c r="W93" s="37"/>
      <c r="X93" s="37"/>
      <c r="Y93" s="37"/>
      <c r="Z93" s="37"/>
      <c r="AA93" s="37"/>
      <c r="AB93" s="37"/>
      <c r="AC93" s="37"/>
      <c r="AD93" s="37"/>
      <c r="AE93" s="37"/>
    </row>
    <row r="94" spans="1:31" s="2" customFormat="1" ht="6.95" customHeight="1">
      <c r="A94" s="37"/>
      <c r="B94" s="38"/>
      <c r="C94" s="39"/>
      <c r="D94" s="39"/>
      <c r="E94" s="39"/>
      <c r="F94" s="39"/>
      <c r="G94" s="39"/>
      <c r="H94" s="39"/>
      <c r="I94" s="112"/>
      <c r="J94" s="39"/>
      <c r="K94" s="39"/>
      <c r="L94" s="113"/>
      <c r="S94" s="37"/>
      <c r="T94" s="37"/>
      <c r="U94" s="37"/>
      <c r="V94" s="37"/>
      <c r="W94" s="37"/>
      <c r="X94" s="37"/>
      <c r="Y94" s="37"/>
      <c r="Z94" s="37"/>
      <c r="AA94" s="37"/>
      <c r="AB94" s="37"/>
      <c r="AC94" s="37"/>
      <c r="AD94" s="37"/>
      <c r="AE94" s="37"/>
    </row>
    <row r="95" spans="1:31" s="2" customFormat="1" ht="40.15" customHeight="1">
      <c r="A95" s="37"/>
      <c r="B95" s="38"/>
      <c r="C95" s="32" t="s">
        <v>25</v>
      </c>
      <c r="D95" s="39"/>
      <c r="E95" s="39"/>
      <c r="F95" s="30" t="str">
        <f>E15</f>
        <v>Západočeská univerzita v Plzni</v>
      </c>
      <c r="G95" s="39"/>
      <c r="H95" s="39"/>
      <c r="I95" s="115" t="s">
        <v>31</v>
      </c>
      <c r="J95" s="35" t="str">
        <f>E21</f>
        <v>ATELIER SOUKUP OPL ŠVEHLA s.r.o.</v>
      </c>
      <c r="K95" s="39"/>
      <c r="L95" s="113"/>
      <c r="S95" s="37"/>
      <c r="T95" s="37"/>
      <c r="U95" s="37"/>
      <c r="V95" s="37"/>
      <c r="W95" s="37"/>
      <c r="X95" s="37"/>
      <c r="Y95" s="37"/>
      <c r="Z95" s="37"/>
      <c r="AA95" s="37"/>
      <c r="AB95" s="37"/>
      <c r="AC95" s="37"/>
      <c r="AD95" s="37"/>
      <c r="AE95" s="37"/>
    </row>
    <row r="96" spans="1:31" s="2" customFormat="1" ht="15.2" customHeight="1">
      <c r="A96" s="37"/>
      <c r="B96" s="38"/>
      <c r="C96" s="32" t="s">
        <v>29</v>
      </c>
      <c r="D96" s="39"/>
      <c r="E96" s="39"/>
      <c r="F96" s="30" t="str">
        <f>IF(E18="","",E18)</f>
        <v>Vyplň údaj</v>
      </c>
      <c r="G96" s="39"/>
      <c r="H96" s="39"/>
      <c r="I96" s="115" t="s">
        <v>34</v>
      </c>
      <c r="J96" s="35" t="str">
        <f>E24</f>
        <v>Michal JIRKA</v>
      </c>
      <c r="K96" s="39"/>
      <c r="L96" s="113"/>
      <c r="S96" s="37"/>
      <c r="T96" s="37"/>
      <c r="U96" s="37"/>
      <c r="V96" s="37"/>
      <c r="W96" s="37"/>
      <c r="X96" s="37"/>
      <c r="Y96" s="37"/>
      <c r="Z96" s="37"/>
      <c r="AA96" s="37"/>
      <c r="AB96" s="37"/>
      <c r="AC96" s="37"/>
      <c r="AD96" s="37"/>
      <c r="AE96" s="37"/>
    </row>
    <row r="97" spans="1:31" s="2" customFormat="1" ht="10.35" customHeight="1">
      <c r="A97" s="37"/>
      <c r="B97" s="38"/>
      <c r="C97" s="39"/>
      <c r="D97" s="39"/>
      <c r="E97" s="39"/>
      <c r="F97" s="39"/>
      <c r="G97" s="39"/>
      <c r="H97" s="39"/>
      <c r="I97" s="112"/>
      <c r="J97" s="39"/>
      <c r="K97" s="39"/>
      <c r="L97" s="113"/>
      <c r="S97" s="37"/>
      <c r="T97" s="37"/>
      <c r="U97" s="37"/>
      <c r="V97" s="37"/>
      <c r="W97" s="37"/>
      <c r="X97" s="37"/>
      <c r="Y97" s="37"/>
      <c r="Z97" s="37"/>
      <c r="AA97" s="37"/>
      <c r="AB97" s="37"/>
      <c r="AC97" s="37"/>
      <c r="AD97" s="37"/>
      <c r="AE97" s="37"/>
    </row>
    <row r="98" spans="1:31" s="11" customFormat="1" ht="29.25" customHeight="1">
      <c r="A98" s="163"/>
      <c r="B98" s="164"/>
      <c r="C98" s="165" t="s">
        <v>122</v>
      </c>
      <c r="D98" s="166" t="s">
        <v>57</v>
      </c>
      <c r="E98" s="166" t="s">
        <v>53</v>
      </c>
      <c r="F98" s="166" t="s">
        <v>54</v>
      </c>
      <c r="G98" s="166" t="s">
        <v>123</v>
      </c>
      <c r="H98" s="166" t="s">
        <v>124</v>
      </c>
      <c r="I98" s="167" t="s">
        <v>125</v>
      </c>
      <c r="J98" s="166" t="s">
        <v>99</v>
      </c>
      <c r="K98" s="168" t="s">
        <v>126</v>
      </c>
      <c r="L98" s="169"/>
      <c r="M98" s="71" t="s">
        <v>19</v>
      </c>
      <c r="N98" s="72" t="s">
        <v>42</v>
      </c>
      <c r="O98" s="72" t="s">
        <v>127</v>
      </c>
      <c r="P98" s="72" t="s">
        <v>128</v>
      </c>
      <c r="Q98" s="72" t="s">
        <v>129</v>
      </c>
      <c r="R98" s="72" t="s">
        <v>130</v>
      </c>
      <c r="S98" s="72" t="s">
        <v>131</v>
      </c>
      <c r="T98" s="73" t="s">
        <v>132</v>
      </c>
      <c r="U98" s="163"/>
      <c r="V98" s="163"/>
      <c r="W98" s="163"/>
      <c r="X98" s="163"/>
      <c r="Y98" s="163"/>
      <c r="Z98" s="163"/>
      <c r="AA98" s="163"/>
      <c r="AB98" s="163"/>
      <c r="AC98" s="163"/>
      <c r="AD98" s="163"/>
      <c r="AE98" s="163"/>
    </row>
    <row r="99" spans="1:63" s="2" customFormat="1" ht="22.9" customHeight="1">
      <c r="A99" s="37"/>
      <c r="B99" s="38"/>
      <c r="C99" s="78" t="s">
        <v>133</v>
      </c>
      <c r="D99" s="39"/>
      <c r="E99" s="39"/>
      <c r="F99" s="39"/>
      <c r="G99" s="39"/>
      <c r="H99" s="39"/>
      <c r="I99" s="112"/>
      <c r="J99" s="170">
        <f>BK99</f>
        <v>0</v>
      </c>
      <c r="K99" s="39"/>
      <c r="L99" s="42"/>
      <c r="M99" s="74"/>
      <c r="N99" s="171"/>
      <c r="O99" s="75"/>
      <c r="P99" s="172">
        <f>P100+P326</f>
        <v>0</v>
      </c>
      <c r="Q99" s="75"/>
      <c r="R99" s="172">
        <f>R100+R326</f>
        <v>32.933400337194996</v>
      </c>
      <c r="S99" s="75"/>
      <c r="T99" s="173">
        <f>T100+T326</f>
        <v>22.27922305</v>
      </c>
      <c r="U99" s="37"/>
      <c r="V99" s="37"/>
      <c r="W99" s="37"/>
      <c r="X99" s="37"/>
      <c r="Y99" s="37"/>
      <c r="Z99" s="37"/>
      <c r="AA99" s="37"/>
      <c r="AB99" s="37"/>
      <c r="AC99" s="37"/>
      <c r="AD99" s="37"/>
      <c r="AE99" s="37"/>
      <c r="AT99" s="20" t="s">
        <v>71</v>
      </c>
      <c r="AU99" s="20" t="s">
        <v>100</v>
      </c>
      <c r="BK99" s="174">
        <f>BK100+BK326</f>
        <v>0</v>
      </c>
    </row>
    <row r="100" spans="2:63" s="12" customFormat="1" ht="25.9" customHeight="1">
      <c r="B100" s="175"/>
      <c r="C100" s="176"/>
      <c r="D100" s="177" t="s">
        <v>71</v>
      </c>
      <c r="E100" s="178" t="s">
        <v>134</v>
      </c>
      <c r="F100" s="178" t="s">
        <v>135</v>
      </c>
      <c r="G100" s="176"/>
      <c r="H100" s="176"/>
      <c r="I100" s="179"/>
      <c r="J100" s="180">
        <f>BK100</f>
        <v>0</v>
      </c>
      <c r="K100" s="176"/>
      <c r="L100" s="181"/>
      <c r="M100" s="182"/>
      <c r="N100" s="183"/>
      <c r="O100" s="183"/>
      <c r="P100" s="184">
        <f>P101+P114+P154+P182</f>
        <v>0</v>
      </c>
      <c r="Q100" s="183"/>
      <c r="R100" s="184">
        <f>R101+R114+R154+R182</f>
        <v>23.218517519999995</v>
      </c>
      <c r="S100" s="183"/>
      <c r="T100" s="185">
        <f>T101+T114+T154+T182</f>
        <v>15.278563</v>
      </c>
      <c r="AR100" s="186" t="s">
        <v>80</v>
      </c>
      <c r="AT100" s="187" t="s">
        <v>71</v>
      </c>
      <c r="AU100" s="187" t="s">
        <v>72</v>
      </c>
      <c r="AY100" s="186" t="s">
        <v>136</v>
      </c>
      <c r="BK100" s="188">
        <f>BK101+BK114+BK154+BK182</f>
        <v>0</v>
      </c>
    </row>
    <row r="101" spans="2:63" s="12" customFormat="1" ht="22.9" customHeight="1">
      <c r="B101" s="175"/>
      <c r="C101" s="176"/>
      <c r="D101" s="177" t="s">
        <v>71</v>
      </c>
      <c r="E101" s="189" t="s">
        <v>146</v>
      </c>
      <c r="F101" s="189" t="s">
        <v>1149</v>
      </c>
      <c r="G101" s="176"/>
      <c r="H101" s="176"/>
      <c r="I101" s="179"/>
      <c r="J101" s="190">
        <f>BK101</f>
        <v>0</v>
      </c>
      <c r="K101" s="176"/>
      <c r="L101" s="181"/>
      <c r="M101" s="182"/>
      <c r="N101" s="183"/>
      <c r="O101" s="183"/>
      <c r="P101" s="184">
        <f>SUM(P102:P113)</f>
        <v>0</v>
      </c>
      <c r="Q101" s="183"/>
      <c r="R101" s="184">
        <f>SUM(R102:R113)</f>
        <v>13.48068458</v>
      </c>
      <c r="S101" s="183"/>
      <c r="T101" s="185">
        <f>SUM(T102:T113)</f>
        <v>0</v>
      </c>
      <c r="AR101" s="186" t="s">
        <v>80</v>
      </c>
      <c r="AT101" s="187" t="s">
        <v>71</v>
      </c>
      <c r="AU101" s="187" t="s">
        <v>80</v>
      </c>
      <c r="AY101" s="186" t="s">
        <v>136</v>
      </c>
      <c r="BK101" s="188">
        <f>SUM(BK102:BK113)</f>
        <v>0</v>
      </c>
    </row>
    <row r="102" spans="1:65" s="2" customFormat="1" ht="16.5" customHeight="1">
      <c r="A102" s="37"/>
      <c r="B102" s="38"/>
      <c r="C102" s="191" t="s">
        <v>80</v>
      </c>
      <c r="D102" s="191" t="s">
        <v>141</v>
      </c>
      <c r="E102" s="192" t="s">
        <v>1150</v>
      </c>
      <c r="F102" s="193" t="s">
        <v>1151</v>
      </c>
      <c r="G102" s="194" t="s">
        <v>90</v>
      </c>
      <c r="H102" s="195">
        <v>50.446</v>
      </c>
      <c r="I102" s="196"/>
      <c r="J102" s="197">
        <f>ROUND(I102*H102,2)</f>
        <v>0</v>
      </c>
      <c r="K102" s="193" t="s">
        <v>144</v>
      </c>
      <c r="L102" s="42"/>
      <c r="M102" s="198" t="s">
        <v>19</v>
      </c>
      <c r="N102" s="199" t="s">
        <v>43</v>
      </c>
      <c r="O102" s="67"/>
      <c r="P102" s="200">
        <f>O102*H102</f>
        <v>0</v>
      </c>
      <c r="Q102" s="200">
        <v>0.26723</v>
      </c>
      <c r="R102" s="200">
        <f>Q102*H102</f>
        <v>13.48068458</v>
      </c>
      <c r="S102" s="200">
        <v>0</v>
      </c>
      <c r="T102" s="201">
        <f>S102*H102</f>
        <v>0</v>
      </c>
      <c r="U102" s="37"/>
      <c r="V102" s="37"/>
      <c r="W102" s="37"/>
      <c r="X102" s="37"/>
      <c r="Y102" s="37"/>
      <c r="Z102" s="37"/>
      <c r="AA102" s="37"/>
      <c r="AB102" s="37"/>
      <c r="AC102" s="37"/>
      <c r="AD102" s="37"/>
      <c r="AE102" s="37"/>
      <c r="AR102" s="202" t="s">
        <v>145</v>
      </c>
      <c r="AT102" s="202" t="s">
        <v>141</v>
      </c>
      <c r="AU102" s="202" t="s">
        <v>82</v>
      </c>
      <c r="AY102" s="20" t="s">
        <v>136</v>
      </c>
      <c r="BE102" s="203">
        <f>IF(N102="základní",J102,0)</f>
        <v>0</v>
      </c>
      <c r="BF102" s="203">
        <f>IF(N102="snížená",J102,0)</f>
        <v>0</v>
      </c>
      <c r="BG102" s="203">
        <f>IF(N102="zákl. přenesená",J102,0)</f>
        <v>0</v>
      </c>
      <c r="BH102" s="203">
        <f>IF(N102="sníž. přenesená",J102,0)</f>
        <v>0</v>
      </c>
      <c r="BI102" s="203">
        <f>IF(N102="nulová",J102,0)</f>
        <v>0</v>
      </c>
      <c r="BJ102" s="20" t="s">
        <v>80</v>
      </c>
      <c r="BK102" s="203">
        <f>ROUND(I102*H102,2)</f>
        <v>0</v>
      </c>
      <c r="BL102" s="20" t="s">
        <v>145</v>
      </c>
      <c r="BM102" s="202" t="s">
        <v>1152</v>
      </c>
    </row>
    <row r="103" spans="1:47" s="2" customFormat="1" ht="11.25">
      <c r="A103" s="37"/>
      <c r="B103" s="38"/>
      <c r="C103" s="39"/>
      <c r="D103" s="204" t="s">
        <v>148</v>
      </c>
      <c r="E103" s="39"/>
      <c r="F103" s="205" t="s">
        <v>1153</v>
      </c>
      <c r="G103" s="39"/>
      <c r="H103" s="39"/>
      <c r="I103" s="112"/>
      <c r="J103" s="39"/>
      <c r="K103" s="39"/>
      <c r="L103" s="42"/>
      <c r="M103" s="206"/>
      <c r="N103" s="207"/>
      <c r="O103" s="67"/>
      <c r="P103" s="67"/>
      <c r="Q103" s="67"/>
      <c r="R103" s="67"/>
      <c r="S103" s="67"/>
      <c r="T103" s="68"/>
      <c r="U103" s="37"/>
      <c r="V103" s="37"/>
      <c r="W103" s="37"/>
      <c r="X103" s="37"/>
      <c r="Y103" s="37"/>
      <c r="Z103" s="37"/>
      <c r="AA103" s="37"/>
      <c r="AB103" s="37"/>
      <c r="AC103" s="37"/>
      <c r="AD103" s="37"/>
      <c r="AE103" s="37"/>
      <c r="AT103" s="20" t="s">
        <v>148</v>
      </c>
      <c r="AU103" s="20" t="s">
        <v>82</v>
      </c>
    </row>
    <row r="104" spans="1:47" s="2" customFormat="1" ht="58.5">
      <c r="A104" s="37"/>
      <c r="B104" s="38"/>
      <c r="C104" s="39"/>
      <c r="D104" s="204" t="s">
        <v>150</v>
      </c>
      <c r="E104" s="39"/>
      <c r="F104" s="208" t="s">
        <v>1154</v>
      </c>
      <c r="G104" s="39"/>
      <c r="H104" s="39"/>
      <c r="I104" s="112"/>
      <c r="J104" s="39"/>
      <c r="K104" s="39"/>
      <c r="L104" s="42"/>
      <c r="M104" s="206"/>
      <c r="N104" s="207"/>
      <c r="O104" s="67"/>
      <c r="P104" s="67"/>
      <c r="Q104" s="67"/>
      <c r="R104" s="67"/>
      <c r="S104" s="67"/>
      <c r="T104" s="68"/>
      <c r="U104" s="37"/>
      <c r="V104" s="37"/>
      <c r="W104" s="37"/>
      <c r="X104" s="37"/>
      <c r="Y104" s="37"/>
      <c r="Z104" s="37"/>
      <c r="AA104" s="37"/>
      <c r="AB104" s="37"/>
      <c r="AC104" s="37"/>
      <c r="AD104" s="37"/>
      <c r="AE104" s="37"/>
      <c r="AT104" s="20" t="s">
        <v>150</v>
      </c>
      <c r="AU104" s="20" t="s">
        <v>82</v>
      </c>
    </row>
    <row r="105" spans="2:51" s="13" customFormat="1" ht="11.25">
      <c r="B105" s="209"/>
      <c r="C105" s="210"/>
      <c r="D105" s="204" t="s">
        <v>152</v>
      </c>
      <c r="E105" s="211" t="s">
        <v>19</v>
      </c>
      <c r="F105" s="212" t="s">
        <v>1155</v>
      </c>
      <c r="G105" s="210"/>
      <c r="H105" s="211" t="s">
        <v>19</v>
      </c>
      <c r="I105" s="213"/>
      <c r="J105" s="210"/>
      <c r="K105" s="210"/>
      <c r="L105" s="214"/>
      <c r="M105" s="215"/>
      <c r="N105" s="216"/>
      <c r="O105" s="216"/>
      <c r="P105" s="216"/>
      <c r="Q105" s="216"/>
      <c r="R105" s="216"/>
      <c r="S105" s="216"/>
      <c r="T105" s="217"/>
      <c r="AT105" s="218" t="s">
        <v>152</v>
      </c>
      <c r="AU105" s="218" t="s">
        <v>82</v>
      </c>
      <c r="AV105" s="13" t="s">
        <v>80</v>
      </c>
      <c r="AW105" s="13" t="s">
        <v>33</v>
      </c>
      <c r="AX105" s="13" t="s">
        <v>72</v>
      </c>
      <c r="AY105" s="218" t="s">
        <v>136</v>
      </c>
    </row>
    <row r="106" spans="2:51" s="14" customFormat="1" ht="11.25">
      <c r="B106" s="219"/>
      <c r="C106" s="220"/>
      <c r="D106" s="204" t="s">
        <v>152</v>
      </c>
      <c r="E106" s="221" t="s">
        <v>19</v>
      </c>
      <c r="F106" s="222" t="s">
        <v>1156</v>
      </c>
      <c r="G106" s="220"/>
      <c r="H106" s="223">
        <v>7.848</v>
      </c>
      <c r="I106" s="224"/>
      <c r="J106" s="220"/>
      <c r="K106" s="220"/>
      <c r="L106" s="225"/>
      <c r="M106" s="226"/>
      <c r="N106" s="227"/>
      <c r="O106" s="227"/>
      <c r="P106" s="227"/>
      <c r="Q106" s="227"/>
      <c r="R106" s="227"/>
      <c r="S106" s="227"/>
      <c r="T106" s="228"/>
      <c r="AT106" s="229" t="s">
        <v>152</v>
      </c>
      <c r="AU106" s="229" t="s">
        <v>82</v>
      </c>
      <c r="AV106" s="14" t="s">
        <v>82</v>
      </c>
      <c r="AW106" s="14" t="s">
        <v>33</v>
      </c>
      <c r="AX106" s="14" t="s">
        <v>72</v>
      </c>
      <c r="AY106" s="229" t="s">
        <v>136</v>
      </c>
    </row>
    <row r="107" spans="2:51" s="14" customFormat="1" ht="11.25">
      <c r="B107" s="219"/>
      <c r="C107" s="220"/>
      <c r="D107" s="204" t="s">
        <v>152</v>
      </c>
      <c r="E107" s="221" t="s">
        <v>19</v>
      </c>
      <c r="F107" s="222" t="s">
        <v>1157</v>
      </c>
      <c r="G107" s="220"/>
      <c r="H107" s="223">
        <v>14.64</v>
      </c>
      <c r="I107" s="224"/>
      <c r="J107" s="220"/>
      <c r="K107" s="220"/>
      <c r="L107" s="225"/>
      <c r="M107" s="226"/>
      <c r="N107" s="227"/>
      <c r="O107" s="227"/>
      <c r="P107" s="227"/>
      <c r="Q107" s="227"/>
      <c r="R107" s="227"/>
      <c r="S107" s="227"/>
      <c r="T107" s="228"/>
      <c r="AT107" s="229" t="s">
        <v>152</v>
      </c>
      <c r="AU107" s="229" t="s">
        <v>82</v>
      </c>
      <c r="AV107" s="14" t="s">
        <v>82</v>
      </c>
      <c r="AW107" s="14" t="s">
        <v>33</v>
      </c>
      <c r="AX107" s="14" t="s">
        <v>72</v>
      </c>
      <c r="AY107" s="229" t="s">
        <v>136</v>
      </c>
    </row>
    <row r="108" spans="2:51" s="14" customFormat="1" ht="11.25">
      <c r="B108" s="219"/>
      <c r="C108" s="220"/>
      <c r="D108" s="204" t="s">
        <v>152</v>
      </c>
      <c r="E108" s="221" t="s">
        <v>19</v>
      </c>
      <c r="F108" s="222" t="s">
        <v>1158</v>
      </c>
      <c r="G108" s="220"/>
      <c r="H108" s="223">
        <v>3.246</v>
      </c>
      <c r="I108" s="224"/>
      <c r="J108" s="220"/>
      <c r="K108" s="220"/>
      <c r="L108" s="225"/>
      <c r="M108" s="226"/>
      <c r="N108" s="227"/>
      <c r="O108" s="227"/>
      <c r="P108" s="227"/>
      <c r="Q108" s="227"/>
      <c r="R108" s="227"/>
      <c r="S108" s="227"/>
      <c r="T108" s="228"/>
      <c r="AT108" s="229" t="s">
        <v>152</v>
      </c>
      <c r="AU108" s="229" t="s">
        <v>82</v>
      </c>
      <c r="AV108" s="14" t="s">
        <v>82</v>
      </c>
      <c r="AW108" s="14" t="s">
        <v>33</v>
      </c>
      <c r="AX108" s="14" t="s">
        <v>72</v>
      </c>
      <c r="AY108" s="229" t="s">
        <v>136</v>
      </c>
    </row>
    <row r="109" spans="2:51" s="14" customFormat="1" ht="11.25">
      <c r="B109" s="219"/>
      <c r="C109" s="220"/>
      <c r="D109" s="204" t="s">
        <v>152</v>
      </c>
      <c r="E109" s="221" t="s">
        <v>19</v>
      </c>
      <c r="F109" s="222" t="s">
        <v>1159</v>
      </c>
      <c r="G109" s="220"/>
      <c r="H109" s="223">
        <v>6.288</v>
      </c>
      <c r="I109" s="224"/>
      <c r="J109" s="220"/>
      <c r="K109" s="220"/>
      <c r="L109" s="225"/>
      <c r="M109" s="226"/>
      <c r="N109" s="227"/>
      <c r="O109" s="227"/>
      <c r="P109" s="227"/>
      <c r="Q109" s="227"/>
      <c r="R109" s="227"/>
      <c r="S109" s="227"/>
      <c r="T109" s="228"/>
      <c r="AT109" s="229" t="s">
        <v>152</v>
      </c>
      <c r="AU109" s="229" t="s">
        <v>82</v>
      </c>
      <c r="AV109" s="14" t="s">
        <v>82</v>
      </c>
      <c r="AW109" s="14" t="s">
        <v>33</v>
      </c>
      <c r="AX109" s="14" t="s">
        <v>72</v>
      </c>
      <c r="AY109" s="229" t="s">
        <v>136</v>
      </c>
    </row>
    <row r="110" spans="2:51" s="14" customFormat="1" ht="11.25">
      <c r="B110" s="219"/>
      <c r="C110" s="220"/>
      <c r="D110" s="204" t="s">
        <v>152</v>
      </c>
      <c r="E110" s="221" t="s">
        <v>19</v>
      </c>
      <c r="F110" s="222" t="s">
        <v>1160</v>
      </c>
      <c r="G110" s="220"/>
      <c r="H110" s="223">
        <v>3.522</v>
      </c>
      <c r="I110" s="224"/>
      <c r="J110" s="220"/>
      <c r="K110" s="220"/>
      <c r="L110" s="225"/>
      <c r="M110" s="226"/>
      <c r="N110" s="227"/>
      <c r="O110" s="227"/>
      <c r="P110" s="227"/>
      <c r="Q110" s="227"/>
      <c r="R110" s="227"/>
      <c r="S110" s="227"/>
      <c r="T110" s="228"/>
      <c r="AT110" s="229" t="s">
        <v>152</v>
      </c>
      <c r="AU110" s="229" t="s">
        <v>82</v>
      </c>
      <c r="AV110" s="14" t="s">
        <v>82</v>
      </c>
      <c r="AW110" s="14" t="s">
        <v>33</v>
      </c>
      <c r="AX110" s="14" t="s">
        <v>72</v>
      </c>
      <c r="AY110" s="229" t="s">
        <v>136</v>
      </c>
    </row>
    <row r="111" spans="2:51" s="14" customFormat="1" ht="11.25">
      <c r="B111" s="219"/>
      <c r="C111" s="220"/>
      <c r="D111" s="204" t="s">
        <v>152</v>
      </c>
      <c r="E111" s="221" t="s">
        <v>19</v>
      </c>
      <c r="F111" s="222" t="s">
        <v>1161</v>
      </c>
      <c r="G111" s="220"/>
      <c r="H111" s="223">
        <v>2.998</v>
      </c>
      <c r="I111" s="224"/>
      <c r="J111" s="220"/>
      <c r="K111" s="220"/>
      <c r="L111" s="225"/>
      <c r="M111" s="226"/>
      <c r="N111" s="227"/>
      <c r="O111" s="227"/>
      <c r="P111" s="227"/>
      <c r="Q111" s="227"/>
      <c r="R111" s="227"/>
      <c r="S111" s="227"/>
      <c r="T111" s="228"/>
      <c r="AT111" s="229" t="s">
        <v>152</v>
      </c>
      <c r="AU111" s="229" t="s">
        <v>82</v>
      </c>
      <c r="AV111" s="14" t="s">
        <v>82</v>
      </c>
      <c r="AW111" s="14" t="s">
        <v>33</v>
      </c>
      <c r="AX111" s="14" t="s">
        <v>72</v>
      </c>
      <c r="AY111" s="229" t="s">
        <v>136</v>
      </c>
    </row>
    <row r="112" spans="2:51" s="14" customFormat="1" ht="11.25">
      <c r="B112" s="219"/>
      <c r="C112" s="220"/>
      <c r="D112" s="204" t="s">
        <v>152</v>
      </c>
      <c r="E112" s="221" t="s">
        <v>19</v>
      </c>
      <c r="F112" s="222" t="s">
        <v>1162</v>
      </c>
      <c r="G112" s="220"/>
      <c r="H112" s="223">
        <v>11.904</v>
      </c>
      <c r="I112" s="224"/>
      <c r="J112" s="220"/>
      <c r="K112" s="220"/>
      <c r="L112" s="225"/>
      <c r="M112" s="226"/>
      <c r="N112" s="227"/>
      <c r="O112" s="227"/>
      <c r="P112" s="227"/>
      <c r="Q112" s="227"/>
      <c r="R112" s="227"/>
      <c r="S112" s="227"/>
      <c r="T112" s="228"/>
      <c r="AT112" s="229" t="s">
        <v>152</v>
      </c>
      <c r="AU112" s="229" t="s">
        <v>82</v>
      </c>
      <c r="AV112" s="14" t="s">
        <v>82</v>
      </c>
      <c r="AW112" s="14" t="s">
        <v>33</v>
      </c>
      <c r="AX112" s="14" t="s">
        <v>72</v>
      </c>
      <c r="AY112" s="229" t="s">
        <v>136</v>
      </c>
    </row>
    <row r="113" spans="2:51" s="15" customFormat="1" ht="11.25">
      <c r="B113" s="230"/>
      <c r="C113" s="231"/>
      <c r="D113" s="204" t="s">
        <v>152</v>
      </c>
      <c r="E113" s="232" t="s">
        <v>19</v>
      </c>
      <c r="F113" s="233" t="s">
        <v>177</v>
      </c>
      <c r="G113" s="231"/>
      <c r="H113" s="234">
        <v>50.446</v>
      </c>
      <c r="I113" s="235"/>
      <c r="J113" s="231"/>
      <c r="K113" s="231"/>
      <c r="L113" s="236"/>
      <c r="M113" s="237"/>
      <c r="N113" s="238"/>
      <c r="O113" s="238"/>
      <c r="P113" s="238"/>
      <c r="Q113" s="238"/>
      <c r="R113" s="238"/>
      <c r="S113" s="238"/>
      <c r="T113" s="239"/>
      <c r="AT113" s="240" t="s">
        <v>152</v>
      </c>
      <c r="AU113" s="240" t="s">
        <v>82</v>
      </c>
      <c r="AV113" s="15" t="s">
        <v>145</v>
      </c>
      <c r="AW113" s="15" t="s">
        <v>33</v>
      </c>
      <c r="AX113" s="15" t="s">
        <v>80</v>
      </c>
      <c r="AY113" s="240" t="s">
        <v>136</v>
      </c>
    </row>
    <row r="114" spans="2:63" s="12" customFormat="1" ht="22.9" customHeight="1">
      <c r="B114" s="175"/>
      <c r="C114" s="176"/>
      <c r="D114" s="177" t="s">
        <v>71</v>
      </c>
      <c r="E114" s="189" t="s">
        <v>139</v>
      </c>
      <c r="F114" s="189" t="s">
        <v>140</v>
      </c>
      <c r="G114" s="176"/>
      <c r="H114" s="176"/>
      <c r="I114" s="179"/>
      <c r="J114" s="190">
        <f>BK114</f>
        <v>0</v>
      </c>
      <c r="K114" s="176"/>
      <c r="L114" s="181"/>
      <c r="M114" s="182"/>
      <c r="N114" s="183"/>
      <c r="O114" s="183"/>
      <c r="P114" s="184">
        <f>SUM(P115:P153)</f>
        <v>0</v>
      </c>
      <c r="Q114" s="183"/>
      <c r="R114" s="184">
        <f>SUM(R115:R153)</f>
        <v>6.084528099999999</v>
      </c>
      <c r="S114" s="183"/>
      <c r="T114" s="185">
        <f>SUM(T115:T153)</f>
        <v>0</v>
      </c>
      <c r="AR114" s="186" t="s">
        <v>80</v>
      </c>
      <c r="AT114" s="187" t="s">
        <v>71</v>
      </c>
      <c r="AU114" s="187" t="s">
        <v>80</v>
      </c>
      <c r="AY114" s="186" t="s">
        <v>136</v>
      </c>
      <c r="BK114" s="188">
        <f>SUM(BK115:BK153)</f>
        <v>0</v>
      </c>
    </row>
    <row r="115" spans="1:65" s="2" customFormat="1" ht="16.5" customHeight="1">
      <c r="A115" s="37"/>
      <c r="B115" s="38"/>
      <c r="C115" s="191" t="s">
        <v>82</v>
      </c>
      <c r="D115" s="191" t="s">
        <v>141</v>
      </c>
      <c r="E115" s="192" t="s">
        <v>1163</v>
      </c>
      <c r="F115" s="193" t="s">
        <v>1164</v>
      </c>
      <c r="G115" s="194" t="s">
        <v>90</v>
      </c>
      <c r="H115" s="195">
        <v>181.195</v>
      </c>
      <c r="I115" s="196"/>
      <c r="J115" s="197">
        <f>ROUND(I115*H115,2)</f>
        <v>0</v>
      </c>
      <c r="K115" s="193" t="s">
        <v>144</v>
      </c>
      <c r="L115" s="42"/>
      <c r="M115" s="198" t="s">
        <v>19</v>
      </c>
      <c r="N115" s="199" t="s">
        <v>43</v>
      </c>
      <c r="O115" s="67"/>
      <c r="P115" s="200">
        <f>O115*H115</f>
        <v>0</v>
      </c>
      <c r="Q115" s="200">
        <v>0.03358</v>
      </c>
      <c r="R115" s="200">
        <f>Q115*H115</f>
        <v>6.084528099999999</v>
      </c>
      <c r="S115" s="200">
        <v>0</v>
      </c>
      <c r="T115" s="201">
        <f>S115*H115</f>
        <v>0</v>
      </c>
      <c r="U115" s="37"/>
      <c r="V115" s="37"/>
      <c r="W115" s="37"/>
      <c r="X115" s="37"/>
      <c r="Y115" s="37"/>
      <c r="Z115" s="37"/>
      <c r="AA115" s="37"/>
      <c r="AB115" s="37"/>
      <c r="AC115" s="37"/>
      <c r="AD115" s="37"/>
      <c r="AE115" s="37"/>
      <c r="AR115" s="202" t="s">
        <v>145</v>
      </c>
      <c r="AT115" s="202" t="s">
        <v>141</v>
      </c>
      <c r="AU115" s="202" t="s">
        <v>82</v>
      </c>
      <c r="AY115" s="20" t="s">
        <v>136</v>
      </c>
      <c r="BE115" s="203">
        <f>IF(N115="základní",J115,0)</f>
        <v>0</v>
      </c>
      <c r="BF115" s="203">
        <f>IF(N115="snížená",J115,0)</f>
        <v>0</v>
      </c>
      <c r="BG115" s="203">
        <f>IF(N115="zákl. přenesená",J115,0)</f>
        <v>0</v>
      </c>
      <c r="BH115" s="203">
        <f>IF(N115="sníž. přenesená",J115,0)</f>
        <v>0</v>
      </c>
      <c r="BI115" s="203">
        <f>IF(N115="nulová",J115,0)</f>
        <v>0</v>
      </c>
      <c r="BJ115" s="20" t="s">
        <v>80</v>
      </c>
      <c r="BK115" s="203">
        <f>ROUND(I115*H115,2)</f>
        <v>0</v>
      </c>
      <c r="BL115" s="20" t="s">
        <v>145</v>
      </c>
      <c r="BM115" s="202" t="s">
        <v>1165</v>
      </c>
    </row>
    <row r="116" spans="1:47" s="2" customFormat="1" ht="11.25">
      <c r="A116" s="37"/>
      <c r="B116" s="38"/>
      <c r="C116" s="39"/>
      <c r="D116" s="204" t="s">
        <v>148</v>
      </c>
      <c r="E116" s="39"/>
      <c r="F116" s="205" t="s">
        <v>1166</v>
      </c>
      <c r="G116" s="39"/>
      <c r="H116" s="39"/>
      <c r="I116" s="112"/>
      <c r="J116" s="39"/>
      <c r="K116" s="39"/>
      <c r="L116" s="42"/>
      <c r="M116" s="206"/>
      <c r="N116" s="207"/>
      <c r="O116" s="67"/>
      <c r="P116" s="67"/>
      <c r="Q116" s="67"/>
      <c r="R116" s="67"/>
      <c r="S116" s="67"/>
      <c r="T116" s="68"/>
      <c r="U116" s="37"/>
      <c r="V116" s="37"/>
      <c r="W116" s="37"/>
      <c r="X116" s="37"/>
      <c r="Y116" s="37"/>
      <c r="Z116" s="37"/>
      <c r="AA116" s="37"/>
      <c r="AB116" s="37"/>
      <c r="AC116" s="37"/>
      <c r="AD116" s="37"/>
      <c r="AE116" s="37"/>
      <c r="AT116" s="20" t="s">
        <v>148</v>
      </c>
      <c r="AU116" s="20" t="s">
        <v>82</v>
      </c>
    </row>
    <row r="117" spans="1:47" s="2" customFormat="1" ht="39">
      <c r="A117" s="37"/>
      <c r="B117" s="38"/>
      <c r="C117" s="39"/>
      <c r="D117" s="204" t="s">
        <v>150</v>
      </c>
      <c r="E117" s="39"/>
      <c r="F117" s="208" t="s">
        <v>151</v>
      </c>
      <c r="G117" s="39"/>
      <c r="H117" s="39"/>
      <c r="I117" s="112"/>
      <c r="J117" s="39"/>
      <c r="K117" s="39"/>
      <c r="L117" s="42"/>
      <c r="M117" s="206"/>
      <c r="N117" s="207"/>
      <c r="O117" s="67"/>
      <c r="P117" s="67"/>
      <c r="Q117" s="67"/>
      <c r="R117" s="67"/>
      <c r="S117" s="67"/>
      <c r="T117" s="68"/>
      <c r="U117" s="37"/>
      <c r="V117" s="37"/>
      <c r="W117" s="37"/>
      <c r="X117" s="37"/>
      <c r="Y117" s="37"/>
      <c r="Z117" s="37"/>
      <c r="AA117" s="37"/>
      <c r="AB117" s="37"/>
      <c r="AC117" s="37"/>
      <c r="AD117" s="37"/>
      <c r="AE117" s="37"/>
      <c r="AT117" s="20" t="s">
        <v>150</v>
      </c>
      <c r="AU117" s="20" t="s">
        <v>82</v>
      </c>
    </row>
    <row r="118" spans="2:51" s="13" customFormat="1" ht="11.25">
      <c r="B118" s="209"/>
      <c r="C118" s="210"/>
      <c r="D118" s="204" t="s">
        <v>152</v>
      </c>
      <c r="E118" s="211" t="s">
        <v>19</v>
      </c>
      <c r="F118" s="212" t="s">
        <v>1167</v>
      </c>
      <c r="G118" s="210"/>
      <c r="H118" s="211" t="s">
        <v>19</v>
      </c>
      <c r="I118" s="213"/>
      <c r="J118" s="210"/>
      <c r="K118" s="210"/>
      <c r="L118" s="214"/>
      <c r="M118" s="215"/>
      <c r="N118" s="216"/>
      <c r="O118" s="216"/>
      <c r="P118" s="216"/>
      <c r="Q118" s="216"/>
      <c r="R118" s="216"/>
      <c r="S118" s="216"/>
      <c r="T118" s="217"/>
      <c r="AT118" s="218" t="s">
        <v>152</v>
      </c>
      <c r="AU118" s="218" t="s">
        <v>82</v>
      </c>
      <c r="AV118" s="13" t="s">
        <v>80</v>
      </c>
      <c r="AW118" s="13" t="s">
        <v>33</v>
      </c>
      <c r="AX118" s="13" t="s">
        <v>72</v>
      </c>
      <c r="AY118" s="218" t="s">
        <v>136</v>
      </c>
    </row>
    <row r="119" spans="2:51" s="14" customFormat="1" ht="11.25">
      <c r="B119" s="219"/>
      <c r="C119" s="220"/>
      <c r="D119" s="204" t="s">
        <v>152</v>
      </c>
      <c r="E119" s="221" t="s">
        <v>19</v>
      </c>
      <c r="F119" s="222" t="s">
        <v>1168</v>
      </c>
      <c r="G119" s="220"/>
      <c r="H119" s="223">
        <v>19.51</v>
      </c>
      <c r="I119" s="224"/>
      <c r="J119" s="220"/>
      <c r="K119" s="220"/>
      <c r="L119" s="225"/>
      <c r="M119" s="226"/>
      <c r="N119" s="227"/>
      <c r="O119" s="227"/>
      <c r="P119" s="227"/>
      <c r="Q119" s="227"/>
      <c r="R119" s="227"/>
      <c r="S119" s="227"/>
      <c r="T119" s="228"/>
      <c r="AT119" s="229" t="s">
        <v>152</v>
      </c>
      <c r="AU119" s="229" t="s">
        <v>82</v>
      </c>
      <c r="AV119" s="14" t="s">
        <v>82</v>
      </c>
      <c r="AW119" s="14" t="s">
        <v>33</v>
      </c>
      <c r="AX119" s="14" t="s">
        <v>72</v>
      </c>
      <c r="AY119" s="229" t="s">
        <v>136</v>
      </c>
    </row>
    <row r="120" spans="2:51" s="13" customFormat="1" ht="11.25">
      <c r="B120" s="209"/>
      <c r="C120" s="210"/>
      <c r="D120" s="204" t="s">
        <v>152</v>
      </c>
      <c r="E120" s="211" t="s">
        <v>19</v>
      </c>
      <c r="F120" s="212" t="s">
        <v>1169</v>
      </c>
      <c r="G120" s="210"/>
      <c r="H120" s="211" t="s">
        <v>19</v>
      </c>
      <c r="I120" s="213"/>
      <c r="J120" s="210"/>
      <c r="K120" s="210"/>
      <c r="L120" s="214"/>
      <c r="M120" s="215"/>
      <c r="N120" s="216"/>
      <c r="O120" s="216"/>
      <c r="P120" s="216"/>
      <c r="Q120" s="216"/>
      <c r="R120" s="216"/>
      <c r="S120" s="216"/>
      <c r="T120" s="217"/>
      <c r="AT120" s="218" t="s">
        <v>152</v>
      </c>
      <c r="AU120" s="218" t="s">
        <v>82</v>
      </c>
      <c r="AV120" s="13" t="s">
        <v>80</v>
      </c>
      <c r="AW120" s="13" t="s">
        <v>33</v>
      </c>
      <c r="AX120" s="13" t="s">
        <v>72</v>
      </c>
      <c r="AY120" s="218" t="s">
        <v>136</v>
      </c>
    </row>
    <row r="121" spans="2:51" s="14" customFormat="1" ht="11.25">
      <c r="B121" s="219"/>
      <c r="C121" s="220"/>
      <c r="D121" s="204" t="s">
        <v>152</v>
      </c>
      <c r="E121" s="221" t="s">
        <v>19</v>
      </c>
      <c r="F121" s="222" t="s">
        <v>1170</v>
      </c>
      <c r="G121" s="220"/>
      <c r="H121" s="223">
        <v>19.458</v>
      </c>
      <c r="I121" s="224"/>
      <c r="J121" s="220"/>
      <c r="K121" s="220"/>
      <c r="L121" s="225"/>
      <c r="M121" s="226"/>
      <c r="N121" s="227"/>
      <c r="O121" s="227"/>
      <c r="P121" s="227"/>
      <c r="Q121" s="227"/>
      <c r="R121" s="227"/>
      <c r="S121" s="227"/>
      <c r="T121" s="228"/>
      <c r="AT121" s="229" t="s">
        <v>152</v>
      </c>
      <c r="AU121" s="229" t="s">
        <v>82</v>
      </c>
      <c r="AV121" s="14" t="s">
        <v>82</v>
      </c>
      <c r="AW121" s="14" t="s">
        <v>33</v>
      </c>
      <c r="AX121" s="14" t="s">
        <v>72</v>
      </c>
      <c r="AY121" s="229" t="s">
        <v>136</v>
      </c>
    </row>
    <row r="122" spans="2:51" s="13" customFormat="1" ht="11.25">
      <c r="B122" s="209"/>
      <c r="C122" s="210"/>
      <c r="D122" s="204" t="s">
        <v>152</v>
      </c>
      <c r="E122" s="211" t="s">
        <v>19</v>
      </c>
      <c r="F122" s="212" t="s">
        <v>1171</v>
      </c>
      <c r="G122" s="210"/>
      <c r="H122" s="211" t="s">
        <v>19</v>
      </c>
      <c r="I122" s="213"/>
      <c r="J122" s="210"/>
      <c r="K122" s="210"/>
      <c r="L122" s="214"/>
      <c r="M122" s="215"/>
      <c r="N122" s="216"/>
      <c r="O122" s="216"/>
      <c r="P122" s="216"/>
      <c r="Q122" s="216"/>
      <c r="R122" s="216"/>
      <c r="S122" s="216"/>
      <c r="T122" s="217"/>
      <c r="AT122" s="218" t="s">
        <v>152</v>
      </c>
      <c r="AU122" s="218" t="s">
        <v>82</v>
      </c>
      <c r="AV122" s="13" t="s">
        <v>80</v>
      </c>
      <c r="AW122" s="13" t="s">
        <v>33</v>
      </c>
      <c r="AX122" s="13" t="s">
        <v>72</v>
      </c>
      <c r="AY122" s="218" t="s">
        <v>136</v>
      </c>
    </row>
    <row r="123" spans="2:51" s="14" customFormat="1" ht="22.5">
      <c r="B123" s="219"/>
      <c r="C123" s="220"/>
      <c r="D123" s="204" t="s">
        <v>152</v>
      </c>
      <c r="E123" s="221" t="s">
        <v>19</v>
      </c>
      <c r="F123" s="222" t="s">
        <v>1172</v>
      </c>
      <c r="G123" s="220"/>
      <c r="H123" s="223">
        <v>18.748</v>
      </c>
      <c r="I123" s="224"/>
      <c r="J123" s="220"/>
      <c r="K123" s="220"/>
      <c r="L123" s="225"/>
      <c r="M123" s="226"/>
      <c r="N123" s="227"/>
      <c r="O123" s="227"/>
      <c r="P123" s="227"/>
      <c r="Q123" s="227"/>
      <c r="R123" s="227"/>
      <c r="S123" s="227"/>
      <c r="T123" s="228"/>
      <c r="AT123" s="229" t="s">
        <v>152</v>
      </c>
      <c r="AU123" s="229" t="s">
        <v>82</v>
      </c>
      <c r="AV123" s="14" t="s">
        <v>82</v>
      </c>
      <c r="AW123" s="14" t="s">
        <v>33</v>
      </c>
      <c r="AX123" s="14" t="s">
        <v>72</v>
      </c>
      <c r="AY123" s="229" t="s">
        <v>136</v>
      </c>
    </row>
    <row r="124" spans="2:51" s="13" customFormat="1" ht="11.25">
      <c r="B124" s="209"/>
      <c r="C124" s="210"/>
      <c r="D124" s="204" t="s">
        <v>152</v>
      </c>
      <c r="E124" s="211" t="s">
        <v>19</v>
      </c>
      <c r="F124" s="212" t="s">
        <v>1173</v>
      </c>
      <c r="G124" s="210"/>
      <c r="H124" s="211" t="s">
        <v>19</v>
      </c>
      <c r="I124" s="213"/>
      <c r="J124" s="210"/>
      <c r="K124" s="210"/>
      <c r="L124" s="214"/>
      <c r="M124" s="215"/>
      <c r="N124" s="216"/>
      <c r="O124" s="216"/>
      <c r="P124" s="216"/>
      <c r="Q124" s="216"/>
      <c r="R124" s="216"/>
      <c r="S124" s="216"/>
      <c r="T124" s="217"/>
      <c r="AT124" s="218" t="s">
        <v>152</v>
      </c>
      <c r="AU124" s="218" t="s">
        <v>82</v>
      </c>
      <c r="AV124" s="13" t="s">
        <v>80</v>
      </c>
      <c r="AW124" s="13" t="s">
        <v>33</v>
      </c>
      <c r="AX124" s="13" t="s">
        <v>72</v>
      </c>
      <c r="AY124" s="218" t="s">
        <v>136</v>
      </c>
    </row>
    <row r="125" spans="2:51" s="14" customFormat="1" ht="22.5">
      <c r="B125" s="219"/>
      <c r="C125" s="220"/>
      <c r="D125" s="204" t="s">
        <v>152</v>
      </c>
      <c r="E125" s="221" t="s">
        <v>19</v>
      </c>
      <c r="F125" s="222" t="s">
        <v>1174</v>
      </c>
      <c r="G125" s="220"/>
      <c r="H125" s="223">
        <v>17.68</v>
      </c>
      <c r="I125" s="224"/>
      <c r="J125" s="220"/>
      <c r="K125" s="220"/>
      <c r="L125" s="225"/>
      <c r="M125" s="226"/>
      <c r="N125" s="227"/>
      <c r="O125" s="227"/>
      <c r="P125" s="227"/>
      <c r="Q125" s="227"/>
      <c r="R125" s="227"/>
      <c r="S125" s="227"/>
      <c r="T125" s="228"/>
      <c r="AT125" s="229" t="s">
        <v>152</v>
      </c>
      <c r="AU125" s="229" t="s">
        <v>82</v>
      </c>
      <c r="AV125" s="14" t="s">
        <v>82</v>
      </c>
      <c r="AW125" s="14" t="s">
        <v>33</v>
      </c>
      <c r="AX125" s="14" t="s">
        <v>72</v>
      </c>
      <c r="AY125" s="229" t="s">
        <v>136</v>
      </c>
    </row>
    <row r="126" spans="2:51" s="13" customFormat="1" ht="11.25">
      <c r="B126" s="209"/>
      <c r="C126" s="210"/>
      <c r="D126" s="204" t="s">
        <v>152</v>
      </c>
      <c r="E126" s="211" t="s">
        <v>19</v>
      </c>
      <c r="F126" s="212" t="s">
        <v>1175</v>
      </c>
      <c r="G126" s="210"/>
      <c r="H126" s="211" t="s">
        <v>19</v>
      </c>
      <c r="I126" s="213"/>
      <c r="J126" s="210"/>
      <c r="K126" s="210"/>
      <c r="L126" s="214"/>
      <c r="M126" s="215"/>
      <c r="N126" s="216"/>
      <c r="O126" s="216"/>
      <c r="P126" s="216"/>
      <c r="Q126" s="216"/>
      <c r="R126" s="216"/>
      <c r="S126" s="216"/>
      <c r="T126" s="217"/>
      <c r="AT126" s="218" t="s">
        <v>152</v>
      </c>
      <c r="AU126" s="218" t="s">
        <v>82</v>
      </c>
      <c r="AV126" s="13" t="s">
        <v>80</v>
      </c>
      <c r="AW126" s="13" t="s">
        <v>33</v>
      </c>
      <c r="AX126" s="13" t="s">
        <v>72</v>
      </c>
      <c r="AY126" s="218" t="s">
        <v>136</v>
      </c>
    </row>
    <row r="127" spans="2:51" s="14" customFormat="1" ht="22.5">
      <c r="B127" s="219"/>
      <c r="C127" s="220"/>
      <c r="D127" s="204" t="s">
        <v>152</v>
      </c>
      <c r="E127" s="221" t="s">
        <v>19</v>
      </c>
      <c r="F127" s="222" t="s">
        <v>1176</v>
      </c>
      <c r="G127" s="220"/>
      <c r="H127" s="223">
        <v>17.684</v>
      </c>
      <c r="I127" s="224"/>
      <c r="J127" s="220"/>
      <c r="K127" s="220"/>
      <c r="L127" s="225"/>
      <c r="M127" s="226"/>
      <c r="N127" s="227"/>
      <c r="O127" s="227"/>
      <c r="P127" s="227"/>
      <c r="Q127" s="227"/>
      <c r="R127" s="227"/>
      <c r="S127" s="227"/>
      <c r="T127" s="228"/>
      <c r="AT127" s="229" t="s">
        <v>152</v>
      </c>
      <c r="AU127" s="229" t="s">
        <v>82</v>
      </c>
      <c r="AV127" s="14" t="s">
        <v>82</v>
      </c>
      <c r="AW127" s="14" t="s">
        <v>33</v>
      </c>
      <c r="AX127" s="14" t="s">
        <v>72</v>
      </c>
      <c r="AY127" s="229" t="s">
        <v>136</v>
      </c>
    </row>
    <row r="128" spans="2:51" s="13" customFormat="1" ht="11.25">
      <c r="B128" s="209"/>
      <c r="C128" s="210"/>
      <c r="D128" s="204" t="s">
        <v>152</v>
      </c>
      <c r="E128" s="211" t="s">
        <v>19</v>
      </c>
      <c r="F128" s="212" t="s">
        <v>1177</v>
      </c>
      <c r="G128" s="210"/>
      <c r="H128" s="211" t="s">
        <v>19</v>
      </c>
      <c r="I128" s="213"/>
      <c r="J128" s="210"/>
      <c r="K128" s="210"/>
      <c r="L128" s="214"/>
      <c r="M128" s="215"/>
      <c r="N128" s="216"/>
      <c r="O128" s="216"/>
      <c r="P128" s="216"/>
      <c r="Q128" s="216"/>
      <c r="R128" s="216"/>
      <c r="S128" s="216"/>
      <c r="T128" s="217"/>
      <c r="AT128" s="218" t="s">
        <v>152</v>
      </c>
      <c r="AU128" s="218" t="s">
        <v>82</v>
      </c>
      <c r="AV128" s="13" t="s">
        <v>80</v>
      </c>
      <c r="AW128" s="13" t="s">
        <v>33</v>
      </c>
      <c r="AX128" s="13" t="s">
        <v>72</v>
      </c>
      <c r="AY128" s="218" t="s">
        <v>136</v>
      </c>
    </row>
    <row r="129" spans="2:51" s="14" customFormat="1" ht="11.25">
      <c r="B129" s="219"/>
      <c r="C129" s="220"/>
      <c r="D129" s="204" t="s">
        <v>152</v>
      </c>
      <c r="E129" s="221" t="s">
        <v>19</v>
      </c>
      <c r="F129" s="222" t="s">
        <v>1178</v>
      </c>
      <c r="G129" s="220"/>
      <c r="H129" s="223">
        <v>7.68</v>
      </c>
      <c r="I129" s="224"/>
      <c r="J129" s="220"/>
      <c r="K129" s="220"/>
      <c r="L129" s="225"/>
      <c r="M129" s="226"/>
      <c r="N129" s="227"/>
      <c r="O129" s="227"/>
      <c r="P129" s="227"/>
      <c r="Q129" s="227"/>
      <c r="R129" s="227"/>
      <c r="S129" s="227"/>
      <c r="T129" s="228"/>
      <c r="AT129" s="229" t="s">
        <v>152</v>
      </c>
      <c r="AU129" s="229" t="s">
        <v>82</v>
      </c>
      <c r="AV129" s="14" t="s">
        <v>82</v>
      </c>
      <c r="AW129" s="14" t="s">
        <v>33</v>
      </c>
      <c r="AX129" s="14" t="s">
        <v>72</v>
      </c>
      <c r="AY129" s="229" t="s">
        <v>136</v>
      </c>
    </row>
    <row r="130" spans="2:51" s="16" customFormat="1" ht="11.25">
      <c r="B130" s="251"/>
      <c r="C130" s="252"/>
      <c r="D130" s="204" t="s">
        <v>152</v>
      </c>
      <c r="E130" s="253" t="s">
        <v>19</v>
      </c>
      <c r="F130" s="254" t="s">
        <v>417</v>
      </c>
      <c r="G130" s="252"/>
      <c r="H130" s="255">
        <v>100.76</v>
      </c>
      <c r="I130" s="256"/>
      <c r="J130" s="252"/>
      <c r="K130" s="252"/>
      <c r="L130" s="257"/>
      <c r="M130" s="258"/>
      <c r="N130" s="259"/>
      <c r="O130" s="259"/>
      <c r="P130" s="259"/>
      <c r="Q130" s="259"/>
      <c r="R130" s="259"/>
      <c r="S130" s="259"/>
      <c r="T130" s="260"/>
      <c r="AT130" s="261" t="s">
        <v>152</v>
      </c>
      <c r="AU130" s="261" t="s">
        <v>82</v>
      </c>
      <c r="AV130" s="16" t="s">
        <v>146</v>
      </c>
      <c r="AW130" s="16" t="s">
        <v>33</v>
      </c>
      <c r="AX130" s="16" t="s">
        <v>72</v>
      </c>
      <c r="AY130" s="261" t="s">
        <v>136</v>
      </c>
    </row>
    <row r="131" spans="2:51" s="13" customFormat="1" ht="11.25">
      <c r="B131" s="209"/>
      <c r="C131" s="210"/>
      <c r="D131" s="204" t="s">
        <v>152</v>
      </c>
      <c r="E131" s="211" t="s">
        <v>19</v>
      </c>
      <c r="F131" s="212" t="s">
        <v>1155</v>
      </c>
      <c r="G131" s="210"/>
      <c r="H131" s="211" t="s">
        <v>19</v>
      </c>
      <c r="I131" s="213"/>
      <c r="J131" s="210"/>
      <c r="K131" s="210"/>
      <c r="L131" s="214"/>
      <c r="M131" s="215"/>
      <c r="N131" s="216"/>
      <c r="O131" s="216"/>
      <c r="P131" s="216"/>
      <c r="Q131" s="216"/>
      <c r="R131" s="216"/>
      <c r="S131" s="216"/>
      <c r="T131" s="217"/>
      <c r="AT131" s="218" t="s">
        <v>152</v>
      </c>
      <c r="AU131" s="218" t="s">
        <v>82</v>
      </c>
      <c r="AV131" s="13" t="s">
        <v>80</v>
      </c>
      <c r="AW131" s="13" t="s">
        <v>33</v>
      </c>
      <c r="AX131" s="13" t="s">
        <v>72</v>
      </c>
      <c r="AY131" s="218" t="s">
        <v>136</v>
      </c>
    </row>
    <row r="132" spans="2:51" s="14" customFormat="1" ht="11.25">
      <c r="B132" s="219"/>
      <c r="C132" s="220"/>
      <c r="D132" s="204" t="s">
        <v>152</v>
      </c>
      <c r="E132" s="221" t="s">
        <v>19</v>
      </c>
      <c r="F132" s="222" t="s">
        <v>1156</v>
      </c>
      <c r="G132" s="220"/>
      <c r="H132" s="223">
        <v>7.848</v>
      </c>
      <c r="I132" s="224"/>
      <c r="J132" s="220"/>
      <c r="K132" s="220"/>
      <c r="L132" s="225"/>
      <c r="M132" s="226"/>
      <c r="N132" s="227"/>
      <c r="O132" s="227"/>
      <c r="P132" s="227"/>
      <c r="Q132" s="227"/>
      <c r="R132" s="227"/>
      <c r="S132" s="227"/>
      <c r="T132" s="228"/>
      <c r="AT132" s="229" t="s">
        <v>152</v>
      </c>
      <c r="AU132" s="229" t="s">
        <v>82</v>
      </c>
      <c r="AV132" s="14" t="s">
        <v>82</v>
      </c>
      <c r="AW132" s="14" t="s">
        <v>33</v>
      </c>
      <c r="AX132" s="14" t="s">
        <v>72</v>
      </c>
      <c r="AY132" s="229" t="s">
        <v>136</v>
      </c>
    </row>
    <row r="133" spans="2:51" s="14" customFormat="1" ht="11.25">
      <c r="B133" s="219"/>
      <c r="C133" s="220"/>
      <c r="D133" s="204" t="s">
        <v>152</v>
      </c>
      <c r="E133" s="221" t="s">
        <v>19</v>
      </c>
      <c r="F133" s="222" t="s">
        <v>1157</v>
      </c>
      <c r="G133" s="220"/>
      <c r="H133" s="223">
        <v>14.64</v>
      </c>
      <c r="I133" s="224"/>
      <c r="J133" s="220"/>
      <c r="K133" s="220"/>
      <c r="L133" s="225"/>
      <c r="M133" s="226"/>
      <c r="N133" s="227"/>
      <c r="O133" s="227"/>
      <c r="P133" s="227"/>
      <c r="Q133" s="227"/>
      <c r="R133" s="227"/>
      <c r="S133" s="227"/>
      <c r="T133" s="228"/>
      <c r="AT133" s="229" t="s">
        <v>152</v>
      </c>
      <c r="AU133" s="229" t="s">
        <v>82</v>
      </c>
      <c r="AV133" s="14" t="s">
        <v>82</v>
      </c>
      <c r="AW133" s="14" t="s">
        <v>33</v>
      </c>
      <c r="AX133" s="14" t="s">
        <v>72</v>
      </c>
      <c r="AY133" s="229" t="s">
        <v>136</v>
      </c>
    </row>
    <row r="134" spans="2:51" s="14" customFormat="1" ht="11.25">
      <c r="B134" s="219"/>
      <c r="C134" s="220"/>
      <c r="D134" s="204" t="s">
        <v>152</v>
      </c>
      <c r="E134" s="221" t="s">
        <v>19</v>
      </c>
      <c r="F134" s="222" t="s">
        <v>1158</v>
      </c>
      <c r="G134" s="220"/>
      <c r="H134" s="223">
        <v>3.246</v>
      </c>
      <c r="I134" s="224"/>
      <c r="J134" s="220"/>
      <c r="K134" s="220"/>
      <c r="L134" s="225"/>
      <c r="M134" s="226"/>
      <c r="N134" s="227"/>
      <c r="O134" s="227"/>
      <c r="P134" s="227"/>
      <c r="Q134" s="227"/>
      <c r="R134" s="227"/>
      <c r="S134" s="227"/>
      <c r="T134" s="228"/>
      <c r="AT134" s="229" t="s">
        <v>152</v>
      </c>
      <c r="AU134" s="229" t="s">
        <v>82</v>
      </c>
      <c r="AV134" s="14" t="s">
        <v>82</v>
      </c>
      <c r="AW134" s="14" t="s">
        <v>33</v>
      </c>
      <c r="AX134" s="14" t="s">
        <v>72</v>
      </c>
      <c r="AY134" s="229" t="s">
        <v>136</v>
      </c>
    </row>
    <row r="135" spans="2:51" s="14" customFormat="1" ht="11.25">
      <c r="B135" s="219"/>
      <c r="C135" s="220"/>
      <c r="D135" s="204" t="s">
        <v>152</v>
      </c>
      <c r="E135" s="221" t="s">
        <v>19</v>
      </c>
      <c r="F135" s="222" t="s">
        <v>1159</v>
      </c>
      <c r="G135" s="220"/>
      <c r="H135" s="223">
        <v>6.288</v>
      </c>
      <c r="I135" s="224"/>
      <c r="J135" s="220"/>
      <c r="K135" s="220"/>
      <c r="L135" s="225"/>
      <c r="M135" s="226"/>
      <c r="N135" s="227"/>
      <c r="O135" s="227"/>
      <c r="P135" s="227"/>
      <c r="Q135" s="227"/>
      <c r="R135" s="227"/>
      <c r="S135" s="227"/>
      <c r="T135" s="228"/>
      <c r="AT135" s="229" t="s">
        <v>152</v>
      </c>
      <c r="AU135" s="229" t="s">
        <v>82</v>
      </c>
      <c r="AV135" s="14" t="s">
        <v>82</v>
      </c>
      <c r="AW135" s="14" t="s">
        <v>33</v>
      </c>
      <c r="AX135" s="14" t="s">
        <v>72</v>
      </c>
      <c r="AY135" s="229" t="s">
        <v>136</v>
      </c>
    </row>
    <row r="136" spans="2:51" s="14" customFormat="1" ht="11.25">
      <c r="B136" s="219"/>
      <c r="C136" s="220"/>
      <c r="D136" s="204" t="s">
        <v>152</v>
      </c>
      <c r="E136" s="221" t="s">
        <v>19</v>
      </c>
      <c r="F136" s="222" t="s">
        <v>1160</v>
      </c>
      <c r="G136" s="220"/>
      <c r="H136" s="223">
        <v>3.522</v>
      </c>
      <c r="I136" s="224"/>
      <c r="J136" s="220"/>
      <c r="K136" s="220"/>
      <c r="L136" s="225"/>
      <c r="M136" s="226"/>
      <c r="N136" s="227"/>
      <c r="O136" s="227"/>
      <c r="P136" s="227"/>
      <c r="Q136" s="227"/>
      <c r="R136" s="227"/>
      <c r="S136" s="227"/>
      <c r="T136" s="228"/>
      <c r="AT136" s="229" t="s">
        <v>152</v>
      </c>
      <c r="AU136" s="229" t="s">
        <v>82</v>
      </c>
      <c r="AV136" s="14" t="s">
        <v>82</v>
      </c>
      <c r="AW136" s="14" t="s">
        <v>33</v>
      </c>
      <c r="AX136" s="14" t="s">
        <v>72</v>
      </c>
      <c r="AY136" s="229" t="s">
        <v>136</v>
      </c>
    </row>
    <row r="137" spans="2:51" s="14" customFormat="1" ht="11.25">
      <c r="B137" s="219"/>
      <c r="C137" s="220"/>
      <c r="D137" s="204" t="s">
        <v>152</v>
      </c>
      <c r="E137" s="221" t="s">
        <v>19</v>
      </c>
      <c r="F137" s="222" t="s">
        <v>1161</v>
      </c>
      <c r="G137" s="220"/>
      <c r="H137" s="223">
        <v>2.998</v>
      </c>
      <c r="I137" s="224"/>
      <c r="J137" s="220"/>
      <c r="K137" s="220"/>
      <c r="L137" s="225"/>
      <c r="M137" s="226"/>
      <c r="N137" s="227"/>
      <c r="O137" s="227"/>
      <c r="P137" s="227"/>
      <c r="Q137" s="227"/>
      <c r="R137" s="227"/>
      <c r="S137" s="227"/>
      <c r="T137" s="228"/>
      <c r="AT137" s="229" t="s">
        <v>152</v>
      </c>
      <c r="AU137" s="229" t="s">
        <v>82</v>
      </c>
      <c r="AV137" s="14" t="s">
        <v>82</v>
      </c>
      <c r="AW137" s="14" t="s">
        <v>33</v>
      </c>
      <c r="AX137" s="14" t="s">
        <v>72</v>
      </c>
      <c r="AY137" s="229" t="s">
        <v>136</v>
      </c>
    </row>
    <row r="138" spans="2:51" s="14" customFormat="1" ht="11.25">
      <c r="B138" s="219"/>
      <c r="C138" s="220"/>
      <c r="D138" s="204" t="s">
        <v>152</v>
      </c>
      <c r="E138" s="221" t="s">
        <v>19</v>
      </c>
      <c r="F138" s="222" t="s">
        <v>1162</v>
      </c>
      <c r="G138" s="220"/>
      <c r="H138" s="223">
        <v>11.904</v>
      </c>
      <c r="I138" s="224"/>
      <c r="J138" s="220"/>
      <c r="K138" s="220"/>
      <c r="L138" s="225"/>
      <c r="M138" s="226"/>
      <c r="N138" s="227"/>
      <c r="O138" s="227"/>
      <c r="P138" s="227"/>
      <c r="Q138" s="227"/>
      <c r="R138" s="227"/>
      <c r="S138" s="227"/>
      <c r="T138" s="228"/>
      <c r="AT138" s="229" t="s">
        <v>152</v>
      </c>
      <c r="AU138" s="229" t="s">
        <v>82</v>
      </c>
      <c r="AV138" s="14" t="s">
        <v>82</v>
      </c>
      <c r="AW138" s="14" t="s">
        <v>33</v>
      </c>
      <c r="AX138" s="14" t="s">
        <v>72</v>
      </c>
      <c r="AY138" s="229" t="s">
        <v>136</v>
      </c>
    </row>
    <row r="139" spans="2:51" s="16" customFormat="1" ht="11.25">
      <c r="B139" s="251"/>
      <c r="C139" s="252"/>
      <c r="D139" s="204" t="s">
        <v>152</v>
      </c>
      <c r="E139" s="253" t="s">
        <v>19</v>
      </c>
      <c r="F139" s="254" t="s">
        <v>417</v>
      </c>
      <c r="G139" s="252"/>
      <c r="H139" s="255">
        <v>50.446</v>
      </c>
      <c r="I139" s="256"/>
      <c r="J139" s="252"/>
      <c r="K139" s="252"/>
      <c r="L139" s="257"/>
      <c r="M139" s="258"/>
      <c r="N139" s="259"/>
      <c r="O139" s="259"/>
      <c r="P139" s="259"/>
      <c r="Q139" s="259"/>
      <c r="R139" s="259"/>
      <c r="S139" s="259"/>
      <c r="T139" s="260"/>
      <c r="AT139" s="261" t="s">
        <v>152</v>
      </c>
      <c r="AU139" s="261" t="s">
        <v>82</v>
      </c>
      <c r="AV139" s="16" t="s">
        <v>146</v>
      </c>
      <c r="AW139" s="16" t="s">
        <v>33</v>
      </c>
      <c r="AX139" s="16" t="s">
        <v>72</v>
      </c>
      <c r="AY139" s="261" t="s">
        <v>136</v>
      </c>
    </row>
    <row r="140" spans="2:51" s="13" customFormat="1" ht="11.25">
      <c r="B140" s="209"/>
      <c r="C140" s="210"/>
      <c r="D140" s="204" t="s">
        <v>152</v>
      </c>
      <c r="E140" s="211" t="s">
        <v>19</v>
      </c>
      <c r="F140" s="212" t="s">
        <v>1179</v>
      </c>
      <c r="G140" s="210"/>
      <c r="H140" s="211" t="s">
        <v>19</v>
      </c>
      <c r="I140" s="213"/>
      <c r="J140" s="210"/>
      <c r="K140" s="210"/>
      <c r="L140" s="214"/>
      <c r="M140" s="215"/>
      <c r="N140" s="216"/>
      <c r="O140" s="216"/>
      <c r="P140" s="216"/>
      <c r="Q140" s="216"/>
      <c r="R140" s="216"/>
      <c r="S140" s="216"/>
      <c r="T140" s="217"/>
      <c r="AT140" s="218" t="s">
        <v>152</v>
      </c>
      <c r="AU140" s="218" t="s">
        <v>82</v>
      </c>
      <c r="AV140" s="13" t="s">
        <v>80</v>
      </c>
      <c r="AW140" s="13" t="s">
        <v>33</v>
      </c>
      <c r="AX140" s="13" t="s">
        <v>72</v>
      </c>
      <c r="AY140" s="218" t="s">
        <v>136</v>
      </c>
    </row>
    <row r="141" spans="2:51" s="14" customFormat="1" ht="11.25">
      <c r="B141" s="219"/>
      <c r="C141" s="220"/>
      <c r="D141" s="204" t="s">
        <v>152</v>
      </c>
      <c r="E141" s="221" t="s">
        <v>19</v>
      </c>
      <c r="F141" s="222" t="s">
        <v>1180</v>
      </c>
      <c r="G141" s="220"/>
      <c r="H141" s="223">
        <v>6.276</v>
      </c>
      <c r="I141" s="224"/>
      <c r="J141" s="220"/>
      <c r="K141" s="220"/>
      <c r="L141" s="225"/>
      <c r="M141" s="226"/>
      <c r="N141" s="227"/>
      <c r="O141" s="227"/>
      <c r="P141" s="227"/>
      <c r="Q141" s="227"/>
      <c r="R141" s="227"/>
      <c r="S141" s="227"/>
      <c r="T141" s="228"/>
      <c r="AT141" s="229" t="s">
        <v>152</v>
      </c>
      <c r="AU141" s="229" t="s">
        <v>82</v>
      </c>
      <c r="AV141" s="14" t="s">
        <v>82</v>
      </c>
      <c r="AW141" s="14" t="s">
        <v>33</v>
      </c>
      <c r="AX141" s="14" t="s">
        <v>72</v>
      </c>
      <c r="AY141" s="229" t="s">
        <v>136</v>
      </c>
    </row>
    <row r="142" spans="2:51" s="14" customFormat="1" ht="11.25">
      <c r="B142" s="219"/>
      <c r="C142" s="220"/>
      <c r="D142" s="204" t="s">
        <v>152</v>
      </c>
      <c r="E142" s="221" t="s">
        <v>19</v>
      </c>
      <c r="F142" s="222" t="s">
        <v>1181</v>
      </c>
      <c r="G142" s="220"/>
      <c r="H142" s="223">
        <v>3.522</v>
      </c>
      <c r="I142" s="224"/>
      <c r="J142" s="220"/>
      <c r="K142" s="220"/>
      <c r="L142" s="225"/>
      <c r="M142" s="226"/>
      <c r="N142" s="227"/>
      <c r="O142" s="227"/>
      <c r="P142" s="227"/>
      <c r="Q142" s="227"/>
      <c r="R142" s="227"/>
      <c r="S142" s="227"/>
      <c r="T142" s="228"/>
      <c r="AT142" s="229" t="s">
        <v>152</v>
      </c>
      <c r="AU142" s="229" t="s">
        <v>82</v>
      </c>
      <c r="AV142" s="14" t="s">
        <v>82</v>
      </c>
      <c r="AW142" s="14" t="s">
        <v>33</v>
      </c>
      <c r="AX142" s="14" t="s">
        <v>72</v>
      </c>
      <c r="AY142" s="229" t="s">
        <v>136</v>
      </c>
    </row>
    <row r="143" spans="2:51" s="14" customFormat="1" ht="11.25">
      <c r="B143" s="219"/>
      <c r="C143" s="220"/>
      <c r="D143" s="204" t="s">
        <v>152</v>
      </c>
      <c r="E143" s="221" t="s">
        <v>19</v>
      </c>
      <c r="F143" s="222" t="s">
        <v>1182</v>
      </c>
      <c r="G143" s="220"/>
      <c r="H143" s="223">
        <v>7.015</v>
      </c>
      <c r="I143" s="224"/>
      <c r="J143" s="220"/>
      <c r="K143" s="220"/>
      <c r="L143" s="225"/>
      <c r="M143" s="226"/>
      <c r="N143" s="227"/>
      <c r="O143" s="227"/>
      <c r="P143" s="227"/>
      <c r="Q143" s="227"/>
      <c r="R143" s="227"/>
      <c r="S143" s="227"/>
      <c r="T143" s="228"/>
      <c r="AT143" s="229" t="s">
        <v>152</v>
      </c>
      <c r="AU143" s="229" t="s">
        <v>82</v>
      </c>
      <c r="AV143" s="14" t="s">
        <v>82</v>
      </c>
      <c r="AW143" s="14" t="s">
        <v>33</v>
      </c>
      <c r="AX143" s="14" t="s">
        <v>72</v>
      </c>
      <c r="AY143" s="229" t="s">
        <v>136</v>
      </c>
    </row>
    <row r="144" spans="2:51" s="14" customFormat="1" ht="11.25">
      <c r="B144" s="219"/>
      <c r="C144" s="220"/>
      <c r="D144" s="204" t="s">
        <v>152</v>
      </c>
      <c r="E144" s="221" t="s">
        <v>19</v>
      </c>
      <c r="F144" s="222" t="s">
        <v>1183</v>
      </c>
      <c r="G144" s="220"/>
      <c r="H144" s="223">
        <v>7.044</v>
      </c>
      <c r="I144" s="224"/>
      <c r="J144" s="220"/>
      <c r="K144" s="220"/>
      <c r="L144" s="225"/>
      <c r="M144" s="226"/>
      <c r="N144" s="227"/>
      <c r="O144" s="227"/>
      <c r="P144" s="227"/>
      <c r="Q144" s="227"/>
      <c r="R144" s="227"/>
      <c r="S144" s="227"/>
      <c r="T144" s="228"/>
      <c r="AT144" s="229" t="s">
        <v>152</v>
      </c>
      <c r="AU144" s="229" t="s">
        <v>82</v>
      </c>
      <c r="AV144" s="14" t="s">
        <v>82</v>
      </c>
      <c r="AW144" s="14" t="s">
        <v>33</v>
      </c>
      <c r="AX144" s="14" t="s">
        <v>72</v>
      </c>
      <c r="AY144" s="229" t="s">
        <v>136</v>
      </c>
    </row>
    <row r="145" spans="2:51" s="14" customFormat="1" ht="11.25">
      <c r="B145" s="219"/>
      <c r="C145" s="220"/>
      <c r="D145" s="204" t="s">
        <v>152</v>
      </c>
      <c r="E145" s="221" t="s">
        <v>19</v>
      </c>
      <c r="F145" s="222" t="s">
        <v>1184</v>
      </c>
      <c r="G145" s="220"/>
      <c r="H145" s="223">
        <v>6.132</v>
      </c>
      <c r="I145" s="224"/>
      <c r="J145" s="220"/>
      <c r="K145" s="220"/>
      <c r="L145" s="225"/>
      <c r="M145" s="226"/>
      <c r="N145" s="227"/>
      <c r="O145" s="227"/>
      <c r="P145" s="227"/>
      <c r="Q145" s="227"/>
      <c r="R145" s="227"/>
      <c r="S145" s="227"/>
      <c r="T145" s="228"/>
      <c r="AT145" s="229" t="s">
        <v>152</v>
      </c>
      <c r="AU145" s="229" t="s">
        <v>82</v>
      </c>
      <c r="AV145" s="14" t="s">
        <v>82</v>
      </c>
      <c r="AW145" s="14" t="s">
        <v>33</v>
      </c>
      <c r="AX145" s="14" t="s">
        <v>72</v>
      </c>
      <c r="AY145" s="229" t="s">
        <v>136</v>
      </c>
    </row>
    <row r="146" spans="2:51" s="16" customFormat="1" ht="11.25">
      <c r="B146" s="251"/>
      <c r="C146" s="252"/>
      <c r="D146" s="204" t="s">
        <v>152</v>
      </c>
      <c r="E146" s="253" t="s">
        <v>19</v>
      </c>
      <c r="F146" s="254" t="s">
        <v>417</v>
      </c>
      <c r="G146" s="252"/>
      <c r="H146" s="255">
        <v>29.989</v>
      </c>
      <c r="I146" s="256"/>
      <c r="J146" s="252"/>
      <c r="K146" s="252"/>
      <c r="L146" s="257"/>
      <c r="M146" s="258"/>
      <c r="N146" s="259"/>
      <c r="O146" s="259"/>
      <c r="P146" s="259"/>
      <c r="Q146" s="259"/>
      <c r="R146" s="259"/>
      <c r="S146" s="259"/>
      <c r="T146" s="260"/>
      <c r="AT146" s="261" t="s">
        <v>152</v>
      </c>
      <c r="AU146" s="261" t="s">
        <v>82</v>
      </c>
      <c r="AV146" s="16" t="s">
        <v>146</v>
      </c>
      <c r="AW146" s="16" t="s">
        <v>33</v>
      </c>
      <c r="AX146" s="16" t="s">
        <v>72</v>
      </c>
      <c r="AY146" s="261" t="s">
        <v>136</v>
      </c>
    </row>
    <row r="147" spans="2:51" s="15" customFormat="1" ht="11.25">
      <c r="B147" s="230"/>
      <c r="C147" s="231"/>
      <c r="D147" s="204" t="s">
        <v>152</v>
      </c>
      <c r="E147" s="232" t="s">
        <v>19</v>
      </c>
      <c r="F147" s="233" t="s">
        <v>177</v>
      </c>
      <c r="G147" s="231"/>
      <c r="H147" s="234">
        <v>181.195</v>
      </c>
      <c r="I147" s="235"/>
      <c r="J147" s="231"/>
      <c r="K147" s="231"/>
      <c r="L147" s="236"/>
      <c r="M147" s="237"/>
      <c r="N147" s="238"/>
      <c r="O147" s="238"/>
      <c r="P147" s="238"/>
      <c r="Q147" s="238"/>
      <c r="R147" s="238"/>
      <c r="S147" s="238"/>
      <c r="T147" s="239"/>
      <c r="AT147" s="240" t="s">
        <v>152</v>
      </c>
      <c r="AU147" s="240" t="s">
        <v>82</v>
      </c>
      <c r="AV147" s="15" t="s">
        <v>145</v>
      </c>
      <c r="AW147" s="15" t="s">
        <v>33</v>
      </c>
      <c r="AX147" s="15" t="s">
        <v>80</v>
      </c>
      <c r="AY147" s="240" t="s">
        <v>136</v>
      </c>
    </row>
    <row r="148" spans="1:65" s="2" customFormat="1" ht="16.5" customHeight="1">
      <c r="A148" s="37"/>
      <c r="B148" s="38"/>
      <c r="C148" s="191" t="s">
        <v>146</v>
      </c>
      <c r="D148" s="191" t="s">
        <v>141</v>
      </c>
      <c r="E148" s="192" t="s">
        <v>178</v>
      </c>
      <c r="F148" s="193" t="s">
        <v>179</v>
      </c>
      <c r="G148" s="194" t="s">
        <v>90</v>
      </c>
      <c r="H148" s="195">
        <v>135.9</v>
      </c>
      <c r="I148" s="196"/>
      <c r="J148" s="197">
        <f>ROUND(I148*H148,2)</f>
        <v>0</v>
      </c>
      <c r="K148" s="193" t="s">
        <v>144</v>
      </c>
      <c r="L148" s="42"/>
      <c r="M148" s="198" t="s">
        <v>19</v>
      </c>
      <c r="N148" s="199" t="s">
        <v>43</v>
      </c>
      <c r="O148" s="67"/>
      <c r="P148" s="200">
        <f>O148*H148</f>
        <v>0</v>
      </c>
      <c r="Q148" s="200">
        <v>0</v>
      </c>
      <c r="R148" s="200">
        <f>Q148*H148</f>
        <v>0</v>
      </c>
      <c r="S148" s="200">
        <v>0</v>
      </c>
      <c r="T148" s="201">
        <f>S148*H148</f>
        <v>0</v>
      </c>
      <c r="U148" s="37"/>
      <c r="V148" s="37"/>
      <c r="W148" s="37"/>
      <c r="X148" s="37"/>
      <c r="Y148" s="37"/>
      <c r="Z148" s="37"/>
      <c r="AA148" s="37"/>
      <c r="AB148" s="37"/>
      <c r="AC148" s="37"/>
      <c r="AD148" s="37"/>
      <c r="AE148" s="37"/>
      <c r="AR148" s="202" t="s">
        <v>145</v>
      </c>
      <c r="AT148" s="202" t="s">
        <v>141</v>
      </c>
      <c r="AU148" s="202" t="s">
        <v>82</v>
      </c>
      <c r="AY148" s="20" t="s">
        <v>136</v>
      </c>
      <c r="BE148" s="203">
        <f>IF(N148="základní",J148,0)</f>
        <v>0</v>
      </c>
      <c r="BF148" s="203">
        <f>IF(N148="snížená",J148,0)</f>
        <v>0</v>
      </c>
      <c r="BG148" s="203">
        <f>IF(N148="zákl. přenesená",J148,0)</f>
        <v>0</v>
      </c>
      <c r="BH148" s="203">
        <f>IF(N148="sníž. přenesená",J148,0)</f>
        <v>0</v>
      </c>
      <c r="BI148" s="203">
        <f>IF(N148="nulová",J148,0)</f>
        <v>0</v>
      </c>
      <c r="BJ148" s="20" t="s">
        <v>80</v>
      </c>
      <c r="BK148" s="203">
        <f>ROUND(I148*H148,2)</f>
        <v>0</v>
      </c>
      <c r="BL148" s="20" t="s">
        <v>145</v>
      </c>
      <c r="BM148" s="202" t="s">
        <v>1185</v>
      </c>
    </row>
    <row r="149" spans="1:47" s="2" customFormat="1" ht="11.25">
      <c r="A149" s="37"/>
      <c r="B149" s="38"/>
      <c r="C149" s="39"/>
      <c r="D149" s="204" t="s">
        <v>148</v>
      </c>
      <c r="E149" s="39"/>
      <c r="F149" s="205" t="s">
        <v>181</v>
      </c>
      <c r="G149" s="39"/>
      <c r="H149" s="39"/>
      <c r="I149" s="112"/>
      <c r="J149" s="39"/>
      <c r="K149" s="39"/>
      <c r="L149" s="42"/>
      <c r="M149" s="206"/>
      <c r="N149" s="207"/>
      <c r="O149" s="67"/>
      <c r="P149" s="67"/>
      <c r="Q149" s="67"/>
      <c r="R149" s="67"/>
      <c r="S149" s="67"/>
      <c r="T149" s="68"/>
      <c r="U149" s="37"/>
      <c r="V149" s="37"/>
      <c r="W149" s="37"/>
      <c r="X149" s="37"/>
      <c r="Y149" s="37"/>
      <c r="Z149" s="37"/>
      <c r="AA149" s="37"/>
      <c r="AB149" s="37"/>
      <c r="AC149" s="37"/>
      <c r="AD149" s="37"/>
      <c r="AE149" s="37"/>
      <c r="AT149" s="20" t="s">
        <v>148</v>
      </c>
      <c r="AU149" s="20" t="s">
        <v>82</v>
      </c>
    </row>
    <row r="150" spans="1:47" s="2" customFormat="1" ht="39">
      <c r="A150" s="37"/>
      <c r="B150" s="38"/>
      <c r="C150" s="39"/>
      <c r="D150" s="204" t="s">
        <v>150</v>
      </c>
      <c r="E150" s="39"/>
      <c r="F150" s="208" t="s">
        <v>182</v>
      </c>
      <c r="G150" s="39"/>
      <c r="H150" s="39"/>
      <c r="I150" s="112"/>
      <c r="J150" s="39"/>
      <c r="K150" s="39"/>
      <c r="L150" s="42"/>
      <c r="M150" s="206"/>
      <c r="N150" s="207"/>
      <c r="O150" s="67"/>
      <c r="P150" s="67"/>
      <c r="Q150" s="67"/>
      <c r="R150" s="67"/>
      <c r="S150" s="67"/>
      <c r="T150" s="68"/>
      <c r="U150" s="37"/>
      <c r="V150" s="37"/>
      <c r="W150" s="37"/>
      <c r="X150" s="37"/>
      <c r="Y150" s="37"/>
      <c r="Z150" s="37"/>
      <c r="AA150" s="37"/>
      <c r="AB150" s="37"/>
      <c r="AC150" s="37"/>
      <c r="AD150" s="37"/>
      <c r="AE150" s="37"/>
      <c r="AT150" s="20" t="s">
        <v>150</v>
      </c>
      <c r="AU150" s="20" t="s">
        <v>82</v>
      </c>
    </row>
    <row r="151" spans="1:65" s="2" customFormat="1" ht="16.5" customHeight="1">
      <c r="A151" s="37"/>
      <c r="B151" s="38"/>
      <c r="C151" s="191" t="s">
        <v>145</v>
      </c>
      <c r="D151" s="191" t="s">
        <v>141</v>
      </c>
      <c r="E151" s="192" t="s">
        <v>1186</v>
      </c>
      <c r="F151" s="193" t="s">
        <v>1187</v>
      </c>
      <c r="G151" s="194" t="s">
        <v>90</v>
      </c>
      <c r="H151" s="195">
        <v>125.56</v>
      </c>
      <c r="I151" s="196"/>
      <c r="J151" s="197">
        <f>ROUND(I151*H151,2)</f>
        <v>0</v>
      </c>
      <c r="K151" s="193" t="s">
        <v>144</v>
      </c>
      <c r="L151" s="42"/>
      <c r="M151" s="198" t="s">
        <v>19</v>
      </c>
      <c r="N151" s="199" t="s">
        <v>43</v>
      </c>
      <c r="O151" s="67"/>
      <c r="P151" s="200">
        <f>O151*H151</f>
        <v>0</v>
      </c>
      <c r="Q151" s="200">
        <v>0</v>
      </c>
      <c r="R151" s="200">
        <f>Q151*H151</f>
        <v>0</v>
      </c>
      <c r="S151" s="200">
        <v>0</v>
      </c>
      <c r="T151" s="201">
        <f>S151*H151</f>
        <v>0</v>
      </c>
      <c r="U151" s="37"/>
      <c r="V151" s="37"/>
      <c r="W151" s="37"/>
      <c r="X151" s="37"/>
      <c r="Y151" s="37"/>
      <c r="Z151" s="37"/>
      <c r="AA151" s="37"/>
      <c r="AB151" s="37"/>
      <c r="AC151" s="37"/>
      <c r="AD151" s="37"/>
      <c r="AE151" s="37"/>
      <c r="AR151" s="202" t="s">
        <v>145</v>
      </c>
      <c r="AT151" s="202" t="s">
        <v>141</v>
      </c>
      <c r="AU151" s="202" t="s">
        <v>82</v>
      </c>
      <c r="AY151" s="20" t="s">
        <v>136</v>
      </c>
      <c r="BE151" s="203">
        <f>IF(N151="základní",J151,0)</f>
        <v>0</v>
      </c>
      <c r="BF151" s="203">
        <f>IF(N151="snížená",J151,0)</f>
        <v>0</v>
      </c>
      <c r="BG151" s="203">
        <f>IF(N151="zákl. přenesená",J151,0)</f>
        <v>0</v>
      </c>
      <c r="BH151" s="203">
        <f>IF(N151="sníž. přenesená",J151,0)</f>
        <v>0</v>
      </c>
      <c r="BI151" s="203">
        <f>IF(N151="nulová",J151,0)</f>
        <v>0</v>
      </c>
      <c r="BJ151" s="20" t="s">
        <v>80</v>
      </c>
      <c r="BK151" s="203">
        <f>ROUND(I151*H151,2)</f>
        <v>0</v>
      </c>
      <c r="BL151" s="20" t="s">
        <v>145</v>
      </c>
      <c r="BM151" s="202" t="s">
        <v>1188</v>
      </c>
    </row>
    <row r="152" spans="1:47" s="2" customFormat="1" ht="11.25">
      <c r="A152" s="37"/>
      <c r="B152" s="38"/>
      <c r="C152" s="39"/>
      <c r="D152" s="204" t="s">
        <v>148</v>
      </c>
      <c r="E152" s="39"/>
      <c r="F152" s="205" t="s">
        <v>1189</v>
      </c>
      <c r="G152" s="39"/>
      <c r="H152" s="39"/>
      <c r="I152" s="112"/>
      <c r="J152" s="39"/>
      <c r="K152" s="39"/>
      <c r="L152" s="42"/>
      <c r="M152" s="206"/>
      <c r="N152" s="207"/>
      <c r="O152" s="67"/>
      <c r="P152" s="67"/>
      <c r="Q152" s="67"/>
      <c r="R152" s="67"/>
      <c r="S152" s="67"/>
      <c r="T152" s="68"/>
      <c r="U152" s="37"/>
      <c r="V152" s="37"/>
      <c r="W152" s="37"/>
      <c r="X152" s="37"/>
      <c r="Y152" s="37"/>
      <c r="Z152" s="37"/>
      <c r="AA152" s="37"/>
      <c r="AB152" s="37"/>
      <c r="AC152" s="37"/>
      <c r="AD152" s="37"/>
      <c r="AE152" s="37"/>
      <c r="AT152" s="20" t="s">
        <v>148</v>
      </c>
      <c r="AU152" s="20" t="s">
        <v>82</v>
      </c>
    </row>
    <row r="153" spans="1:47" s="2" customFormat="1" ht="39">
      <c r="A153" s="37"/>
      <c r="B153" s="38"/>
      <c r="C153" s="39"/>
      <c r="D153" s="204" t="s">
        <v>150</v>
      </c>
      <c r="E153" s="39"/>
      <c r="F153" s="208" t="s">
        <v>182</v>
      </c>
      <c r="G153" s="39"/>
      <c r="H153" s="39"/>
      <c r="I153" s="112"/>
      <c r="J153" s="39"/>
      <c r="K153" s="39"/>
      <c r="L153" s="42"/>
      <c r="M153" s="206"/>
      <c r="N153" s="207"/>
      <c r="O153" s="67"/>
      <c r="P153" s="67"/>
      <c r="Q153" s="67"/>
      <c r="R153" s="67"/>
      <c r="S153" s="67"/>
      <c r="T153" s="68"/>
      <c r="U153" s="37"/>
      <c r="V153" s="37"/>
      <c r="W153" s="37"/>
      <c r="X153" s="37"/>
      <c r="Y153" s="37"/>
      <c r="Z153" s="37"/>
      <c r="AA153" s="37"/>
      <c r="AB153" s="37"/>
      <c r="AC153" s="37"/>
      <c r="AD153" s="37"/>
      <c r="AE153" s="37"/>
      <c r="AT153" s="20" t="s">
        <v>150</v>
      </c>
      <c r="AU153" s="20" t="s">
        <v>82</v>
      </c>
    </row>
    <row r="154" spans="2:63" s="12" customFormat="1" ht="22.9" customHeight="1">
      <c r="B154" s="175"/>
      <c r="C154" s="176"/>
      <c r="D154" s="177" t="s">
        <v>71</v>
      </c>
      <c r="E154" s="189" t="s">
        <v>185</v>
      </c>
      <c r="F154" s="189" t="s">
        <v>1190</v>
      </c>
      <c r="G154" s="176"/>
      <c r="H154" s="176"/>
      <c r="I154" s="179"/>
      <c r="J154" s="190">
        <f>BK154</f>
        <v>0</v>
      </c>
      <c r="K154" s="176"/>
      <c r="L154" s="181"/>
      <c r="M154" s="182"/>
      <c r="N154" s="183"/>
      <c r="O154" s="183"/>
      <c r="P154" s="184">
        <f>SUM(P155:P181)</f>
        <v>0</v>
      </c>
      <c r="Q154" s="183"/>
      <c r="R154" s="184">
        <f>SUM(R155:R181)</f>
        <v>3.60581679</v>
      </c>
      <c r="S154" s="183"/>
      <c r="T154" s="185">
        <f>SUM(T155:T181)</f>
        <v>0</v>
      </c>
      <c r="AR154" s="186" t="s">
        <v>80</v>
      </c>
      <c r="AT154" s="187" t="s">
        <v>71</v>
      </c>
      <c r="AU154" s="187" t="s">
        <v>80</v>
      </c>
      <c r="AY154" s="186" t="s">
        <v>136</v>
      </c>
      <c r="BK154" s="188">
        <f>SUM(BK155:BK181)</f>
        <v>0</v>
      </c>
    </row>
    <row r="155" spans="1:65" s="2" customFormat="1" ht="16.5" customHeight="1">
      <c r="A155" s="37"/>
      <c r="B155" s="38"/>
      <c r="C155" s="191" t="s">
        <v>243</v>
      </c>
      <c r="D155" s="191" t="s">
        <v>141</v>
      </c>
      <c r="E155" s="192" t="s">
        <v>187</v>
      </c>
      <c r="F155" s="193" t="s">
        <v>188</v>
      </c>
      <c r="G155" s="194" t="s">
        <v>90</v>
      </c>
      <c r="H155" s="195">
        <v>81.267</v>
      </c>
      <c r="I155" s="196"/>
      <c r="J155" s="197">
        <f>ROUND(I155*H155,2)</f>
        <v>0</v>
      </c>
      <c r="K155" s="193" t="s">
        <v>144</v>
      </c>
      <c r="L155" s="42"/>
      <c r="M155" s="198" t="s">
        <v>19</v>
      </c>
      <c r="N155" s="199" t="s">
        <v>43</v>
      </c>
      <c r="O155" s="67"/>
      <c r="P155" s="200">
        <f>O155*H155</f>
        <v>0</v>
      </c>
      <c r="Q155" s="200">
        <v>0.04437</v>
      </c>
      <c r="R155" s="200">
        <f>Q155*H155</f>
        <v>3.60581679</v>
      </c>
      <c r="S155" s="200">
        <v>0</v>
      </c>
      <c r="T155" s="201">
        <f>S155*H155</f>
        <v>0</v>
      </c>
      <c r="U155" s="37"/>
      <c r="V155" s="37"/>
      <c r="W155" s="37"/>
      <c r="X155" s="37"/>
      <c r="Y155" s="37"/>
      <c r="Z155" s="37"/>
      <c r="AA155" s="37"/>
      <c r="AB155" s="37"/>
      <c r="AC155" s="37"/>
      <c r="AD155" s="37"/>
      <c r="AE155" s="37"/>
      <c r="AR155" s="202" t="s">
        <v>145</v>
      </c>
      <c r="AT155" s="202" t="s">
        <v>141</v>
      </c>
      <c r="AU155" s="202" t="s">
        <v>82</v>
      </c>
      <c r="AY155" s="20" t="s">
        <v>136</v>
      </c>
      <c r="BE155" s="203">
        <f>IF(N155="základní",J155,0)</f>
        <v>0</v>
      </c>
      <c r="BF155" s="203">
        <f>IF(N155="snížená",J155,0)</f>
        <v>0</v>
      </c>
      <c r="BG155" s="203">
        <f>IF(N155="zákl. přenesená",J155,0)</f>
        <v>0</v>
      </c>
      <c r="BH155" s="203">
        <f>IF(N155="sníž. přenesená",J155,0)</f>
        <v>0</v>
      </c>
      <c r="BI155" s="203">
        <f>IF(N155="nulová",J155,0)</f>
        <v>0</v>
      </c>
      <c r="BJ155" s="20" t="s">
        <v>80</v>
      </c>
      <c r="BK155" s="203">
        <f>ROUND(I155*H155,2)</f>
        <v>0</v>
      </c>
      <c r="BL155" s="20" t="s">
        <v>145</v>
      </c>
      <c r="BM155" s="202" t="s">
        <v>1191</v>
      </c>
    </row>
    <row r="156" spans="1:47" s="2" customFormat="1" ht="11.25">
      <c r="A156" s="37"/>
      <c r="B156" s="38"/>
      <c r="C156" s="39"/>
      <c r="D156" s="204" t="s">
        <v>148</v>
      </c>
      <c r="E156" s="39"/>
      <c r="F156" s="205" t="s">
        <v>190</v>
      </c>
      <c r="G156" s="39"/>
      <c r="H156" s="39"/>
      <c r="I156" s="112"/>
      <c r="J156" s="39"/>
      <c r="K156" s="39"/>
      <c r="L156" s="42"/>
      <c r="M156" s="206"/>
      <c r="N156" s="207"/>
      <c r="O156" s="67"/>
      <c r="P156" s="67"/>
      <c r="Q156" s="67"/>
      <c r="R156" s="67"/>
      <c r="S156" s="67"/>
      <c r="T156" s="68"/>
      <c r="U156" s="37"/>
      <c r="V156" s="37"/>
      <c r="W156" s="37"/>
      <c r="X156" s="37"/>
      <c r="Y156" s="37"/>
      <c r="Z156" s="37"/>
      <c r="AA156" s="37"/>
      <c r="AB156" s="37"/>
      <c r="AC156" s="37"/>
      <c r="AD156" s="37"/>
      <c r="AE156" s="37"/>
      <c r="AT156" s="20" t="s">
        <v>148</v>
      </c>
      <c r="AU156" s="20" t="s">
        <v>82</v>
      </c>
    </row>
    <row r="157" spans="2:51" s="13" customFormat="1" ht="11.25">
      <c r="B157" s="209"/>
      <c r="C157" s="210"/>
      <c r="D157" s="204" t="s">
        <v>152</v>
      </c>
      <c r="E157" s="211" t="s">
        <v>19</v>
      </c>
      <c r="F157" s="212" t="s">
        <v>1192</v>
      </c>
      <c r="G157" s="210"/>
      <c r="H157" s="211" t="s">
        <v>19</v>
      </c>
      <c r="I157" s="213"/>
      <c r="J157" s="210"/>
      <c r="K157" s="210"/>
      <c r="L157" s="214"/>
      <c r="M157" s="215"/>
      <c r="N157" s="216"/>
      <c r="O157" s="216"/>
      <c r="P157" s="216"/>
      <c r="Q157" s="216"/>
      <c r="R157" s="216"/>
      <c r="S157" s="216"/>
      <c r="T157" s="217"/>
      <c r="AT157" s="218" t="s">
        <v>152</v>
      </c>
      <c r="AU157" s="218" t="s">
        <v>82</v>
      </c>
      <c r="AV157" s="13" t="s">
        <v>80</v>
      </c>
      <c r="AW157" s="13" t="s">
        <v>33</v>
      </c>
      <c r="AX157" s="13" t="s">
        <v>72</v>
      </c>
      <c r="AY157" s="218" t="s">
        <v>136</v>
      </c>
    </row>
    <row r="158" spans="2:51" s="13" customFormat="1" ht="11.25">
      <c r="B158" s="209"/>
      <c r="C158" s="210"/>
      <c r="D158" s="204" t="s">
        <v>152</v>
      </c>
      <c r="E158" s="211" t="s">
        <v>19</v>
      </c>
      <c r="F158" s="212" t="s">
        <v>1193</v>
      </c>
      <c r="G158" s="210"/>
      <c r="H158" s="211" t="s">
        <v>19</v>
      </c>
      <c r="I158" s="213"/>
      <c r="J158" s="210"/>
      <c r="K158" s="210"/>
      <c r="L158" s="214"/>
      <c r="M158" s="215"/>
      <c r="N158" s="216"/>
      <c r="O158" s="216"/>
      <c r="P158" s="216"/>
      <c r="Q158" s="216"/>
      <c r="R158" s="216"/>
      <c r="S158" s="216"/>
      <c r="T158" s="217"/>
      <c r="AT158" s="218" t="s">
        <v>152</v>
      </c>
      <c r="AU158" s="218" t="s">
        <v>82</v>
      </c>
      <c r="AV158" s="13" t="s">
        <v>80</v>
      </c>
      <c r="AW158" s="13" t="s">
        <v>33</v>
      </c>
      <c r="AX158" s="13" t="s">
        <v>72</v>
      </c>
      <c r="AY158" s="218" t="s">
        <v>136</v>
      </c>
    </row>
    <row r="159" spans="2:51" s="14" customFormat="1" ht="11.25">
      <c r="B159" s="219"/>
      <c r="C159" s="220"/>
      <c r="D159" s="204" t="s">
        <v>152</v>
      </c>
      <c r="E159" s="221" t="s">
        <v>19</v>
      </c>
      <c r="F159" s="222" t="s">
        <v>1194</v>
      </c>
      <c r="G159" s="220"/>
      <c r="H159" s="223">
        <v>6.503</v>
      </c>
      <c r="I159" s="224"/>
      <c r="J159" s="220"/>
      <c r="K159" s="220"/>
      <c r="L159" s="225"/>
      <c r="M159" s="226"/>
      <c r="N159" s="227"/>
      <c r="O159" s="227"/>
      <c r="P159" s="227"/>
      <c r="Q159" s="227"/>
      <c r="R159" s="227"/>
      <c r="S159" s="227"/>
      <c r="T159" s="228"/>
      <c r="AT159" s="229" t="s">
        <v>152</v>
      </c>
      <c r="AU159" s="229" t="s">
        <v>82</v>
      </c>
      <c r="AV159" s="14" t="s">
        <v>82</v>
      </c>
      <c r="AW159" s="14" t="s">
        <v>33</v>
      </c>
      <c r="AX159" s="14" t="s">
        <v>72</v>
      </c>
      <c r="AY159" s="229" t="s">
        <v>136</v>
      </c>
    </row>
    <row r="160" spans="2:51" s="13" customFormat="1" ht="11.25">
      <c r="B160" s="209"/>
      <c r="C160" s="210"/>
      <c r="D160" s="204" t="s">
        <v>152</v>
      </c>
      <c r="E160" s="211" t="s">
        <v>19</v>
      </c>
      <c r="F160" s="212" t="s">
        <v>1195</v>
      </c>
      <c r="G160" s="210"/>
      <c r="H160" s="211" t="s">
        <v>19</v>
      </c>
      <c r="I160" s="213"/>
      <c r="J160" s="210"/>
      <c r="K160" s="210"/>
      <c r="L160" s="214"/>
      <c r="M160" s="215"/>
      <c r="N160" s="216"/>
      <c r="O160" s="216"/>
      <c r="P160" s="216"/>
      <c r="Q160" s="216"/>
      <c r="R160" s="216"/>
      <c r="S160" s="216"/>
      <c r="T160" s="217"/>
      <c r="AT160" s="218" t="s">
        <v>152</v>
      </c>
      <c r="AU160" s="218" t="s">
        <v>82</v>
      </c>
      <c r="AV160" s="13" t="s">
        <v>80</v>
      </c>
      <c r="AW160" s="13" t="s">
        <v>33</v>
      </c>
      <c r="AX160" s="13" t="s">
        <v>72</v>
      </c>
      <c r="AY160" s="218" t="s">
        <v>136</v>
      </c>
    </row>
    <row r="161" spans="2:51" s="14" customFormat="1" ht="11.25">
      <c r="B161" s="219"/>
      <c r="C161" s="220"/>
      <c r="D161" s="204" t="s">
        <v>152</v>
      </c>
      <c r="E161" s="221" t="s">
        <v>19</v>
      </c>
      <c r="F161" s="222" t="s">
        <v>1196</v>
      </c>
      <c r="G161" s="220"/>
      <c r="H161" s="223">
        <v>12.972</v>
      </c>
      <c r="I161" s="224"/>
      <c r="J161" s="220"/>
      <c r="K161" s="220"/>
      <c r="L161" s="225"/>
      <c r="M161" s="226"/>
      <c r="N161" s="227"/>
      <c r="O161" s="227"/>
      <c r="P161" s="227"/>
      <c r="Q161" s="227"/>
      <c r="R161" s="227"/>
      <c r="S161" s="227"/>
      <c r="T161" s="228"/>
      <c r="AT161" s="229" t="s">
        <v>152</v>
      </c>
      <c r="AU161" s="229" t="s">
        <v>82</v>
      </c>
      <c r="AV161" s="14" t="s">
        <v>82</v>
      </c>
      <c r="AW161" s="14" t="s">
        <v>33</v>
      </c>
      <c r="AX161" s="14" t="s">
        <v>72</v>
      </c>
      <c r="AY161" s="229" t="s">
        <v>136</v>
      </c>
    </row>
    <row r="162" spans="2:51" s="13" customFormat="1" ht="11.25">
      <c r="B162" s="209"/>
      <c r="C162" s="210"/>
      <c r="D162" s="204" t="s">
        <v>152</v>
      </c>
      <c r="E162" s="211" t="s">
        <v>19</v>
      </c>
      <c r="F162" s="212" t="s">
        <v>1197</v>
      </c>
      <c r="G162" s="210"/>
      <c r="H162" s="211" t="s">
        <v>19</v>
      </c>
      <c r="I162" s="213"/>
      <c r="J162" s="210"/>
      <c r="K162" s="210"/>
      <c r="L162" s="214"/>
      <c r="M162" s="215"/>
      <c r="N162" s="216"/>
      <c r="O162" s="216"/>
      <c r="P162" s="216"/>
      <c r="Q162" s="216"/>
      <c r="R162" s="216"/>
      <c r="S162" s="216"/>
      <c r="T162" s="217"/>
      <c r="AT162" s="218" t="s">
        <v>152</v>
      </c>
      <c r="AU162" s="218" t="s">
        <v>82</v>
      </c>
      <c r="AV162" s="13" t="s">
        <v>80</v>
      </c>
      <c r="AW162" s="13" t="s">
        <v>33</v>
      </c>
      <c r="AX162" s="13" t="s">
        <v>72</v>
      </c>
      <c r="AY162" s="218" t="s">
        <v>136</v>
      </c>
    </row>
    <row r="163" spans="2:51" s="14" customFormat="1" ht="22.5">
      <c r="B163" s="219"/>
      <c r="C163" s="220"/>
      <c r="D163" s="204" t="s">
        <v>152</v>
      </c>
      <c r="E163" s="221" t="s">
        <v>19</v>
      </c>
      <c r="F163" s="222" t="s">
        <v>1172</v>
      </c>
      <c r="G163" s="220"/>
      <c r="H163" s="223">
        <v>18.748</v>
      </c>
      <c r="I163" s="224"/>
      <c r="J163" s="220"/>
      <c r="K163" s="220"/>
      <c r="L163" s="225"/>
      <c r="M163" s="226"/>
      <c r="N163" s="227"/>
      <c r="O163" s="227"/>
      <c r="P163" s="227"/>
      <c r="Q163" s="227"/>
      <c r="R163" s="227"/>
      <c r="S163" s="227"/>
      <c r="T163" s="228"/>
      <c r="AT163" s="229" t="s">
        <v>152</v>
      </c>
      <c r="AU163" s="229" t="s">
        <v>82</v>
      </c>
      <c r="AV163" s="14" t="s">
        <v>82</v>
      </c>
      <c r="AW163" s="14" t="s">
        <v>33</v>
      </c>
      <c r="AX163" s="14" t="s">
        <v>72</v>
      </c>
      <c r="AY163" s="229" t="s">
        <v>136</v>
      </c>
    </row>
    <row r="164" spans="2:51" s="13" customFormat="1" ht="11.25">
      <c r="B164" s="209"/>
      <c r="C164" s="210"/>
      <c r="D164" s="204" t="s">
        <v>152</v>
      </c>
      <c r="E164" s="211" t="s">
        <v>19</v>
      </c>
      <c r="F164" s="212" t="s">
        <v>1198</v>
      </c>
      <c r="G164" s="210"/>
      <c r="H164" s="211" t="s">
        <v>19</v>
      </c>
      <c r="I164" s="213"/>
      <c r="J164" s="210"/>
      <c r="K164" s="210"/>
      <c r="L164" s="214"/>
      <c r="M164" s="215"/>
      <c r="N164" s="216"/>
      <c r="O164" s="216"/>
      <c r="P164" s="216"/>
      <c r="Q164" s="216"/>
      <c r="R164" s="216"/>
      <c r="S164" s="216"/>
      <c r="T164" s="217"/>
      <c r="AT164" s="218" t="s">
        <v>152</v>
      </c>
      <c r="AU164" s="218" t="s">
        <v>82</v>
      </c>
      <c r="AV164" s="13" t="s">
        <v>80</v>
      </c>
      <c r="AW164" s="13" t="s">
        <v>33</v>
      </c>
      <c r="AX164" s="13" t="s">
        <v>72</v>
      </c>
      <c r="AY164" s="218" t="s">
        <v>136</v>
      </c>
    </row>
    <row r="165" spans="2:51" s="14" customFormat="1" ht="22.5">
      <c r="B165" s="219"/>
      <c r="C165" s="220"/>
      <c r="D165" s="204" t="s">
        <v>152</v>
      </c>
      <c r="E165" s="221" t="s">
        <v>19</v>
      </c>
      <c r="F165" s="222" t="s">
        <v>1174</v>
      </c>
      <c r="G165" s="220"/>
      <c r="H165" s="223">
        <v>17.68</v>
      </c>
      <c r="I165" s="224"/>
      <c r="J165" s="220"/>
      <c r="K165" s="220"/>
      <c r="L165" s="225"/>
      <c r="M165" s="226"/>
      <c r="N165" s="227"/>
      <c r="O165" s="227"/>
      <c r="P165" s="227"/>
      <c r="Q165" s="227"/>
      <c r="R165" s="227"/>
      <c r="S165" s="227"/>
      <c r="T165" s="228"/>
      <c r="AT165" s="229" t="s">
        <v>152</v>
      </c>
      <c r="AU165" s="229" t="s">
        <v>82</v>
      </c>
      <c r="AV165" s="14" t="s">
        <v>82</v>
      </c>
      <c r="AW165" s="14" t="s">
        <v>33</v>
      </c>
      <c r="AX165" s="14" t="s">
        <v>72</v>
      </c>
      <c r="AY165" s="229" t="s">
        <v>136</v>
      </c>
    </row>
    <row r="166" spans="2:51" s="13" customFormat="1" ht="11.25">
      <c r="B166" s="209"/>
      <c r="C166" s="210"/>
      <c r="D166" s="204" t="s">
        <v>152</v>
      </c>
      <c r="E166" s="211" t="s">
        <v>19</v>
      </c>
      <c r="F166" s="212" t="s">
        <v>1199</v>
      </c>
      <c r="G166" s="210"/>
      <c r="H166" s="211" t="s">
        <v>19</v>
      </c>
      <c r="I166" s="213"/>
      <c r="J166" s="210"/>
      <c r="K166" s="210"/>
      <c r="L166" s="214"/>
      <c r="M166" s="215"/>
      <c r="N166" s="216"/>
      <c r="O166" s="216"/>
      <c r="P166" s="216"/>
      <c r="Q166" s="216"/>
      <c r="R166" s="216"/>
      <c r="S166" s="216"/>
      <c r="T166" s="217"/>
      <c r="AT166" s="218" t="s">
        <v>152</v>
      </c>
      <c r="AU166" s="218" t="s">
        <v>82</v>
      </c>
      <c r="AV166" s="13" t="s">
        <v>80</v>
      </c>
      <c r="AW166" s="13" t="s">
        <v>33</v>
      </c>
      <c r="AX166" s="13" t="s">
        <v>72</v>
      </c>
      <c r="AY166" s="218" t="s">
        <v>136</v>
      </c>
    </row>
    <row r="167" spans="2:51" s="14" customFormat="1" ht="22.5">
      <c r="B167" s="219"/>
      <c r="C167" s="220"/>
      <c r="D167" s="204" t="s">
        <v>152</v>
      </c>
      <c r="E167" s="221" t="s">
        <v>19</v>
      </c>
      <c r="F167" s="222" t="s">
        <v>1176</v>
      </c>
      <c r="G167" s="220"/>
      <c r="H167" s="223">
        <v>17.684</v>
      </c>
      <c r="I167" s="224"/>
      <c r="J167" s="220"/>
      <c r="K167" s="220"/>
      <c r="L167" s="225"/>
      <c r="M167" s="226"/>
      <c r="N167" s="227"/>
      <c r="O167" s="227"/>
      <c r="P167" s="227"/>
      <c r="Q167" s="227"/>
      <c r="R167" s="227"/>
      <c r="S167" s="227"/>
      <c r="T167" s="228"/>
      <c r="AT167" s="229" t="s">
        <v>152</v>
      </c>
      <c r="AU167" s="229" t="s">
        <v>82</v>
      </c>
      <c r="AV167" s="14" t="s">
        <v>82</v>
      </c>
      <c r="AW167" s="14" t="s">
        <v>33</v>
      </c>
      <c r="AX167" s="14" t="s">
        <v>72</v>
      </c>
      <c r="AY167" s="229" t="s">
        <v>136</v>
      </c>
    </row>
    <row r="168" spans="2:51" s="13" customFormat="1" ht="11.25">
      <c r="B168" s="209"/>
      <c r="C168" s="210"/>
      <c r="D168" s="204" t="s">
        <v>152</v>
      </c>
      <c r="E168" s="211" t="s">
        <v>19</v>
      </c>
      <c r="F168" s="212" t="s">
        <v>1200</v>
      </c>
      <c r="G168" s="210"/>
      <c r="H168" s="211" t="s">
        <v>19</v>
      </c>
      <c r="I168" s="213"/>
      <c r="J168" s="210"/>
      <c r="K168" s="210"/>
      <c r="L168" s="214"/>
      <c r="M168" s="215"/>
      <c r="N168" s="216"/>
      <c r="O168" s="216"/>
      <c r="P168" s="216"/>
      <c r="Q168" s="216"/>
      <c r="R168" s="216"/>
      <c r="S168" s="216"/>
      <c r="T168" s="217"/>
      <c r="AT168" s="218" t="s">
        <v>152</v>
      </c>
      <c r="AU168" s="218" t="s">
        <v>82</v>
      </c>
      <c r="AV168" s="13" t="s">
        <v>80</v>
      </c>
      <c r="AW168" s="13" t="s">
        <v>33</v>
      </c>
      <c r="AX168" s="13" t="s">
        <v>72</v>
      </c>
      <c r="AY168" s="218" t="s">
        <v>136</v>
      </c>
    </row>
    <row r="169" spans="2:51" s="14" customFormat="1" ht="11.25">
      <c r="B169" s="219"/>
      <c r="C169" s="220"/>
      <c r="D169" s="204" t="s">
        <v>152</v>
      </c>
      <c r="E169" s="221" t="s">
        <v>19</v>
      </c>
      <c r="F169" s="222" t="s">
        <v>1178</v>
      </c>
      <c r="G169" s="220"/>
      <c r="H169" s="223">
        <v>7.68</v>
      </c>
      <c r="I169" s="224"/>
      <c r="J169" s="220"/>
      <c r="K169" s="220"/>
      <c r="L169" s="225"/>
      <c r="M169" s="226"/>
      <c r="N169" s="227"/>
      <c r="O169" s="227"/>
      <c r="P169" s="227"/>
      <c r="Q169" s="227"/>
      <c r="R169" s="227"/>
      <c r="S169" s="227"/>
      <c r="T169" s="228"/>
      <c r="AT169" s="229" t="s">
        <v>152</v>
      </c>
      <c r="AU169" s="229" t="s">
        <v>82</v>
      </c>
      <c r="AV169" s="14" t="s">
        <v>82</v>
      </c>
      <c r="AW169" s="14" t="s">
        <v>33</v>
      </c>
      <c r="AX169" s="14" t="s">
        <v>72</v>
      </c>
      <c r="AY169" s="229" t="s">
        <v>136</v>
      </c>
    </row>
    <row r="170" spans="2:51" s="15" customFormat="1" ht="11.25">
      <c r="B170" s="230"/>
      <c r="C170" s="231"/>
      <c r="D170" s="204" t="s">
        <v>152</v>
      </c>
      <c r="E170" s="232" t="s">
        <v>19</v>
      </c>
      <c r="F170" s="233" t="s">
        <v>177</v>
      </c>
      <c r="G170" s="231"/>
      <c r="H170" s="234">
        <v>81.267</v>
      </c>
      <c r="I170" s="235"/>
      <c r="J170" s="231"/>
      <c r="K170" s="231"/>
      <c r="L170" s="236"/>
      <c r="M170" s="237"/>
      <c r="N170" s="238"/>
      <c r="O170" s="238"/>
      <c r="P170" s="238"/>
      <c r="Q170" s="238"/>
      <c r="R170" s="238"/>
      <c r="S170" s="238"/>
      <c r="T170" s="239"/>
      <c r="AT170" s="240" t="s">
        <v>152</v>
      </c>
      <c r="AU170" s="240" t="s">
        <v>82</v>
      </c>
      <c r="AV170" s="15" t="s">
        <v>145</v>
      </c>
      <c r="AW170" s="15" t="s">
        <v>33</v>
      </c>
      <c r="AX170" s="15" t="s">
        <v>80</v>
      </c>
      <c r="AY170" s="240" t="s">
        <v>136</v>
      </c>
    </row>
    <row r="171" spans="1:65" s="2" customFormat="1" ht="16.5" customHeight="1">
      <c r="A171" s="37"/>
      <c r="B171" s="38"/>
      <c r="C171" s="191" t="s">
        <v>137</v>
      </c>
      <c r="D171" s="191" t="s">
        <v>141</v>
      </c>
      <c r="E171" s="192" t="s">
        <v>212</v>
      </c>
      <c r="F171" s="193" t="s">
        <v>213</v>
      </c>
      <c r="G171" s="194" t="s">
        <v>90</v>
      </c>
      <c r="H171" s="195">
        <v>125.56</v>
      </c>
      <c r="I171" s="196"/>
      <c r="J171" s="197">
        <f>ROUND(I171*H171,2)</f>
        <v>0</v>
      </c>
      <c r="K171" s="193" t="s">
        <v>144</v>
      </c>
      <c r="L171" s="42"/>
      <c r="M171" s="198" t="s">
        <v>19</v>
      </c>
      <c r="N171" s="199" t="s">
        <v>43</v>
      </c>
      <c r="O171" s="67"/>
      <c r="P171" s="200">
        <f>O171*H171</f>
        <v>0</v>
      </c>
      <c r="Q171" s="200">
        <v>0</v>
      </c>
      <c r="R171" s="200">
        <f>Q171*H171</f>
        <v>0</v>
      </c>
      <c r="S171" s="200">
        <v>0</v>
      </c>
      <c r="T171" s="201">
        <f>S171*H171</f>
        <v>0</v>
      </c>
      <c r="U171" s="37"/>
      <c r="V171" s="37"/>
      <c r="W171" s="37"/>
      <c r="X171" s="37"/>
      <c r="Y171" s="37"/>
      <c r="Z171" s="37"/>
      <c r="AA171" s="37"/>
      <c r="AB171" s="37"/>
      <c r="AC171" s="37"/>
      <c r="AD171" s="37"/>
      <c r="AE171" s="37"/>
      <c r="AR171" s="202" t="s">
        <v>145</v>
      </c>
      <c r="AT171" s="202" t="s">
        <v>141</v>
      </c>
      <c r="AU171" s="202" t="s">
        <v>82</v>
      </c>
      <c r="AY171" s="20" t="s">
        <v>136</v>
      </c>
      <c r="BE171" s="203">
        <f>IF(N171="základní",J171,0)</f>
        <v>0</v>
      </c>
      <c r="BF171" s="203">
        <f>IF(N171="snížená",J171,0)</f>
        <v>0</v>
      </c>
      <c r="BG171" s="203">
        <f>IF(N171="zákl. přenesená",J171,0)</f>
        <v>0</v>
      </c>
      <c r="BH171" s="203">
        <f>IF(N171="sníž. přenesená",J171,0)</f>
        <v>0</v>
      </c>
      <c r="BI171" s="203">
        <f>IF(N171="nulová",J171,0)</f>
        <v>0</v>
      </c>
      <c r="BJ171" s="20" t="s">
        <v>80</v>
      </c>
      <c r="BK171" s="203">
        <f>ROUND(I171*H171,2)</f>
        <v>0</v>
      </c>
      <c r="BL171" s="20" t="s">
        <v>145</v>
      </c>
      <c r="BM171" s="202" t="s">
        <v>1201</v>
      </c>
    </row>
    <row r="172" spans="1:47" s="2" customFormat="1" ht="11.25">
      <c r="A172" s="37"/>
      <c r="B172" s="38"/>
      <c r="C172" s="39"/>
      <c r="D172" s="204" t="s">
        <v>148</v>
      </c>
      <c r="E172" s="39"/>
      <c r="F172" s="205" t="s">
        <v>215</v>
      </c>
      <c r="G172" s="39"/>
      <c r="H172" s="39"/>
      <c r="I172" s="112"/>
      <c r="J172" s="39"/>
      <c r="K172" s="39"/>
      <c r="L172" s="42"/>
      <c r="M172" s="206"/>
      <c r="N172" s="207"/>
      <c r="O172" s="67"/>
      <c r="P172" s="67"/>
      <c r="Q172" s="67"/>
      <c r="R172" s="67"/>
      <c r="S172" s="67"/>
      <c r="T172" s="68"/>
      <c r="U172" s="37"/>
      <c r="V172" s="37"/>
      <c r="W172" s="37"/>
      <c r="X172" s="37"/>
      <c r="Y172" s="37"/>
      <c r="Z172" s="37"/>
      <c r="AA172" s="37"/>
      <c r="AB172" s="37"/>
      <c r="AC172" s="37"/>
      <c r="AD172" s="37"/>
      <c r="AE172" s="37"/>
      <c r="AT172" s="20" t="s">
        <v>148</v>
      </c>
      <c r="AU172" s="20" t="s">
        <v>82</v>
      </c>
    </row>
    <row r="173" spans="1:47" s="2" customFormat="1" ht="39">
      <c r="A173" s="37"/>
      <c r="B173" s="38"/>
      <c r="C173" s="39"/>
      <c r="D173" s="204" t="s">
        <v>150</v>
      </c>
      <c r="E173" s="39"/>
      <c r="F173" s="208" t="s">
        <v>216</v>
      </c>
      <c r="G173" s="39"/>
      <c r="H173" s="39"/>
      <c r="I173" s="112"/>
      <c r="J173" s="39"/>
      <c r="K173" s="39"/>
      <c r="L173" s="42"/>
      <c r="M173" s="206"/>
      <c r="N173" s="207"/>
      <c r="O173" s="67"/>
      <c r="P173" s="67"/>
      <c r="Q173" s="67"/>
      <c r="R173" s="67"/>
      <c r="S173" s="67"/>
      <c r="T173" s="68"/>
      <c r="U173" s="37"/>
      <c r="V173" s="37"/>
      <c r="W173" s="37"/>
      <c r="X173" s="37"/>
      <c r="Y173" s="37"/>
      <c r="Z173" s="37"/>
      <c r="AA173" s="37"/>
      <c r="AB173" s="37"/>
      <c r="AC173" s="37"/>
      <c r="AD173" s="37"/>
      <c r="AE173" s="37"/>
      <c r="AT173" s="20" t="s">
        <v>150</v>
      </c>
      <c r="AU173" s="20" t="s">
        <v>82</v>
      </c>
    </row>
    <row r="174" spans="2:51" s="14" customFormat="1" ht="22.5">
      <c r="B174" s="219"/>
      <c r="C174" s="220"/>
      <c r="D174" s="204" t="s">
        <v>152</v>
      </c>
      <c r="E174" s="221" t="s">
        <v>19</v>
      </c>
      <c r="F174" s="222" t="s">
        <v>1202</v>
      </c>
      <c r="G174" s="220"/>
      <c r="H174" s="223">
        <v>91.32</v>
      </c>
      <c r="I174" s="224"/>
      <c r="J174" s="220"/>
      <c r="K174" s="220"/>
      <c r="L174" s="225"/>
      <c r="M174" s="226"/>
      <c r="N174" s="227"/>
      <c r="O174" s="227"/>
      <c r="P174" s="227"/>
      <c r="Q174" s="227"/>
      <c r="R174" s="227"/>
      <c r="S174" s="227"/>
      <c r="T174" s="228"/>
      <c r="AT174" s="229" t="s">
        <v>152</v>
      </c>
      <c r="AU174" s="229" t="s">
        <v>82</v>
      </c>
      <c r="AV174" s="14" t="s">
        <v>82</v>
      </c>
      <c r="AW174" s="14" t="s">
        <v>33</v>
      </c>
      <c r="AX174" s="14" t="s">
        <v>72</v>
      </c>
      <c r="AY174" s="229" t="s">
        <v>136</v>
      </c>
    </row>
    <row r="175" spans="2:51" s="14" customFormat="1" ht="22.5">
      <c r="B175" s="219"/>
      <c r="C175" s="220"/>
      <c r="D175" s="204" t="s">
        <v>152</v>
      </c>
      <c r="E175" s="221" t="s">
        <v>19</v>
      </c>
      <c r="F175" s="222" t="s">
        <v>1203</v>
      </c>
      <c r="G175" s="220"/>
      <c r="H175" s="223">
        <v>34.24</v>
      </c>
      <c r="I175" s="224"/>
      <c r="J175" s="220"/>
      <c r="K175" s="220"/>
      <c r="L175" s="225"/>
      <c r="M175" s="226"/>
      <c r="N175" s="227"/>
      <c r="O175" s="227"/>
      <c r="P175" s="227"/>
      <c r="Q175" s="227"/>
      <c r="R175" s="227"/>
      <c r="S175" s="227"/>
      <c r="T175" s="228"/>
      <c r="AT175" s="229" t="s">
        <v>152</v>
      </c>
      <c r="AU175" s="229" t="s">
        <v>82</v>
      </c>
      <c r="AV175" s="14" t="s">
        <v>82</v>
      </c>
      <c r="AW175" s="14" t="s">
        <v>33</v>
      </c>
      <c r="AX175" s="14" t="s">
        <v>72</v>
      </c>
      <c r="AY175" s="229" t="s">
        <v>136</v>
      </c>
    </row>
    <row r="176" spans="2:51" s="15" customFormat="1" ht="11.25">
      <c r="B176" s="230"/>
      <c r="C176" s="231"/>
      <c r="D176" s="204" t="s">
        <v>152</v>
      </c>
      <c r="E176" s="232" t="s">
        <v>19</v>
      </c>
      <c r="F176" s="233" t="s">
        <v>177</v>
      </c>
      <c r="G176" s="231"/>
      <c r="H176" s="234">
        <v>125.56</v>
      </c>
      <c r="I176" s="235"/>
      <c r="J176" s="231"/>
      <c r="K176" s="231"/>
      <c r="L176" s="236"/>
      <c r="M176" s="237"/>
      <c r="N176" s="238"/>
      <c r="O176" s="238"/>
      <c r="P176" s="238"/>
      <c r="Q176" s="238"/>
      <c r="R176" s="238"/>
      <c r="S176" s="238"/>
      <c r="T176" s="239"/>
      <c r="AT176" s="240" t="s">
        <v>152</v>
      </c>
      <c r="AU176" s="240" t="s">
        <v>82</v>
      </c>
      <c r="AV176" s="15" t="s">
        <v>145</v>
      </c>
      <c r="AW176" s="15" t="s">
        <v>33</v>
      </c>
      <c r="AX176" s="15" t="s">
        <v>80</v>
      </c>
      <c r="AY176" s="240" t="s">
        <v>136</v>
      </c>
    </row>
    <row r="177" spans="1:65" s="2" customFormat="1" ht="16.5" customHeight="1">
      <c r="A177" s="37"/>
      <c r="B177" s="38"/>
      <c r="C177" s="191" t="s">
        <v>257</v>
      </c>
      <c r="D177" s="191" t="s">
        <v>141</v>
      </c>
      <c r="E177" s="192" t="s">
        <v>1204</v>
      </c>
      <c r="F177" s="193" t="s">
        <v>1205</v>
      </c>
      <c r="G177" s="194" t="s">
        <v>90</v>
      </c>
      <c r="H177" s="195">
        <v>1326.76</v>
      </c>
      <c r="I177" s="196"/>
      <c r="J177" s="197">
        <f>ROUND(I177*H177,2)</f>
        <v>0</v>
      </c>
      <c r="K177" s="193" t="s">
        <v>144</v>
      </c>
      <c r="L177" s="42"/>
      <c r="M177" s="198" t="s">
        <v>19</v>
      </c>
      <c r="N177" s="199" t="s">
        <v>43</v>
      </c>
      <c r="O177" s="67"/>
      <c r="P177" s="200">
        <f>O177*H177</f>
        <v>0</v>
      </c>
      <c r="Q177" s="200">
        <v>0</v>
      </c>
      <c r="R177" s="200">
        <f>Q177*H177</f>
        <v>0</v>
      </c>
      <c r="S177" s="200">
        <v>0</v>
      </c>
      <c r="T177" s="201">
        <f>S177*H177</f>
        <v>0</v>
      </c>
      <c r="U177" s="37"/>
      <c r="V177" s="37"/>
      <c r="W177" s="37"/>
      <c r="X177" s="37"/>
      <c r="Y177" s="37"/>
      <c r="Z177" s="37"/>
      <c r="AA177" s="37"/>
      <c r="AB177" s="37"/>
      <c r="AC177" s="37"/>
      <c r="AD177" s="37"/>
      <c r="AE177" s="37"/>
      <c r="AR177" s="202" t="s">
        <v>145</v>
      </c>
      <c r="AT177" s="202" t="s">
        <v>141</v>
      </c>
      <c r="AU177" s="202" t="s">
        <v>82</v>
      </c>
      <c r="AY177" s="20" t="s">
        <v>136</v>
      </c>
      <c r="BE177" s="203">
        <f>IF(N177="základní",J177,0)</f>
        <v>0</v>
      </c>
      <c r="BF177" s="203">
        <f>IF(N177="snížená",J177,0)</f>
        <v>0</v>
      </c>
      <c r="BG177" s="203">
        <f>IF(N177="zákl. přenesená",J177,0)</f>
        <v>0</v>
      </c>
      <c r="BH177" s="203">
        <f>IF(N177="sníž. přenesená",J177,0)</f>
        <v>0</v>
      </c>
      <c r="BI177" s="203">
        <f>IF(N177="nulová",J177,0)</f>
        <v>0</v>
      </c>
      <c r="BJ177" s="20" t="s">
        <v>80</v>
      </c>
      <c r="BK177" s="203">
        <f>ROUND(I177*H177,2)</f>
        <v>0</v>
      </c>
      <c r="BL177" s="20" t="s">
        <v>145</v>
      </c>
      <c r="BM177" s="202" t="s">
        <v>1206</v>
      </c>
    </row>
    <row r="178" spans="1:47" s="2" customFormat="1" ht="11.25">
      <c r="A178" s="37"/>
      <c r="B178" s="38"/>
      <c r="C178" s="39"/>
      <c r="D178" s="204" t="s">
        <v>148</v>
      </c>
      <c r="E178" s="39"/>
      <c r="F178" s="205" t="s">
        <v>1207</v>
      </c>
      <c r="G178" s="39"/>
      <c r="H178" s="39"/>
      <c r="I178" s="112"/>
      <c r="J178" s="39"/>
      <c r="K178" s="39"/>
      <c r="L178" s="42"/>
      <c r="M178" s="206"/>
      <c r="N178" s="207"/>
      <c r="O178" s="67"/>
      <c r="P178" s="67"/>
      <c r="Q178" s="67"/>
      <c r="R178" s="67"/>
      <c r="S178" s="67"/>
      <c r="T178" s="68"/>
      <c r="U178" s="37"/>
      <c r="V178" s="37"/>
      <c r="W178" s="37"/>
      <c r="X178" s="37"/>
      <c r="Y178" s="37"/>
      <c r="Z178" s="37"/>
      <c r="AA178" s="37"/>
      <c r="AB178" s="37"/>
      <c r="AC178" s="37"/>
      <c r="AD178" s="37"/>
      <c r="AE178" s="37"/>
      <c r="AT178" s="20" t="s">
        <v>148</v>
      </c>
      <c r="AU178" s="20" t="s">
        <v>82</v>
      </c>
    </row>
    <row r="179" spans="2:51" s="13" customFormat="1" ht="11.25">
      <c r="B179" s="209"/>
      <c r="C179" s="210"/>
      <c r="D179" s="204" t="s">
        <v>152</v>
      </c>
      <c r="E179" s="211" t="s">
        <v>19</v>
      </c>
      <c r="F179" s="212" t="s">
        <v>1208</v>
      </c>
      <c r="G179" s="210"/>
      <c r="H179" s="211" t="s">
        <v>19</v>
      </c>
      <c r="I179" s="213"/>
      <c r="J179" s="210"/>
      <c r="K179" s="210"/>
      <c r="L179" s="214"/>
      <c r="M179" s="215"/>
      <c r="N179" s="216"/>
      <c r="O179" s="216"/>
      <c r="P179" s="216"/>
      <c r="Q179" s="216"/>
      <c r="R179" s="216"/>
      <c r="S179" s="216"/>
      <c r="T179" s="217"/>
      <c r="AT179" s="218" t="s">
        <v>152</v>
      </c>
      <c r="AU179" s="218" t="s">
        <v>82</v>
      </c>
      <c r="AV179" s="13" t="s">
        <v>80</v>
      </c>
      <c r="AW179" s="13" t="s">
        <v>33</v>
      </c>
      <c r="AX179" s="13" t="s">
        <v>72</v>
      </c>
      <c r="AY179" s="218" t="s">
        <v>136</v>
      </c>
    </row>
    <row r="180" spans="2:51" s="14" customFormat="1" ht="11.25">
      <c r="B180" s="219"/>
      <c r="C180" s="220"/>
      <c r="D180" s="204" t="s">
        <v>152</v>
      </c>
      <c r="E180" s="221" t="s">
        <v>19</v>
      </c>
      <c r="F180" s="222" t="s">
        <v>1209</v>
      </c>
      <c r="G180" s="220"/>
      <c r="H180" s="223">
        <v>1326.76</v>
      </c>
      <c r="I180" s="224"/>
      <c r="J180" s="220"/>
      <c r="K180" s="220"/>
      <c r="L180" s="225"/>
      <c r="M180" s="226"/>
      <c r="N180" s="227"/>
      <c r="O180" s="227"/>
      <c r="P180" s="227"/>
      <c r="Q180" s="227"/>
      <c r="R180" s="227"/>
      <c r="S180" s="227"/>
      <c r="T180" s="228"/>
      <c r="AT180" s="229" t="s">
        <v>152</v>
      </c>
      <c r="AU180" s="229" t="s">
        <v>82</v>
      </c>
      <c r="AV180" s="14" t="s">
        <v>82</v>
      </c>
      <c r="AW180" s="14" t="s">
        <v>33</v>
      </c>
      <c r="AX180" s="14" t="s">
        <v>72</v>
      </c>
      <c r="AY180" s="229" t="s">
        <v>136</v>
      </c>
    </row>
    <row r="181" spans="2:51" s="15" customFormat="1" ht="11.25">
      <c r="B181" s="230"/>
      <c r="C181" s="231"/>
      <c r="D181" s="204" t="s">
        <v>152</v>
      </c>
      <c r="E181" s="232" t="s">
        <v>19</v>
      </c>
      <c r="F181" s="233" t="s">
        <v>177</v>
      </c>
      <c r="G181" s="231"/>
      <c r="H181" s="234">
        <v>1326.76</v>
      </c>
      <c r="I181" s="235"/>
      <c r="J181" s="231"/>
      <c r="K181" s="231"/>
      <c r="L181" s="236"/>
      <c r="M181" s="237"/>
      <c r="N181" s="238"/>
      <c r="O181" s="238"/>
      <c r="P181" s="238"/>
      <c r="Q181" s="238"/>
      <c r="R181" s="238"/>
      <c r="S181" s="238"/>
      <c r="T181" s="239"/>
      <c r="AT181" s="240" t="s">
        <v>152</v>
      </c>
      <c r="AU181" s="240" t="s">
        <v>82</v>
      </c>
      <c r="AV181" s="15" t="s">
        <v>145</v>
      </c>
      <c r="AW181" s="15" t="s">
        <v>33</v>
      </c>
      <c r="AX181" s="15" t="s">
        <v>80</v>
      </c>
      <c r="AY181" s="240" t="s">
        <v>136</v>
      </c>
    </row>
    <row r="182" spans="2:63" s="12" customFormat="1" ht="22.9" customHeight="1">
      <c r="B182" s="175"/>
      <c r="C182" s="176"/>
      <c r="D182" s="177" t="s">
        <v>71</v>
      </c>
      <c r="E182" s="189" t="s">
        <v>239</v>
      </c>
      <c r="F182" s="189" t="s">
        <v>240</v>
      </c>
      <c r="G182" s="176"/>
      <c r="H182" s="176"/>
      <c r="I182" s="179"/>
      <c r="J182" s="190">
        <f>BK182</f>
        <v>0</v>
      </c>
      <c r="K182" s="176"/>
      <c r="L182" s="181"/>
      <c r="M182" s="182"/>
      <c r="N182" s="183"/>
      <c r="O182" s="183"/>
      <c r="P182" s="184">
        <f>P183+P207+P226+P306</f>
        <v>0</v>
      </c>
      <c r="Q182" s="183"/>
      <c r="R182" s="184">
        <f>R183+R207+R226+R306</f>
        <v>0.047488050000000004</v>
      </c>
      <c r="S182" s="183"/>
      <c r="T182" s="185">
        <f>T183+T207+T226+T306</f>
        <v>15.278563</v>
      </c>
      <c r="AR182" s="186" t="s">
        <v>80</v>
      </c>
      <c r="AT182" s="187" t="s">
        <v>71</v>
      </c>
      <c r="AU182" s="187" t="s">
        <v>80</v>
      </c>
      <c r="AY182" s="186" t="s">
        <v>136</v>
      </c>
      <c r="BK182" s="188">
        <f>BK183+BK207+BK226+BK306</f>
        <v>0</v>
      </c>
    </row>
    <row r="183" spans="2:63" s="12" customFormat="1" ht="20.85" customHeight="1">
      <c r="B183" s="175"/>
      <c r="C183" s="176"/>
      <c r="D183" s="177" t="s">
        <v>71</v>
      </c>
      <c r="E183" s="189" t="s">
        <v>241</v>
      </c>
      <c r="F183" s="189" t="s">
        <v>242</v>
      </c>
      <c r="G183" s="176"/>
      <c r="H183" s="176"/>
      <c r="I183" s="179"/>
      <c r="J183" s="190">
        <f>BK183</f>
        <v>0</v>
      </c>
      <c r="K183" s="176"/>
      <c r="L183" s="181"/>
      <c r="M183" s="182"/>
      <c r="N183" s="183"/>
      <c r="O183" s="183"/>
      <c r="P183" s="184">
        <f>SUM(P184:P206)</f>
        <v>0</v>
      </c>
      <c r="Q183" s="183"/>
      <c r="R183" s="184">
        <f>SUM(R184:R206)</f>
        <v>0</v>
      </c>
      <c r="S183" s="183"/>
      <c r="T183" s="185">
        <f>SUM(T184:T206)</f>
        <v>0</v>
      </c>
      <c r="AR183" s="186" t="s">
        <v>80</v>
      </c>
      <c r="AT183" s="187" t="s">
        <v>71</v>
      </c>
      <c r="AU183" s="187" t="s">
        <v>82</v>
      </c>
      <c r="AY183" s="186" t="s">
        <v>136</v>
      </c>
      <c r="BK183" s="188">
        <f>SUM(BK184:BK206)</f>
        <v>0</v>
      </c>
    </row>
    <row r="184" spans="1:65" s="2" customFormat="1" ht="16.5" customHeight="1">
      <c r="A184" s="37"/>
      <c r="B184" s="38"/>
      <c r="C184" s="191" t="s">
        <v>263</v>
      </c>
      <c r="D184" s="191" t="s">
        <v>141</v>
      </c>
      <c r="E184" s="192" t="s">
        <v>244</v>
      </c>
      <c r="F184" s="193" t="s">
        <v>245</v>
      </c>
      <c r="G184" s="194" t="s">
        <v>90</v>
      </c>
      <c r="H184" s="195">
        <v>1650</v>
      </c>
      <c r="I184" s="196"/>
      <c r="J184" s="197">
        <f>ROUND(I184*H184,2)</f>
        <v>0</v>
      </c>
      <c r="K184" s="193" t="s">
        <v>144</v>
      </c>
      <c r="L184" s="42"/>
      <c r="M184" s="198" t="s">
        <v>19</v>
      </c>
      <c r="N184" s="199" t="s">
        <v>43</v>
      </c>
      <c r="O184" s="67"/>
      <c r="P184" s="200">
        <f>O184*H184</f>
        <v>0</v>
      </c>
      <c r="Q184" s="200">
        <v>0</v>
      </c>
      <c r="R184" s="200">
        <f>Q184*H184</f>
        <v>0</v>
      </c>
      <c r="S184" s="200">
        <v>0</v>
      </c>
      <c r="T184" s="201">
        <f>S184*H184</f>
        <v>0</v>
      </c>
      <c r="U184" s="37"/>
      <c r="V184" s="37"/>
      <c r="W184" s="37"/>
      <c r="X184" s="37"/>
      <c r="Y184" s="37"/>
      <c r="Z184" s="37"/>
      <c r="AA184" s="37"/>
      <c r="AB184" s="37"/>
      <c r="AC184" s="37"/>
      <c r="AD184" s="37"/>
      <c r="AE184" s="37"/>
      <c r="AR184" s="202" t="s">
        <v>145</v>
      </c>
      <c r="AT184" s="202" t="s">
        <v>141</v>
      </c>
      <c r="AU184" s="202" t="s">
        <v>146</v>
      </c>
      <c r="AY184" s="20" t="s">
        <v>136</v>
      </c>
      <c r="BE184" s="203">
        <f>IF(N184="základní",J184,0)</f>
        <v>0</v>
      </c>
      <c r="BF184" s="203">
        <f>IF(N184="snížená",J184,0)</f>
        <v>0</v>
      </c>
      <c r="BG184" s="203">
        <f>IF(N184="zákl. přenesená",J184,0)</f>
        <v>0</v>
      </c>
      <c r="BH184" s="203">
        <f>IF(N184="sníž. přenesená",J184,0)</f>
        <v>0</v>
      </c>
      <c r="BI184" s="203">
        <f>IF(N184="nulová",J184,0)</f>
        <v>0</v>
      </c>
      <c r="BJ184" s="20" t="s">
        <v>80</v>
      </c>
      <c r="BK184" s="203">
        <f>ROUND(I184*H184,2)</f>
        <v>0</v>
      </c>
      <c r="BL184" s="20" t="s">
        <v>145</v>
      </c>
      <c r="BM184" s="202" t="s">
        <v>1210</v>
      </c>
    </row>
    <row r="185" spans="1:47" s="2" customFormat="1" ht="19.5">
      <c r="A185" s="37"/>
      <c r="B185" s="38"/>
      <c r="C185" s="39"/>
      <c r="D185" s="204" t="s">
        <v>148</v>
      </c>
      <c r="E185" s="39"/>
      <c r="F185" s="205" t="s">
        <v>247</v>
      </c>
      <c r="G185" s="39"/>
      <c r="H185" s="39"/>
      <c r="I185" s="112"/>
      <c r="J185" s="39"/>
      <c r="K185" s="39"/>
      <c r="L185" s="42"/>
      <c r="M185" s="206"/>
      <c r="N185" s="207"/>
      <c r="O185" s="67"/>
      <c r="P185" s="67"/>
      <c r="Q185" s="67"/>
      <c r="R185" s="67"/>
      <c r="S185" s="67"/>
      <c r="T185" s="68"/>
      <c r="U185" s="37"/>
      <c r="V185" s="37"/>
      <c r="W185" s="37"/>
      <c r="X185" s="37"/>
      <c r="Y185" s="37"/>
      <c r="Z185" s="37"/>
      <c r="AA185" s="37"/>
      <c r="AB185" s="37"/>
      <c r="AC185" s="37"/>
      <c r="AD185" s="37"/>
      <c r="AE185" s="37"/>
      <c r="AT185" s="20" t="s">
        <v>148</v>
      </c>
      <c r="AU185" s="20" t="s">
        <v>146</v>
      </c>
    </row>
    <row r="186" spans="1:47" s="2" customFormat="1" ht="58.5">
      <c r="A186" s="37"/>
      <c r="B186" s="38"/>
      <c r="C186" s="39"/>
      <c r="D186" s="204" t="s">
        <v>150</v>
      </c>
      <c r="E186" s="39"/>
      <c r="F186" s="208" t="s">
        <v>248</v>
      </c>
      <c r="G186" s="39"/>
      <c r="H186" s="39"/>
      <c r="I186" s="112"/>
      <c r="J186" s="39"/>
      <c r="K186" s="39"/>
      <c r="L186" s="42"/>
      <c r="M186" s="206"/>
      <c r="N186" s="207"/>
      <c r="O186" s="67"/>
      <c r="P186" s="67"/>
      <c r="Q186" s="67"/>
      <c r="R186" s="67"/>
      <c r="S186" s="67"/>
      <c r="T186" s="68"/>
      <c r="U186" s="37"/>
      <c r="V186" s="37"/>
      <c r="W186" s="37"/>
      <c r="X186" s="37"/>
      <c r="Y186" s="37"/>
      <c r="Z186" s="37"/>
      <c r="AA186" s="37"/>
      <c r="AB186" s="37"/>
      <c r="AC186" s="37"/>
      <c r="AD186" s="37"/>
      <c r="AE186" s="37"/>
      <c r="AT186" s="20" t="s">
        <v>150</v>
      </c>
      <c r="AU186" s="20" t="s">
        <v>146</v>
      </c>
    </row>
    <row r="187" spans="2:51" s="14" customFormat="1" ht="11.25">
      <c r="B187" s="219"/>
      <c r="C187" s="220"/>
      <c r="D187" s="204" t="s">
        <v>152</v>
      </c>
      <c r="E187" s="221" t="s">
        <v>19</v>
      </c>
      <c r="F187" s="222" t="s">
        <v>1211</v>
      </c>
      <c r="G187" s="220"/>
      <c r="H187" s="223">
        <v>1466</v>
      </c>
      <c r="I187" s="224"/>
      <c r="J187" s="220"/>
      <c r="K187" s="220"/>
      <c r="L187" s="225"/>
      <c r="M187" s="226"/>
      <c r="N187" s="227"/>
      <c r="O187" s="227"/>
      <c r="P187" s="227"/>
      <c r="Q187" s="227"/>
      <c r="R187" s="227"/>
      <c r="S187" s="227"/>
      <c r="T187" s="228"/>
      <c r="AT187" s="229" t="s">
        <v>152</v>
      </c>
      <c r="AU187" s="229" t="s">
        <v>146</v>
      </c>
      <c r="AV187" s="14" t="s">
        <v>82</v>
      </c>
      <c r="AW187" s="14" t="s">
        <v>33</v>
      </c>
      <c r="AX187" s="14" t="s">
        <v>72</v>
      </c>
      <c r="AY187" s="229" t="s">
        <v>136</v>
      </c>
    </row>
    <row r="188" spans="2:51" s="14" customFormat="1" ht="11.25">
      <c r="B188" s="219"/>
      <c r="C188" s="220"/>
      <c r="D188" s="204" t="s">
        <v>152</v>
      </c>
      <c r="E188" s="221" t="s">
        <v>19</v>
      </c>
      <c r="F188" s="222" t="s">
        <v>1212</v>
      </c>
      <c r="G188" s="220"/>
      <c r="H188" s="223">
        <v>181.8</v>
      </c>
      <c r="I188" s="224"/>
      <c r="J188" s="220"/>
      <c r="K188" s="220"/>
      <c r="L188" s="225"/>
      <c r="M188" s="226"/>
      <c r="N188" s="227"/>
      <c r="O188" s="227"/>
      <c r="P188" s="227"/>
      <c r="Q188" s="227"/>
      <c r="R188" s="227"/>
      <c r="S188" s="227"/>
      <c r="T188" s="228"/>
      <c r="AT188" s="229" t="s">
        <v>152</v>
      </c>
      <c r="AU188" s="229" t="s">
        <v>146</v>
      </c>
      <c r="AV188" s="14" t="s">
        <v>82</v>
      </c>
      <c r="AW188" s="14" t="s">
        <v>33</v>
      </c>
      <c r="AX188" s="14" t="s">
        <v>72</v>
      </c>
      <c r="AY188" s="229" t="s">
        <v>136</v>
      </c>
    </row>
    <row r="189" spans="2:51" s="16" customFormat="1" ht="11.25">
      <c r="B189" s="251"/>
      <c r="C189" s="252"/>
      <c r="D189" s="204" t="s">
        <v>152</v>
      </c>
      <c r="E189" s="253" t="s">
        <v>19</v>
      </c>
      <c r="F189" s="254" t="s">
        <v>417</v>
      </c>
      <c r="G189" s="252"/>
      <c r="H189" s="255">
        <v>1647.8</v>
      </c>
      <c r="I189" s="256"/>
      <c r="J189" s="252"/>
      <c r="K189" s="252"/>
      <c r="L189" s="257"/>
      <c r="M189" s="258"/>
      <c r="N189" s="259"/>
      <c r="O189" s="259"/>
      <c r="P189" s="259"/>
      <c r="Q189" s="259"/>
      <c r="R189" s="259"/>
      <c r="S189" s="259"/>
      <c r="T189" s="260"/>
      <c r="AT189" s="261" t="s">
        <v>152</v>
      </c>
      <c r="AU189" s="261" t="s">
        <v>146</v>
      </c>
      <c r="AV189" s="16" t="s">
        <v>146</v>
      </c>
      <c r="AW189" s="16" t="s">
        <v>33</v>
      </c>
      <c r="AX189" s="16" t="s">
        <v>72</v>
      </c>
      <c r="AY189" s="261" t="s">
        <v>136</v>
      </c>
    </row>
    <row r="190" spans="2:51" s="14" customFormat="1" ht="11.25">
      <c r="B190" s="219"/>
      <c r="C190" s="220"/>
      <c r="D190" s="204" t="s">
        <v>152</v>
      </c>
      <c r="E190" s="221" t="s">
        <v>19</v>
      </c>
      <c r="F190" s="222" t="s">
        <v>1213</v>
      </c>
      <c r="G190" s="220"/>
      <c r="H190" s="223">
        <v>1650</v>
      </c>
      <c r="I190" s="224"/>
      <c r="J190" s="220"/>
      <c r="K190" s="220"/>
      <c r="L190" s="225"/>
      <c r="M190" s="226"/>
      <c r="N190" s="227"/>
      <c r="O190" s="227"/>
      <c r="P190" s="227"/>
      <c r="Q190" s="227"/>
      <c r="R190" s="227"/>
      <c r="S190" s="227"/>
      <c r="T190" s="228"/>
      <c r="AT190" s="229" t="s">
        <v>152</v>
      </c>
      <c r="AU190" s="229" t="s">
        <v>146</v>
      </c>
      <c r="AV190" s="14" t="s">
        <v>82</v>
      </c>
      <c r="AW190" s="14" t="s">
        <v>33</v>
      </c>
      <c r="AX190" s="14" t="s">
        <v>80</v>
      </c>
      <c r="AY190" s="229" t="s">
        <v>136</v>
      </c>
    </row>
    <row r="191" spans="1:65" s="2" customFormat="1" ht="16.5" customHeight="1">
      <c r="A191" s="37"/>
      <c r="B191" s="38"/>
      <c r="C191" s="191" t="s">
        <v>239</v>
      </c>
      <c r="D191" s="191" t="s">
        <v>141</v>
      </c>
      <c r="E191" s="192" t="s">
        <v>252</v>
      </c>
      <c r="F191" s="193" t="s">
        <v>253</v>
      </c>
      <c r="G191" s="194" t="s">
        <v>90</v>
      </c>
      <c r="H191" s="195">
        <v>74250</v>
      </c>
      <c r="I191" s="196"/>
      <c r="J191" s="197">
        <f>ROUND(I191*H191,2)</f>
        <v>0</v>
      </c>
      <c r="K191" s="193" t="s">
        <v>144</v>
      </c>
      <c r="L191" s="42"/>
      <c r="M191" s="198" t="s">
        <v>19</v>
      </c>
      <c r="N191" s="199" t="s">
        <v>43</v>
      </c>
      <c r="O191" s="67"/>
      <c r="P191" s="200">
        <f>O191*H191</f>
        <v>0</v>
      </c>
      <c r="Q191" s="200">
        <v>0</v>
      </c>
      <c r="R191" s="200">
        <f>Q191*H191</f>
        <v>0</v>
      </c>
      <c r="S191" s="200">
        <v>0</v>
      </c>
      <c r="T191" s="201">
        <f>S191*H191</f>
        <v>0</v>
      </c>
      <c r="U191" s="37"/>
      <c r="V191" s="37"/>
      <c r="W191" s="37"/>
      <c r="X191" s="37"/>
      <c r="Y191" s="37"/>
      <c r="Z191" s="37"/>
      <c r="AA191" s="37"/>
      <c r="AB191" s="37"/>
      <c r="AC191" s="37"/>
      <c r="AD191" s="37"/>
      <c r="AE191" s="37"/>
      <c r="AR191" s="202" t="s">
        <v>145</v>
      </c>
      <c r="AT191" s="202" t="s">
        <v>141</v>
      </c>
      <c r="AU191" s="202" t="s">
        <v>146</v>
      </c>
      <c r="AY191" s="20" t="s">
        <v>136</v>
      </c>
      <c r="BE191" s="203">
        <f>IF(N191="základní",J191,0)</f>
        <v>0</v>
      </c>
      <c r="BF191" s="203">
        <f>IF(N191="snížená",J191,0)</f>
        <v>0</v>
      </c>
      <c r="BG191" s="203">
        <f>IF(N191="zákl. přenesená",J191,0)</f>
        <v>0</v>
      </c>
      <c r="BH191" s="203">
        <f>IF(N191="sníž. přenesená",J191,0)</f>
        <v>0</v>
      </c>
      <c r="BI191" s="203">
        <f>IF(N191="nulová",J191,0)</f>
        <v>0</v>
      </c>
      <c r="BJ191" s="20" t="s">
        <v>80</v>
      </c>
      <c r="BK191" s="203">
        <f>ROUND(I191*H191,2)</f>
        <v>0</v>
      </c>
      <c r="BL191" s="20" t="s">
        <v>145</v>
      </c>
      <c r="BM191" s="202" t="s">
        <v>1214</v>
      </c>
    </row>
    <row r="192" spans="1:47" s="2" customFormat="1" ht="19.5">
      <c r="A192" s="37"/>
      <c r="B192" s="38"/>
      <c r="C192" s="39"/>
      <c r="D192" s="204" t="s">
        <v>148</v>
      </c>
      <c r="E192" s="39"/>
      <c r="F192" s="205" t="s">
        <v>255</v>
      </c>
      <c r="G192" s="39"/>
      <c r="H192" s="39"/>
      <c r="I192" s="112"/>
      <c r="J192" s="39"/>
      <c r="K192" s="39"/>
      <c r="L192" s="42"/>
      <c r="M192" s="206"/>
      <c r="N192" s="207"/>
      <c r="O192" s="67"/>
      <c r="P192" s="67"/>
      <c r="Q192" s="67"/>
      <c r="R192" s="67"/>
      <c r="S192" s="67"/>
      <c r="T192" s="68"/>
      <c r="U192" s="37"/>
      <c r="V192" s="37"/>
      <c r="W192" s="37"/>
      <c r="X192" s="37"/>
      <c r="Y192" s="37"/>
      <c r="Z192" s="37"/>
      <c r="AA192" s="37"/>
      <c r="AB192" s="37"/>
      <c r="AC192" s="37"/>
      <c r="AD192" s="37"/>
      <c r="AE192" s="37"/>
      <c r="AT192" s="20" t="s">
        <v>148</v>
      </c>
      <c r="AU192" s="20" t="s">
        <v>146</v>
      </c>
    </row>
    <row r="193" spans="1:47" s="2" customFormat="1" ht="58.5">
      <c r="A193" s="37"/>
      <c r="B193" s="38"/>
      <c r="C193" s="39"/>
      <c r="D193" s="204" t="s">
        <v>150</v>
      </c>
      <c r="E193" s="39"/>
      <c r="F193" s="208" t="s">
        <v>248</v>
      </c>
      <c r="G193" s="39"/>
      <c r="H193" s="39"/>
      <c r="I193" s="112"/>
      <c r="J193" s="39"/>
      <c r="K193" s="39"/>
      <c r="L193" s="42"/>
      <c r="M193" s="206"/>
      <c r="N193" s="207"/>
      <c r="O193" s="67"/>
      <c r="P193" s="67"/>
      <c r="Q193" s="67"/>
      <c r="R193" s="67"/>
      <c r="S193" s="67"/>
      <c r="T193" s="68"/>
      <c r="U193" s="37"/>
      <c r="V193" s="37"/>
      <c r="W193" s="37"/>
      <c r="X193" s="37"/>
      <c r="Y193" s="37"/>
      <c r="Z193" s="37"/>
      <c r="AA193" s="37"/>
      <c r="AB193" s="37"/>
      <c r="AC193" s="37"/>
      <c r="AD193" s="37"/>
      <c r="AE193" s="37"/>
      <c r="AT193" s="20" t="s">
        <v>150</v>
      </c>
      <c r="AU193" s="20" t="s">
        <v>146</v>
      </c>
    </row>
    <row r="194" spans="2:51" s="14" customFormat="1" ht="11.25">
      <c r="B194" s="219"/>
      <c r="C194" s="220"/>
      <c r="D194" s="204" t="s">
        <v>152</v>
      </c>
      <c r="E194" s="220"/>
      <c r="F194" s="222" t="s">
        <v>1215</v>
      </c>
      <c r="G194" s="220"/>
      <c r="H194" s="223">
        <v>74250</v>
      </c>
      <c r="I194" s="224"/>
      <c r="J194" s="220"/>
      <c r="K194" s="220"/>
      <c r="L194" s="225"/>
      <c r="M194" s="226"/>
      <c r="N194" s="227"/>
      <c r="O194" s="227"/>
      <c r="P194" s="227"/>
      <c r="Q194" s="227"/>
      <c r="R194" s="227"/>
      <c r="S194" s="227"/>
      <c r="T194" s="228"/>
      <c r="AT194" s="229" t="s">
        <v>152</v>
      </c>
      <c r="AU194" s="229" t="s">
        <v>146</v>
      </c>
      <c r="AV194" s="14" t="s">
        <v>82</v>
      </c>
      <c r="AW194" s="14" t="s">
        <v>4</v>
      </c>
      <c r="AX194" s="14" t="s">
        <v>80</v>
      </c>
      <c r="AY194" s="229" t="s">
        <v>136</v>
      </c>
    </row>
    <row r="195" spans="1:65" s="2" customFormat="1" ht="16.5" customHeight="1">
      <c r="A195" s="37"/>
      <c r="B195" s="38"/>
      <c r="C195" s="191" t="s">
        <v>273</v>
      </c>
      <c r="D195" s="191" t="s">
        <v>141</v>
      </c>
      <c r="E195" s="192" t="s">
        <v>258</v>
      </c>
      <c r="F195" s="193" t="s">
        <v>259</v>
      </c>
      <c r="G195" s="194" t="s">
        <v>90</v>
      </c>
      <c r="H195" s="195">
        <v>1650</v>
      </c>
      <c r="I195" s="196"/>
      <c r="J195" s="197">
        <f>ROUND(I195*H195,2)</f>
        <v>0</v>
      </c>
      <c r="K195" s="193" t="s">
        <v>144</v>
      </c>
      <c r="L195" s="42"/>
      <c r="M195" s="198" t="s">
        <v>19</v>
      </c>
      <c r="N195" s="199" t="s">
        <v>43</v>
      </c>
      <c r="O195" s="67"/>
      <c r="P195" s="200">
        <f>O195*H195</f>
        <v>0</v>
      </c>
      <c r="Q195" s="200">
        <v>0</v>
      </c>
      <c r="R195" s="200">
        <f>Q195*H195</f>
        <v>0</v>
      </c>
      <c r="S195" s="200">
        <v>0</v>
      </c>
      <c r="T195" s="201">
        <f>S195*H195</f>
        <v>0</v>
      </c>
      <c r="U195" s="37"/>
      <c r="V195" s="37"/>
      <c r="W195" s="37"/>
      <c r="X195" s="37"/>
      <c r="Y195" s="37"/>
      <c r="Z195" s="37"/>
      <c r="AA195" s="37"/>
      <c r="AB195" s="37"/>
      <c r="AC195" s="37"/>
      <c r="AD195" s="37"/>
      <c r="AE195" s="37"/>
      <c r="AR195" s="202" t="s">
        <v>145</v>
      </c>
      <c r="AT195" s="202" t="s">
        <v>141</v>
      </c>
      <c r="AU195" s="202" t="s">
        <v>146</v>
      </c>
      <c r="AY195" s="20" t="s">
        <v>136</v>
      </c>
      <c r="BE195" s="203">
        <f>IF(N195="základní",J195,0)</f>
        <v>0</v>
      </c>
      <c r="BF195" s="203">
        <f>IF(N195="snížená",J195,0)</f>
        <v>0</v>
      </c>
      <c r="BG195" s="203">
        <f>IF(N195="zákl. přenesená",J195,0)</f>
        <v>0</v>
      </c>
      <c r="BH195" s="203">
        <f>IF(N195="sníž. přenesená",J195,0)</f>
        <v>0</v>
      </c>
      <c r="BI195" s="203">
        <f>IF(N195="nulová",J195,0)</f>
        <v>0</v>
      </c>
      <c r="BJ195" s="20" t="s">
        <v>80</v>
      </c>
      <c r="BK195" s="203">
        <f>ROUND(I195*H195,2)</f>
        <v>0</v>
      </c>
      <c r="BL195" s="20" t="s">
        <v>145</v>
      </c>
      <c r="BM195" s="202" t="s">
        <v>1216</v>
      </c>
    </row>
    <row r="196" spans="1:47" s="2" customFormat="1" ht="19.5">
      <c r="A196" s="37"/>
      <c r="B196" s="38"/>
      <c r="C196" s="39"/>
      <c r="D196" s="204" t="s">
        <v>148</v>
      </c>
      <c r="E196" s="39"/>
      <c r="F196" s="205" t="s">
        <v>261</v>
      </c>
      <c r="G196" s="39"/>
      <c r="H196" s="39"/>
      <c r="I196" s="112"/>
      <c r="J196" s="39"/>
      <c r="K196" s="39"/>
      <c r="L196" s="42"/>
      <c r="M196" s="206"/>
      <c r="N196" s="207"/>
      <c r="O196" s="67"/>
      <c r="P196" s="67"/>
      <c r="Q196" s="67"/>
      <c r="R196" s="67"/>
      <c r="S196" s="67"/>
      <c r="T196" s="68"/>
      <c r="U196" s="37"/>
      <c r="V196" s="37"/>
      <c r="W196" s="37"/>
      <c r="X196" s="37"/>
      <c r="Y196" s="37"/>
      <c r="Z196" s="37"/>
      <c r="AA196" s="37"/>
      <c r="AB196" s="37"/>
      <c r="AC196" s="37"/>
      <c r="AD196" s="37"/>
      <c r="AE196" s="37"/>
      <c r="AT196" s="20" t="s">
        <v>148</v>
      </c>
      <c r="AU196" s="20" t="s">
        <v>146</v>
      </c>
    </row>
    <row r="197" spans="1:47" s="2" customFormat="1" ht="29.25">
      <c r="A197" s="37"/>
      <c r="B197" s="38"/>
      <c r="C197" s="39"/>
      <c r="D197" s="204" t="s">
        <v>150</v>
      </c>
      <c r="E197" s="39"/>
      <c r="F197" s="208" t="s">
        <v>262</v>
      </c>
      <c r="G197" s="39"/>
      <c r="H197" s="39"/>
      <c r="I197" s="112"/>
      <c r="J197" s="39"/>
      <c r="K197" s="39"/>
      <c r="L197" s="42"/>
      <c r="M197" s="206"/>
      <c r="N197" s="207"/>
      <c r="O197" s="67"/>
      <c r="P197" s="67"/>
      <c r="Q197" s="67"/>
      <c r="R197" s="67"/>
      <c r="S197" s="67"/>
      <c r="T197" s="68"/>
      <c r="U197" s="37"/>
      <c r="V197" s="37"/>
      <c r="W197" s="37"/>
      <c r="X197" s="37"/>
      <c r="Y197" s="37"/>
      <c r="Z197" s="37"/>
      <c r="AA197" s="37"/>
      <c r="AB197" s="37"/>
      <c r="AC197" s="37"/>
      <c r="AD197" s="37"/>
      <c r="AE197" s="37"/>
      <c r="AT197" s="20" t="s">
        <v>150</v>
      </c>
      <c r="AU197" s="20" t="s">
        <v>146</v>
      </c>
    </row>
    <row r="198" spans="1:65" s="2" customFormat="1" ht="16.5" customHeight="1">
      <c r="A198" s="37"/>
      <c r="B198" s="38"/>
      <c r="C198" s="191" t="s">
        <v>280</v>
      </c>
      <c r="D198" s="191" t="s">
        <v>141</v>
      </c>
      <c r="E198" s="192" t="s">
        <v>264</v>
      </c>
      <c r="F198" s="193" t="s">
        <v>265</v>
      </c>
      <c r="G198" s="194" t="s">
        <v>90</v>
      </c>
      <c r="H198" s="195">
        <v>1650</v>
      </c>
      <c r="I198" s="196"/>
      <c r="J198" s="197">
        <f>ROUND(I198*H198,2)</f>
        <v>0</v>
      </c>
      <c r="K198" s="193" t="s">
        <v>144</v>
      </c>
      <c r="L198" s="42"/>
      <c r="M198" s="198" t="s">
        <v>19</v>
      </c>
      <c r="N198" s="199" t="s">
        <v>43</v>
      </c>
      <c r="O198" s="67"/>
      <c r="P198" s="200">
        <f>O198*H198</f>
        <v>0</v>
      </c>
      <c r="Q198" s="200">
        <v>0</v>
      </c>
      <c r="R198" s="200">
        <f>Q198*H198</f>
        <v>0</v>
      </c>
      <c r="S198" s="200">
        <v>0</v>
      </c>
      <c r="T198" s="201">
        <f>S198*H198</f>
        <v>0</v>
      </c>
      <c r="U198" s="37"/>
      <c r="V198" s="37"/>
      <c r="W198" s="37"/>
      <c r="X198" s="37"/>
      <c r="Y198" s="37"/>
      <c r="Z198" s="37"/>
      <c r="AA198" s="37"/>
      <c r="AB198" s="37"/>
      <c r="AC198" s="37"/>
      <c r="AD198" s="37"/>
      <c r="AE198" s="37"/>
      <c r="AR198" s="202" t="s">
        <v>145</v>
      </c>
      <c r="AT198" s="202" t="s">
        <v>141</v>
      </c>
      <c r="AU198" s="202" t="s">
        <v>146</v>
      </c>
      <c r="AY198" s="20" t="s">
        <v>136</v>
      </c>
      <c r="BE198" s="203">
        <f>IF(N198="základní",J198,0)</f>
        <v>0</v>
      </c>
      <c r="BF198" s="203">
        <f>IF(N198="snížená",J198,0)</f>
        <v>0</v>
      </c>
      <c r="BG198" s="203">
        <f>IF(N198="zákl. přenesená",J198,0)</f>
        <v>0</v>
      </c>
      <c r="BH198" s="203">
        <f>IF(N198="sníž. přenesená",J198,0)</f>
        <v>0</v>
      </c>
      <c r="BI198" s="203">
        <f>IF(N198="nulová",J198,0)</f>
        <v>0</v>
      </c>
      <c r="BJ198" s="20" t="s">
        <v>80</v>
      </c>
      <c r="BK198" s="203">
        <f>ROUND(I198*H198,2)</f>
        <v>0</v>
      </c>
      <c r="BL198" s="20" t="s">
        <v>145</v>
      </c>
      <c r="BM198" s="202" t="s">
        <v>1217</v>
      </c>
    </row>
    <row r="199" spans="1:47" s="2" customFormat="1" ht="11.25">
      <c r="A199" s="37"/>
      <c r="B199" s="38"/>
      <c r="C199" s="39"/>
      <c r="D199" s="204" t="s">
        <v>148</v>
      </c>
      <c r="E199" s="39"/>
      <c r="F199" s="205" t="s">
        <v>267</v>
      </c>
      <c r="G199" s="39"/>
      <c r="H199" s="39"/>
      <c r="I199" s="112"/>
      <c r="J199" s="39"/>
      <c r="K199" s="39"/>
      <c r="L199" s="42"/>
      <c r="M199" s="206"/>
      <c r="N199" s="207"/>
      <c r="O199" s="67"/>
      <c r="P199" s="67"/>
      <c r="Q199" s="67"/>
      <c r="R199" s="67"/>
      <c r="S199" s="67"/>
      <c r="T199" s="68"/>
      <c r="U199" s="37"/>
      <c r="V199" s="37"/>
      <c r="W199" s="37"/>
      <c r="X199" s="37"/>
      <c r="Y199" s="37"/>
      <c r="Z199" s="37"/>
      <c r="AA199" s="37"/>
      <c r="AB199" s="37"/>
      <c r="AC199" s="37"/>
      <c r="AD199" s="37"/>
      <c r="AE199" s="37"/>
      <c r="AT199" s="20" t="s">
        <v>148</v>
      </c>
      <c r="AU199" s="20" t="s">
        <v>146</v>
      </c>
    </row>
    <row r="200" spans="1:47" s="2" customFormat="1" ht="29.25">
      <c r="A200" s="37"/>
      <c r="B200" s="38"/>
      <c r="C200" s="39"/>
      <c r="D200" s="204" t="s">
        <v>150</v>
      </c>
      <c r="E200" s="39"/>
      <c r="F200" s="208" t="s">
        <v>268</v>
      </c>
      <c r="G200" s="39"/>
      <c r="H200" s="39"/>
      <c r="I200" s="112"/>
      <c r="J200" s="39"/>
      <c r="K200" s="39"/>
      <c r="L200" s="42"/>
      <c r="M200" s="206"/>
      <c r="N200" s="207"/>
      <c r="O200" s="67"/>
      <c r="P200" s="67"/>
      <c r="Q200" s="67"/>
      <c r="R200" s="67"/>
      <c r="S200" s="67"/>
      <c r="T200" s="68"/>
      <c r="U200" s="37"/>
      <c r="V200" s="37"/>
      <c r="W200" s="37"/>
      <c r="X200" s="37"/>
      <c r="Y200" s="37"/>
      <c r="Z200" s="37"/>
      <c r="AA200" s="37"/>
      <c r="AB200" s="37"/>
      <c r="AC200" s="37"/>
      <c r="AD200" s="37"/>
      <c r="AE200" s="37"/>
      <c r="AT200" s="20" t="s">
        <v>150</v>
      </c>
      <c r="AU200" s="20" t="s">
        <v>146</v>
      </c>
    </row>
    <row r="201" spans="1:65" s="2" customFormat="1" ht="16.5" customHeight="1">
      <c r="A201" s="37"/>
      <c r="B201" s="38"/>
      <c r="C201" s="191" t="s">
        <v>288</v>
      </c>
      <c r="D201" s="191" t="s">
        <v>141</v>
      </c>
      <c r="E201" s="192" t="s">
        <v>269</v>
      </c>
      <c r="F201" s="193" t="s">
        <v>270</v>
      </c>
      <c r="G201" s="194" t="s">
        <v>90</v>
      </c>
      <c r="H201" s="195">
        <v>74250</v>
      </c>
      <c r="I201" s="196"/>
      <c r="J201" s="197">
        <f>ROUND(I201*H201,2)</f>
        <v>0</v>
      </c>
      <c r="K201" s="193" t="s">
        <v>144</v>
      </c>
      <c r="L201" s="42"/>
      <c r="M201" s="198" t="s">
        <v>19</v>
      </c>
      <c r="N201" s="199" t="s">
        <v>43</v>
      </c>
      <c r="O201" s="67"/>
      <c r="P201" s="200">
        <f>O201*H201</f>
        <v>0</v>
      </c>
      <c r="Q201" s="200">
        <v>0</v>
      </c>
      <c r="R201" s="200">
        <f>Q201*H201</f>
        <v>0</v>
      </c>
      <c r="S201" s="200">
        <v>0</v>
      </c>
      <c r="T201" s="201">
        <f>S201*H201</f>
        <v>0</v>
      </c>
      <c r="U201" s="37"/>
      <c r="V201" s="37"/>
      <c r="W201" s="37"/>
      <c r="X201" s="37"/>
      <c r="Y201" s="37"/>
      <c r="Z201" s="37"/>
      <c r="AA201" s="37"/>
      <c r="AB201" s="37"/>
      <c r="AC201" s="37"/>
      <c r="AD201" s="37"/>
      <c r="AE201" s="37"/>
      <c r="AR201" s="202" t="s">
        <v>145</v>
      </c>
      <c r="AT201" s="202" t="s">
        <v>141</v>
      </c>
      <c r="AU201" s="202" t="s">
        <v>146</v>
      </c>
      <c r="AY201" s="20" t="s">
        <v>136</v>
      </c>
      <c r="BE201" s="203">
        <f>IF(N201="základní",J201,0)</f>
        <v>0</v>
      </c>
      <c r="BF201" s="203">
        <f>IF(N201="snížená",J201,0)</f>
        <v>0</v>
      </c>
      <c r="BG201" s="203">
        <f>IF(N201="zákl. přenesená",J201,0)</f>
        <v>0</v>
      </c>
      <c r="BH201" s="203">
        <f>IF(N201="sníž. přenesená",J201,0)</f>
        <v>0</v>
      </c>
      <c r="BI201" s="203">
        <f>IF(N201="nulová",J201,0)</f>
        <v>0</v>
      </c>
      <c r="BJ201" s="20" t="s">
        <v>80</v>
      </c>
      <c r="BK201" s="203">
        <f>ROUND(I201*H201,2)</f>
        <v>0</v>
      </c>
      <c r="BL201" s="20" t="s">
        <v>145</v>
      </c>
      <c r="BM201" s="202" t="s">
        <v>1218</v>
      </c>
    </row>
    <row r="202" spans="1:47" s="2" customFormat="1" ht="11.25">
      <c r="A202" s="37"/>
      <c r="B202" s="38"/>
      <c r="C202" s="39"/>
      <c r="D202" s="204" t="s">
        <v>148</v>
      </c>
      <c r="E202" s="39"/>
      <c r="F202" s="205" t="s">
        <v>272</v>
      </c>
      <c r="G202" s="39"/>
      <c r="H202" s="39"/>
      <c r="I202" s="112"/>
      <c r="J202" s="39"/>
      <c r="K202" s="39"/>
      <c r="L202" s="42"/>
      <c r="M202" s="206"/>
      <c r="N202" s="207"/>
      <c r="O202" s="67"/>
      <c r="P202" s="67"/>
      <c r="Q202" s="67"/>
      <c r="R202" s="67"/>
      <c r="S202" s="67"/>
      <c r="T202" s="68"/>
      <c r="U202" s="37"/>
      <c r="V202" s="37"/>
      <c r="W202" s="37"/>
      <c r="X202" s="37"/>
      <c r="Y202" s="37"/>
      <c r="Z202" s="37"/>
      <c r="AA202" s="37"/>
      <c r="AB202" s="37"/>
      <c r="AC202" s="37"/>
      <c r="AD202" s="37"/>
      <c r="AE202" s="37"/>
      <c r="AT202" s="20" t="s">
        <v>148</v>
      </c>
      <c r="AU202" s="20" t="s">
        <v>146</v>
      </c>
    </row>
    <row r="203" spans="1:47" s="2" customFormat="1" ht="29.25">
      <c r="A203" s="37"/>
      <c r="B203" s="38"/>
      <c r="C203" s="39"/>
      <c r="D203" s="204" t="s">
        <v>150</v>
      </c>
      <c r="E203" s="39"/>
      <c r="F203" s="208" t="s">
        <v>268</v>
      </c>
      <c r="G203" s="39"/>
      <c r="H203" s="39"/>
      <c r="I203" s="112"/>
      <c r="J203" s="39"/>
      <c r="K203" s="39"/>
      <c r="L203" s="42"/>
      <c r="M203" s="206"/>
      <c r="N203" s="207"/>
      <c r="O203" s="67"/>
      <c r="P203" s="67"/>
      <c r="Q203" s="67"/>
      <c r="R203" s="67"/>
      <c r="S203" s="67"/>
      <c r="T203" s="68"/>
      <c r="U203" s="37"/>
      <c r="V203" s="37"/>
      <c r="W203" s="37"/>
      <c r="X203" s="37"/>
      <c r="Y203" s="37"/>
      <c r="Z203" s="37"/>
      <c r="AA203" s="37"/>
      <c r="AB203" s="37"/>
      <c r="AC203" s="37"/>
      <c r="AD203" s="37"/>
      <c r="AE203" s="37"/>
      <c r="AT203" s="20" t="s">
        <v>150</v>
      </c>
      <c r="AU203" s="20" t="s">
        <v>146</v>
      </c>
    </row>
    <row r="204" spans="2:51" s="14" customFormat="1" ht="11.25">
      <c r="B204" s="219"/>
      <c r="C204" s="220"/>
      <c r="D204" s="204" t="s">
        <v>152</v>
      </c>
      <c r="E204" s="220"/>
      <c r="F204" s="222" t="s">
        <v>1215</v>
      </c>
      <c r="G204" s="220"/>
      <c r="H204" s="223">
        <v>74250</v>
      </c>
      <c r="I204" s="224"/>
      <c r="J204" s="220"/>
      <c r="K204" s="220"/>
      <c r="L204" s="225"/>
      <c r="M204" s="226"/>
      <c r="N204" s="227"/>
      <c r="O204" s="227"/>
      <c r="P204" s="227"/>
      <c r="Q204" s="227"/>
      <c r="R204" s="227"/>
      <c r="S204" s="227"/>
      <c r="T204" s="228"/>
      <c r="AT204" s="229" t="s">
        <v>152</v>
      </c>
      <c r="AU204" s="229" t="s">
        <v>146</v>
      </c>
      <c r="AV204" s="14" t="s">
        <v>82</v>
      </c>
      <c r="AW204" s="14" t="s">
        <v>4</v>
      </c>
      <c r="AX204" s="14" t="s">
        <v>80</v>
      </c>
      <c r="AY204" s="229" t="s">
        <v>136</v>
      </c>
    </row>
    <row r="205" spans="1:65" s="2" customFormat="1" ht="16.5" customHeight="1">
      <c r="A205" s="37"/>
      <c r="B205" s="38"/>
      <c r="C205" s="191" t="s">
        <v>298</v>
      </c>
      <c r="D205" s="191" t="s">
        <v>141</v>
      </c>
      <c r="E205" s="192" t="s">
        <v>274</v>
      </c>
      <c r="F205" s="193" t="s">
        <v>275</v>
      </c>
      <c r="G205" s="194" t="s">
        <v>90</v>
      </c>
      <c r="H205" s="195">
        <v>1650</v>
      </c>
      <c r="I205" s="196"/>
      <c r="J205" s="197">
        <f>ROUND(I205*H205,2)</f>
        <v>0</v>
      </c>
      <c r="K205" s="193" t="s">
        <v>144</v>
      </c>
      <c r="L205" s="42"/>
      <c r="M205" s="198" t="s">
        <v>19</v>
      </c>
      <c r="N205" s="199" t="s">
        <v>43</v>
      </c>
      <c r="O205" s="67"/>
      <c r="P205" s="200">
        <f>O205*H205</f>
        <v>0</v>
      </c>
      <c r="Q205" s="200">
        <v>0</v>
      </c>
      <c r="R205" s="200">
        <f>Q205*H205</f>
        <v>0</v>
      </c>
      <c r="S205" s="200">
        <v>0</v>
      </c>
      <c r="T205" s="201">
        <f>S205*H205</f>
        <v>0</v>
      </c>
      <c r="U205" s="37"/>
      <c r="V205" s="37"/>
      <c r="W205" s="37"/>
      <c r="X205" s="37"/>
      <c r="Y205" s="37"/>
      <c r="Z205" s="37"/>
      <c r="AA205" s="37"/>
      <c r="AB205" s="37"/>
      <c r="AC205" s="37"/>
      <c r="AD205" s="37"/>
      <c r="AE205" s="37"/>
      <c r="AR205" s="202" t="s">
        <v>145</v>
      </c>
      <c r="AT205" s="202" t="s">
        <v>141</v>
      </c>
      <c r="AU205" s="202" t="s">
        <v>146</v>
      </c>
      <c r="AY205" s="20" t="s">
        <v>136</v>
      </c>
      <c r="BE205" s="203">
        <f>IF(N205="základní",J205,0)</f>
        <v>0</v>
      </c>
      <c r="BF205" s="203">
        <f>IF(N205="snížená",J205,0)</f>
        <v>0</v>
      </c>
      <c r="BG205" s="203">
        <f>IF(N205="zákl. přenesená",J205,0)</f>
        <v>0</v>
      </c>
      <c r="BH205" s="203">
        <f>IF(N205="sníž. přenesená",J205,0)</f>
        <v>0</v>
      </c>
      <c r="BI205" s="203">
        <f>IF(N205="nulová",J205,0)</f>
        <v>0</v>
      </c>
      <c r="BJ205" s="20" t="s">
        <v>80</v>
      </c>
      <c r="BK205" s="203">
        <f>ROUND(I205*H205,2)</f>
        <v>0</v>
      </c>
      <c r="BL205" s="20" t="s">
        <v>145</v>
      </c>
      <c r="BM205" s="202" t="s">
        <v>1219</v>
      </c>
    </row>
    <row r="206" spans="1:47" s="2" customFormat="1" ht="11.25">
      <c r="A206" s="37"/>
      <c r="B206" s="38"/>
      <c r="C206" s="39"/>
      <c r="D206" s="204" t="s">
        <v>148</v>
      </c>
      <c r="E206" s="39"/>
      <c r="F206" s="205" t="s">
        <v>277</v>
      </c>
      <c r="G206" s="39"/>
      <c r="H206" s="39"/>
      <c r="I206" s="112"/>
      <c r="J206" s="39"/>
      <c r="K206" s="39"/>
      <c r="L206" s="42"/>
      <c r="M206" s="206"/>
      <c r="N206" s="207"/>
      <c r="O206" s="67"/>
      <c r="P206" s="67"/>
      <c r="Q206" s="67"/>
      <c r="R206" s="67"/>
      <c r="S206" s="67"/>
      <c r="T206" s="68"/>
      <c r="U206" s="37"/>
      <c r="V206" s="37"/>
      <c r="W206" s="37"/>
      <c r="X206" s="37"/>
      <c r="Y206" s="37"/>
      <c r="Z206" s="37"/>
      <c r="AA206" s="37"/>
      <c r="AB206" s="37"/>
      <c r="AC206" s="37"/>
      <c r="AD206" s="37"/>
      <c r="AE206" s="37"/>
      <c r="AT206" s="20" t="s">
        <v>148</v>
      </c>
      <c r="AU206" s="20" t="s">
        <v>146</v>
      </c>
    </row>
    <row r="207" spans="2:63" s="12" customFormat="1" ht="20.85" customHeight="1">
      <c r="B207" s="175"/>
      <c r="C207" s="176"/>
      <c r="D207" s="177" t="s">
        <v>71</v>
      </c>
      <c r="E207" s="189" t="s">
        <v>278</v>
      </c>
      <c r="F207" s="189" t="s">
        <v>279</v>
      </c>
      <c r="G207" s="176"/>
      <c r="H207" s="176"/>
      <c r="I207" s="179"/>
      <c r="J207" s="190">
        <f>BK207</f>
        <v>0</v>
      </c>
      <c r="K207" s="176"/>
      <c r="L207" s="181"/>
      <c r="M207" s="182"/>
      <c r="N207" s="183"/>
      <c r="O207" s="183"/>
      <c r="P207" s="184">
        <f>SUM(P208:P225)</f>
        <v>0</v>
      </c>
      <c r="Q207" s="183"/>
      <c r="R207" s="184">
        <f>SUM(R208:R225)</f>
        <v>0.047488050000000004</v>
      </c>
      <c r="S207" s="183"/>
      <c r="T207" s="185">
        <f>SUM(T208:T225)</f>
        <v>0</v>
      </c>
      <c r="AR207" s="186" t="s">
        <v>80</v>
      </c>
      <c r="AT207" s="187" t="s">
        <v>71</v>
      </c>
      <c r="AU207" s="187" t="s">
        <v>82</v>
      </c>
      <c r="AY207" s="186" t="s">
        <v>136</v>
      </c>
      <c r="BK207" s="188">
        <f>SUM(BK208:BK225)</f>
        <v>0</v>
      </c>
    </row>
    <row r="208" spans="1:65" s="2" customFormat="1" ht="16.5" customHeight="1">
      <c r="A208" s="37"/>
      <c r="B208" s="38"/>
      <c r="C208" s="191" t="s">
        <v>306</v>
      </c>
      <c r="D208" s="191" t="s">
        <v>141</v>
      </c>
      <c r="E208" s="192" t="s">
        <v>281</v>
      </c>
      <c r="F208" s="193" t="s">
        <v>282</v>
      </c>
      <c r="G208" s="194" t="s">
        <v>90</v>
      </c>
      <c r="H208" s="195">
        <v>135.9</v>
      </c>
      <c r="I208" s="196"/>
      <c r="J208" s="197">
        <f>ROUND(I208*H208,2)</f>
        <v>0</v>
      </c>
      <c r="K208" s="193" t="s">
        <v>144</v>
      </c>
      <c r="L208" s="42"/>
      <c r="M208" s="198" t="s">
        <v>19</v>
      </c>
      <c r="N208" s="199" t="s">
        <v>43</v>
      </c>
      <c r="O208" s="67"/>
      <c r="P208" s="200">
        <f>O208*H208</f>
        <v>0</v>
      </c>
      <c r="Q208" s="200">
        <v>3.95E-05</v>
      </c>
      <c r="R208" s="200">
        <f>Q208*H208</f>
        <v>0.00536805</v>
      </c>
      <c r="S208" s="200">
        <v>0</v>
      </c>
      <c r="T208" s="201">
        <f>S208*H208</f>
        <v>0</v>
      </c>
      <c r="U208" s="37"/>
      <c r="V208" s="37"/>
      <c r="W208" s="37"/>
      <c r="X208" s="37"/>
      <c r="Y208" s="37"/>
      <c r="Z208" s="37"/>
      <c r="AA208" s="37"/>
      <c r="AB208" s="37"/>
      <c r="AC208" s="37"/>
      <c r="AD208" s="37"/>
      <c r="AE208" s="37"/>
      <c r="AR208" s="202" t="s">
        <v>145</v>
      </c>
      <c r="AT208" s="202" t="s">
        <v>141</v>
      </c>
      <c r="AU208" s="202" t="s">
        <v>146</v>
      </c>
      <c r="AY208" s="20" t="s">
        <v>136</v>
      </c>
      <c r="BE208" s="203">
        <f>IF(N208="základní",J208,0)</f>
        <v>0</v>
      </c>
      <c r="BF208" s="203">
        <f>IF(N208="snížená",J208,0)</f>
        <v>0</v>
      </c>
      <c r="BG208" s="203">
        <f>IF(N208="zákl. přenesená",J208,0)</f>
        <v>0</v>
      </c>
      <c r="BH208" s="203">
        <f>IF(N208="sníž. přenesená",J208,0)</f>
        <v>0</v>
      </c>
      <c r="BI208" s="203">
        <f>IF(N208="nulová",J208,0)</f>
        <v>0</v>
      </c>
      <c r="BJ208" s="20" t="s">
        <v>80</v>
      </c>
      <c r="BK208" s="203">
        <f>ROUND(I208*H208,2)</f>
        <v>0</v>
      </c>
      <c r="BL208" s="20" t="s">
        <v>145</v>
      </c>
      <c r="BM208" s="202" t="s">
        <v>1220</v>
      </c>
    </row>
    <row r="209" spans="1:47" s="2" customFormat="1" ht="11.25">
      <c r="A209" s="37"/>
      <c r="B209" s="38"/>
      <c r="C209" s="39"/>
      <c r="D209" s="204" t="s">
        <v>148</v>
      </c>
      <c r="E209" s="39"/>
      <c r="F209" s="205" t="s">
        <v>284</v>
      </c>
      <c r="G209" s="39"/>
      <c r="H209" s="39"/>
      <c r="I209" s="112"/>
      <c r="J209" s="39"/>
      <c r="K209" s="39"/>
      <c r="L209" s="42"/>
      <c r="M209" s="206"/>
      <c r="N209" s="207"/>
      <c r="O209" s="67"/>
      <c r="P209" s="67"/>
      <c r="Q209" s="67"/>
      <c r="R209" s="67"/>
      <c r="S209" s="67"/>
      <c r="T209" s="68"/>
      <c r="U209" s="37"/>
      <c r="V209" s="37"/>
      <c r="W209" s="37"/>
      <c r="X209" s="37"/>
      <c r="Y209" s="37"/>
      <c r="Z209" s="37"/>
      <c r="AA209" s="37"/>
      <c r="AB209" s="37"/>
      <c r="AC209" s="37"/>
      <c r="AD209" s="37"/>
      <c r="AE209" s="37"/>
      <c r="AT209" s="20" t="s">
        <v>148</v>
      </c>
      <c r="AU209" s="20" t="s">
        <v>146</v>
      </c>
    </row>
    <row r="210" spans="1:47" s="2" customFormat="1" ht="165.75">
      <c r="A210" s="37"/>
      <c r="B210" s="38"/>
      <c r="C210" s="39"/>
      <c r="D210" s="204" t="s">
        <v>150</v>
      </c>
      <c r="E210" s="39"/>
      <c r="F210" s="208" t="s">
        <v>285</v>
      </c>
      <c r="G210" s="39"/>
      <c r="H210" s="39"/>
      <c r="I210" s="112"/>
      <c r="J210" s="39"/>
      <c r="K210" s="39"/>
      <c r="L210" s="42"/>
      <c r="M210" s="206"/>
      <c r="N210" s="207"/>
      <c r="O210" s="67"/>
      <c r="P210" s="67"/>
      <c r="Q210" s="67"/>
      <c r="R210" s="67"/>
      <c r="S210" s="67"/>
      <c r="T210" s="68"/>
      <c r="U210" s="37"/>
      <c r="V210" s="37"/>
      <c r="W210" s="37"/>
      <c r="X210" s="37"/>
      <c r="Y210" s="37"/>
      <c r="Z210" s="37"/>
      <c r="AA210" s="37"/>
      <c r="AB210" s="37"/>
      <c r="AC210" s="37"/>
      <c r="AD210" s="37"/>
      <c r="AE210" s="37"/>
      <c r="AT210" s="20" t="s">
        <v>150</v>
      </c>
      <c r="AU210" s="20" t="s">
        <v>146</v>
      </c>
    </row>
    <row r="211" spans="2:51" s="14" customFormat="1" ht="11.25">
      <c r="B211" s="219"/>
      <c r="C211" s="220"/>
      <c r="D211" s="204" t="s">
        <v>152</v>
      </c>
      <c r="E211" s="221" t="s">
        <v>19</v>
      </c>
      <c r="F211" s="222" t="s">
        <v>1221</v>
      </c>
      <c r="G211" s="220"/>
      <c r="H211" s="223">
        <v>15.3</v>
      </c>
      <c r="I211" s="224"/>
      <c r="J211" s="220"/>
      <c r="K211" s="220"/>
      <c r="L211" s="225"/>
      <c r="M211" s="226"/>
      <c r="N211" s="227"/>
      <c r="O211" s="227"/>
      <c r="P211" s="227"/>
      <c r="Q211" s="227"/>
      <c r="R211" s="227"/>
      <c r="S211" s="227"/>
      <c r="T211" s="228"/>
      <c r="AT211" s="229" t="s">
        <v>152</v>
      </c>
      <c r="AU211" s="229" t="s">
        <v>146</v>
      </c>
      <c r="AV211" s="14" t="s">
        <v>82</v>
      </c>
      <c r="AW211" s="14" t="s">
        <v>33</v>
      </c>
      <c r="AX211" s="14" t="s">
        <v>72</v>
      </c>
      <c r="AY211" s="229" t="s">
        <v>136</v>
      </c>
    </row>
    <row r="212" spans="2:51" s="14" customFormat="1" ht="11.25">
      <c r="B212" s="219"/>
      <c r="C212" s="220"/>
      <c r="D212" s="204" t="s">
        <v>152</v>
      </c>
      <c r="E212" s="221" t="s">
        <v>19</v>
      </c>
      <c r="F212" s="222" t="s">
        <v>1222</v>
      </c>
      <c r="G212" s="220"/>
      <c r="H212" s="223">
        <v>19.6</v>
      </c>
      <c r="I212" s="224"/>
      <c r="J212" s="220"/>
      <c r="K212" s="220"/>
      <c r="L212" s="225"/>
      <c r="M212" s="226"/>
      <c r="N212" s="227"/>
      <c r="O212" s="227"/>
      <c r="P212" s="227"/>
      <c r="Q212" s="227"/>
      <c r="R212" s="227"/>
      <c r="S212" s="227"/>
      <c r="T212" s="228"/>
      <c r="AT212" s="229" t="s">
        <v>152</v>
      </c>
      <c r="AU212" s="229" t="s">
        <v>146</v>
      </c>
      <c r="AV212" s="14" t="s">
        <v>82</v>
      </c>
      <c r="AW212" s="14" t="s">
        <v>33</v>
      </c>
      <c r="AX212" s="14" t="s">
        <v>72</v>
      </c>
      <c r="AY212" s="229" t="s">
        <v>136</v>
      </c>
    </row>
    <row r="213" spans="2:51" s="14" customFormat="1" ht="11.25">
      <c r="B213" s="219"/>
      <c r="C213" s="220"/>
      <c r="D213" s="204" t="s">
        <v>152</v>
      </c>
      <c r="E213" s="221" t="s">
        <v>19</v>
      </c>
      <c r="F213" s="222" t="s">
        <v>1223</v>
      </c>
      <c r="G213" s="220"/>
      <c r="H213" s="223">
        <v>29</v>
      </c>
      <c r="I213" s="224"/>
      <c r="J213" s="220"/>
      <c r="K213" s="220"/>
      <c r="L213" s="225"/>
      <c r="M213" s="226"/>
      <c r="N213" s="227"/>
      <c r="O213" s="227"/>
      <c r="P213" s="227"/>
      <c r="Q213" s="227"/>
      <c r="R213" s="227"/>
      <c r="S213" s="227"/>
      <c r="T213" s="228"/>
      <c r="AT213" s="229" t="s">
        <v>152</v>
      </c>
      <c r="AU213" s="229" t="s">
        <v>146</v>
      </c>
      <c r="AV213" s="14" t="s">
        <v>82</v>
      </c>
      <c r="AW213" s="14" t="s">
        <v>33</v>
      </c>
      <c r="AX213" s="14" t="s">
        <v>72</v>
      </c>
      <c r="AY213" s="229" t="s">
        <v>136</v>
      </c>
    </row>
    <row r="214" spans="2:51" s="14" customFormat="1" ht="11.25">
      <c r="B214" s="219"/>
      <c r="C214" s="220"/>
      <c r="D214" s="204" t="s">
        <v>152</v>
      </c>
      <c r="E214" s="221" t="s">
        <v>19</v>
      </c>
      <c r="F214" s="222" t="s">
        <v>1223</v>
      </c>
      <c r="G214" s="220"/>
      <c r="H214" s="223">
        <v>29</v>
      </c>
      <c r="I214" s="224"/>
      <c r="J214" s="220"/>
      <c r="K214" s="220"/>
      <c r="L214" s="225"/>
      <c r="M214" s="226"/>
      <c r="N214" s="227"/>
      <c r="O214" s="227"/>
      <c r="P214" s="227"/>
      <c r="Q214" s="227"/>
      <c r="R214" s="227"/>
      <c r="S214" s="227"/>
      <c r="T214" s="228"/>
      <c r="AT214" s="229" t="s">
        <v>152</v>
      </c>
      <c r="AU214" s="229" t="s">
        <v>146</v>
      </c>
      <c r="AV214" s="14" t="s">
        <v>82</v>
      </c>
      <c r="AW214" s="14" t="s">
        <v>33</v>
      </c>
      <c r="AX214" s="14" t="s">
        <v>72</v>
      </c>
      <c r="AY214" s="229" t="s">
        <v>136</v>
      </c>
    </row>
    <row r="215" spans="2:51" s="14" customFormat="1" ht="11.25">
      <c r="B215" s="219"/>
      <c r="C215" s="220"/>
      <c r="D215" s="204" t="s">
        <v>152</v>
      </c>
      <c r="E215" s="221" t="s">
        <v>19</v>
      </c>
      <c r="F215" s="222" t="s">
        <v>1223</v>
      </c>
      <c r="G215" s="220"/>
      <c r="H215" s="223">
        <v>29</v>
      </c>
      <c r="I215" s="224"/>
      <c r="J215" s="220"/>
      <c r="K215" s="220"/>
      <c r="L215" s="225"/>
      <c r="M215" s="226"/>
      <c r="N215" s="227"/>
      <c r="O215" s="227"/>
      <c r="P215" s="227"/>
      <c r="Q215" s="227"/>
      <c r="R215" s="227"/>
      <c r="S215" s="227"/>
      <c r="T215" s="228"/>
      <c r="AT215" s="229" t="s">
        <v>152</v>
      </c>
      <c r="AU215" s="229" t="s">
        <v>146</v>
      </c>
      <c r="AV215" s="14" t="s">
        <v>82</v>
      </c>
      <c r="AW215" s="14" t="s">
        <v>33</v>
      </c>
      <c r="AX215" s="14" t="s">
        <v>72</v>
      </c>
      <c r="AY215" s="229" t="s">
        <v>136</v>
      </c>
    </row>
    <row r="216" spans="2:51" s="14" customFormat="1" ht="11.25">
      <c r="B216" s="219"/>
      <c r="C216" s="220"/>
      <c r="D216" s="204" t="s">
        <v>152</v>
      </c>
      <c r="E216" s="221" t="s">
        <v>19</v>
      </c>
      <c r="F216" s="222" t="s">
        <v>1224</v>
      </c>
      <c r="G216" s="220"/>
      <c r="H216" s="223">
        <v>14</v>
      </c>
      <c r="I216" s="224"/>
      <c r="J216" s="220"/>
      <c r="K216" s="220"/>
      <c r="L216" s="225"/>
      <c r="M216" s="226"/>
      <c r="N216" s="227"/>
      <c r="O216" s="227"/>
      <c r="P216" s="227"/>
      <c r="Q216" s="227"/>
      <c r="R216" s="227"/>
      <c r="S216" s="227"/>
      <c r="T216" s="228"/>
      <c r="AT216" s="229" t="s">
        <v>152</v>
      </c>
      <c r="AU216" s="229" t="s">
        <v>146</v>
      </c>
      <c r="AV216" s="14" t="s">
        <v>82</v>
      </c>
      <c r="AW216" s="14" t="s">
        <v>33</v>
      </c>
      <c r="AX216" s="14" t="s">
        <v>72</v>
      </c>
      <c r="AY216" s="229" t="s">
        <v>136</v>
      </c>
    </row>
    <row r="217" spans="2:51" s="15" customFormat="1" ht="11.25">
      <c r="B217" s="230"/>
      <c r="C217" s="231"/>
      <c r="D217" s="204" t="s">
        <v>152</v>
      </c>
      <c r="E217" s="232" t="s">
        <v>19</v>
      </c>
      <c r="F217" s="233" t="s">
        <v>177</v>
      </c>
      <c r="G217" s="231"/>
      <c r="H217" s="234">
        <v>135.9</v>
      </c>
      <c r="I217" s="235"/>
      <c r="J217" s="231"/>
      <c r="K217" s="231"/>
      <c r="L217" s="236"/>
      <c r="M217" s="237"/>
      <c r="N217" s="238"/>
      <c r="O217" s="238"/>
      <c r="P217" s="238"/>
      <c r="Q217" s="238"/>
      <c r="R217" s="238"/>
      <c r="S217" s="238"/>
      <c r="T217" s="239"/>
      <c r="AT217" s="240" t="s">
        <v>152</v>
      </c>
      <c r="AU217" s="240" t="s">
        <v>146</v>
      </c>
      <c r="AV217" s="15" t="s">
        <v>145</v>
      </c>
      <c r="AW217" s="15" t="s">
        <v>33</v>
      </c>
      <c r="AX217" s="15" t="s">
        <v>80</v>
      </c>
      <c r="AY217" s="240" t="s">
        <v>136</v>
      </c>
    </row>
    <row r="218" spans="1:65" s="2" customFormat="1" ht="16.5" customHeight="1">
      <c r="A218" s="37"/>
      <c r="B218" s="38"/>
      <c r="C218" s="191" t="s">
        <v>8</v>
      </c>
      <c r="D218" s="191" t="s">
        <v>141</v>
      </c>
      <c r="E218" s="192" t="s">
        <v>1225</v>
      </c>
      <c r="F218" s="193" t="s">
        <v>1226</v>
      </c>
      <c r="G218" s="194" t="s">
        <v>504</v>
      </c>
      <c r="H218" s="195">
        <v>18</v>
      </c>
      <c r="I218" s="196"/>
      <c r="J218" s="197">
        <f>ROUND(I218*H218,2)</f>
        <v>0</v>
      </c>
      <c r="K218" s="193" t="s">
        <v>144</v>
      </c>
      <c r="L218" s="42"/>
      <c r="M218" s="198" t="s">
        <v>19</v>
      </c>
      <c r="N218" s="199" t="s">
        <v>43</v>
      </c>
      <c r="O218" s="67"/>
      <c r="P218" s="200">
        <f>O218*H218</f>
        <v>0</v>
      </c>
      <c r="Q218" s="200">
        <v>0.00234</v>
      </c>
      <c r="R218" s="200">
        <f>Q218*H218</f>
        <v>0.042120000000000005</v>
      </c>
      <c r="S218" s="200">
        <v>0</v>
      </c>
      <c r="T218" s="201">
        <f>S218*H218</f>
        <v>0</v>
      </c>
      <c r="U218" s="37"/>
      <c r="V218" s="37"/>
      <c r="W218" s="37"/>
      <c r="X218" s="37"/>
      <c r="Y218" s="37"/>
      <c r="Z218" s="37"/>
      <c r="AA218" s="37"/>
      <c r="AB218" s="37"/>
      <c r="AC218" s="37"/>
      <c r="AD218" s="37"/>
      <c r="AE218" s="37"/>
      <c r="AR218" s="202" t="s">
        <v>145</v>
      </c>
      <c r="AT218" s="202" t="s">
        <v>141</v>
      </c>
      <c r="AU218" s="202" t="s">
        <v>146</v>
      </c>
      <c r="AY218" s="20" t="s">
        <v>136</v>
      </c>
      <c r="BE218" s="203">
        <f>IF(N218="základní",J218,0)</f>
        <v>0</v>
      </c>
      <c r="BF218" s="203">
        <f>IF(N218="snížená",J218,0)</f>
        <v>0</v>
      </c>
      <c r="BG218" s="203">
        <f>IF(N218="zákl. přenesená",J218,0)</f>
        <v>0</v>
      </c>
      <c r="BH218" s="203">
        <f>IF(N218="sníž. přenesená",J218,0)</f>
        <v>0</v>
      </c>
      <c r="BI218" s="203">
        <f>IF(N218="nulová",J218,0)</f>
        <v>0</v>
      </c>
      <c r="BJ218" s="20" t="s">
        <v>80</v>
      </c>
      <c r="BK218" s="203">
        <f>ROUND(I218*H218,2)</f>
        <v>0</v>
      </c>
      <c r="BL218" s="20" t="s">
        <v>145</v>
      </c>
      <c r="BM218" s="202" t="s">
        <v>1227</v>
      </c>
    </row>
    <row r="219" spans="1:47" s="2" customFormat="1" ht="19.5">
      <c r="A219" s="37"/>
      <c r="B219" s="38"/>
      <c r="C219" s="39"/>
      <c r="D219" s="204" t="s">
        <v>148</v>
      </c>
      <c r="E219" s="39"/>
      <c r="F219" s="205" t="s">
        <v>1228</v>
      </c>
      <c r="G219" s="39"/>
      <c r="H219" s="39"/>
      <c r="I219" s="112"/>
      <c r="J219" s="39"/>
      <c r="K219" s="39"/>
      <c r="L219" s="42"/>
      <c r="M219" s="206"/>
      <c r="N219" s="207"/>
      <c r="O219" s="67"/>
      <c r="P219" s="67"/>
      <c r="Q219" s="67"/>
      <c r="R219" s="67"/>
      <c r="S219" s="67"/>
      <c r="T219" s="68"/>
      <c r="U219" s="37"/>
      <c r="V219" s="37"/>
      <c r="W219" s="37"/>
      <c r="X219" s="37"/>
      <c r="Y219" s="37"/>
      <c r="Z219" s="37"/>
      <c r="AA219" s="37"/>
      <c r="AB219" s="37"/>
      <c r="AC219" s="37"/>
      <c r="AD219" s="37"/>
      <c r="AE219" s="37"/>
      <c r="AT219" s="20" t="s">
        <v>148</v>
      </c>
      <c r="AU219" s="20" t="s">
        <v>146</v>
      </c>
    </row>
    <row r="220" spans="1:47" s="2" customFormat="1" ht="68.25">
      <c r="A220" s="37"/>
      <c r="B220" s="38"/>
      <c r="C220" s="39"/>
      <c r="D220" s="204" t="s">
        <v>150</v>
      </c>
      <c r="E220" s="39"/>
      <c r="F220" s="208" t="s">
        <v>1229</v>
      </c>
      <c r="G220" s="39"/>
      <c r="H220" s="39"/>
      <c r="I220" s="112"/>
      <c r="J220" s="39"/>
      <c r="K220" s="39"/>
      <c r="L220" s="42"/>
      <c r="M220" s="206"/>
      <c r="N220" s="207"/>
      <c r="O220" s="67"/>
      <c r="P220" s="67"/>
      <c r="Q220" s="67"/>
      <c r="R220" s="67"/>
      <c r="S220" s="67"/>
      <c r="T220" s="68"/>
      <c r="U220" s="37"/>
      <c r="V220" s="37"/>
      <c r="W220" s="37"/>
      <c r="X220" s="37"/>
      <c r="Y220" s="37"/>
      <c r="Z220" s="37"/>
      <c r="AA220" s="37"/>
      <c r="AB220" s="37"/>
      <c r="AC220" s="37"/>
      <c r="AD220" s="37"/>
      <c r="AE220" s="37"/>
      <c r="AT220" s="20" t="s">
        <v>150</v>
      </c>
      <c r="AU220" s="20" t="s">
        <v>146</v>
      </c>
    </row>
    <row r="221" spans="2:51" s="13" customFormat="1" ht="11.25">
      <c r="B221" s="209"/>
      <c r="C221" s="210"/>
      <c r="D221" s="204" t="s">
        <v>152</v>
      </c>
      <c r="E221" s="211" t="s">
        <v>19</v>
      </c>
      <c r="F221" s="212" t="s">
        <v>1230</v>
      </c>
      <c r="G221" s="210"/>
      <c r="H221" s="211" t="s">
        <v>19</v>
      </c>
      <c r="I221" s="213"/>
      <c r="J221" s="210"/>
      <c r="K221" s="210"/>
      <c r="L221" s="214"/>
      <c r="M221" s="215"/>
      <c r="N221" s="216"/>
      <c r="O221" s="216"/>
      <c r="P221" s="216"/>
      <c r="Q221" s="216"/>
      <c r="R221" s="216"/>
      <c r="S221" s="216"/>
      <c r="T221" s="217"/>
      <c r="AT221" s="218" t="s">
        <v>152</v>
      </c>
      <c r="AU221" s="218" t="s">
        <v>146</v>
      </c>
      <c r="AV221" s="13" t="s">
        <v>80</v>
      </c>
      <c r="AW221" s="13" t="s">
        <v>33</v>
      </c>
      <c r="AX221" s="13" t="s">
        <v>72</v>
      </c>
      <c r="AY221" s="218" t="s">
        <v>136</v>
      </c>
    </row>
    <row r="222" spans="2:51" s="14" customFormat="1" ht="11.25">
      <c r="B222" s="219"/>
      <c r="C222" s="220"/>
      <c r="D222" s="204" t="s">
        <v>152</v>
      </c>
      <c r="E222" s="221" t="s">
        <v>19</v>
      </c>
      <c r="F222" s="222" t="s">
        <v>1231</v>
      </c>
      <c r="G222" s="220"/>
      <c r="H222" s="223">
        <v>9</v>
      </c>
      <c r="I222" s="224"/>
      <c r="J222" s="220"/>
      <c r="K222" s="220"/>
      <c r="L222" s="225"/>
      <c r="M222" s="226"/>
      <c r="N222" s="227"/>
      <c r="O222" s="227"/>
      <c r="P222" s="227"/>
      <c r="Q222" s="227"/>
      <c r="R222" s="227"/>
      <c r="S222" s="227"/>
      <c r="T222" s="228"/>
      <c r="AT222" s="229" t="s">
        <v>152</v>
      </c>
      <c r="AU222" s="229" t="s">
        <v>146</v>
      </c>
      <c r="AV222" s="14" t="s">
        <v>82</v>
      </c>
      <c r="AW222" s="14" t="s">
        <v>33</v>
      </c>
      <c r="AX222" s="14" t="s">
        <v>72</v>
      </c>
      <c r="AY222" s="229" t="s">
        <v>136</v>
      </c>
    </row>
    <row r="223" spans="2:51" s="13" customFormat="1" ht="11.25">
      <c r="B223" s="209"/>
      <c r="C223" s="210"/>
      <c r="D223" s="204" t="s">
        <v>152</v>
      </c>
      <c r="E223" s="211" t="s">
        <v>19</v>
      </c>
      <c r="F223" s="212" t="s">
        <v>1232</v>
      </c>
      <c r="G223" s="210"/>
      <c r="H223" s="211" t="s">
        <v>19</v>
      </c>
      <c r="I223" s="213"/>
      <c r="J223" s="210"/>
      <c r="K223" s="210"/>
      <c r="L223" s="214"/>
      <c r="M223" s="215"/>
      <c r="N223" s="216"/>
      <c r="O223" s="216"/>
      <c r="P223" s="216"/>
      <c r="Q223" s="216"/>
      <c r="R223" s="216"/>
      <c r="S223" s="216"/>
      <c r="T223" s="217"/>
      <c r="AT223" s="218" t="s">
        <v>152</v>
      </c>
      <c r="AU223" s="218" t="s">
        <v>146</v>
      </c>
      <c r="AV223" s="13" t="s">
        <v>80</v>
      </c>
      <c r="AW223" s="13" t="s">
        <v>33</v>
      </c>
      <c r="AX223" s="13" t="s">
        <v>72</v>
      </c>
      <c r="AY223" s="218" t="s">
        <v>136</v>
      </c>
    </row>
    <row r="224" spans="2:51" s="14" customFormat="1" ht="11.25">
      <c r="B224" s="219"/>
      <c r="C224" s="220"/>
      <c r="D224" s="204" t="s">
        <v>152</v>
      </c>
      <c r="E224" s="221" t="s">
        <v>19</v>
      </c>
      <c r="F224" s="222" t="s">
        <v>1231</v>
      </c>
      <c r="G224" s="220"/>
      <c r="H224" s="223">
        <v>9</v>
      </c>
      <c r="I224" s="224"/>
      <c r="J224" s="220"/>
      <c r="K224" s="220"/>
      <c r="L224" s="225"/>
      <c r="M224" s="226"/>
      <c r="N224" s="227"/>
      <c r="O224" s="227"/>
      <c r="P224" s="227"/>
      <c r="Q224" s="227"/>
      <c r="R224" s="227"/>
      <c r="S224" s="227"/>
      <c r="T224" s="228"/>
      <c r="AT224" s="229" t="s">
        <v>152</v>
      </c>
      <c r="AU224" s="229" t="s">
        <v>146</v>
      </c>
      <c r="AV224" s="14" t="s">
        <v>82</v>
      </c>
      <c r="AW224" s="14" t="s">
        <v>33</v>
      </c>
      <c r="AX224" s="14" t="s">
        <v>72</v>
      </c>
      <c r="AY224" s="229" t="s">
        <v>136</v>
      </c>
    </row>
    <row r="225" spans="2:51" s="15" customFormat="1" ht="11.25">
      <c r="B225" s="230"/>
      <c r="C225" s="231"/>
      <c r="D225" s="204" t="s">
        <v>152</v>
      </c>
      <c r="E225" s="232" t="s">
        <v>19</v>
      </c>
      <c r="F225" s="233" t="s">
        <v>177</v>
      </c>
      <c r="G225" s="231"/>
      <c r="H225" s="234">
        <v>18</v>
      </c>
      <c r="I225" s="235"/>
      <c r="J225" s="231"/>
      <c r="K225" s="231"/>
      <c r="L225" s="236"/>
      <c r="M225" s="237"/>
      <c r="N225" s="238"/>
      <c r="O225" s="238"/>
      <c r="P225" s="238"/>
      <c r="Q225" s="238"/>
      <c r="R225" s="238"/>
      <c r="S225" s="238"/>
      <c r="T225" s="239"/>
      <c r="AT225" s="240" t="s">
        <v>152</v>
      </c>
      <c r="AU225" s="240" t="s">
        <v>146</v>
      </c>
      <c r="AV225" s="15" t="s">
        <v>145</v>
      </c>
      <c r="AW225" s="15" t="s">
        <v>33</v>
      </c>
      <c r="AX225" s="15" t="s">
        <v>80</v>
      </c>
      <c r="AY225" s="240" t="s">
        <v>136</v>
      </c>
    </row>
    <row r="226" spans="2:63" s="12" customFormat="1" ht="20.85" customHeight="1">
      <c r="B226" s="175"/>
      <c r="C226" s="176"/>
      <c r="D226" s="177" t="s">
        <v>71</v>
      </c>
      <c r="E226" s="189" t="s">
        <v>286</v>
      </c>
      <c r="F226" s="189" t="s">
        <v>287</v>
      </c>
      <c r="G226" s="176"/>
      <c r="H226" s="176"/>
      <c r="I226" s="179"/>
      <c r="J226" s="190">
        <f>BK226</f>
        <v>0</v>
      </c>
      <c r="K226" s="176"/>
      <c r="L226" s="181"/>
      <c r="M226" s="182"/>
      <c r="N226" s="183"/>
      <c r="O226" s="183"/>
      <c r="P226" s="184">
        <f>SUM(P227:P305)</f>
        <v>0</v>
      </c>
      <c r="Q226" s="183"/>
      <c r="R226" s="184">
        <f>SUM(R227:R305)</f>
        <v>0</v>
      </c>
      <c r="S226" s="183"/>
      <c r="T226" s="185">
        <f>SUM(T227:T305)</f>
        <v>15.278563</v>
      </c>
      <c r="AR226" s="186" t="s">
        <v>80</v>
      </c>
      <c r="AT226" s="187" t="s">
        <v>71</v>
      </c>
      <c r="AU226" s="187" t="s">
        <v>82</v>
      </c>
      <c r="AY226" s="186" t="s">
        <v>136</v>
      </c>
      <c r="BK226" s="188">
        <f>SUM(BK227:BK305)</f>
        <v>0</v>
      </c>
    </row>
    <row r="227" spans="1:65" s="2" customFormat="1" ht="16.5" customHeight="1">
      <c r="A227" s="37"/>
      <c r="B227" s="38"/>
      <c r="C227" s="191" t="s">
        <v>332</v>
      </c>
      <c r="D227" s="191" t="s">
        <v>141</v>
      </c>
      <c r="E227" s="192" t="s">
        <v>1233</v>
      </c>
      <c r="F227" s="193" t="s">
        <v>1234</v>
      </c>
      <c r="G227" s="194" t="s">
        <v>90</v>
      </c>
      <c r="H227" s="195">
        <v>50.446</v>
      </c>
      <c r="I227" s="196"/>
      <c r="J227" s="197">
        <f>ROUND(I227*H227,2)</f>
        <v>0</v>
      </c>
      <c r="K227" s="193" t="s">
        <v>144</v>
      </c>
      <c r="L227" s="42"/>
      <c r="M227" s="198" t="s">
        <v>19</v>
      </c>
      <c r="N227" s="199" t="s">
        <v>43</v>
      </c>
      <c r="O227" s="67"/>
      <c r="P227" s="200">
        <f>O227*H227</f>
        <v>0</v>
      </c>
      <c r="Q227" s="200">
        <v>0</v>
      </c>
      <c r="R227" s="200">
        <f>Q227*H227</f>
        <v>0</v>
      </c>
      <c r="S227" s="200">
        <v>0.055</v>
      </c>
      <c r="T227" s="201">
        <f>S227*H227</f>
        <v>2.77453</v>
      </c>
      <c r="U227" s="37"/>
      <c r="V227" s="37"/>
      <c r="W227" s="37"/>
      <c r="X227" s="37"/>
      <c r="Y227" s="37"/>
      <c r="Z227" s="37"/>
      <c r="AA227" s="37"/>
      <c r="AB227" s="37"/>
      <c r="AC227" s="37"/>
      <c r="AD227" s="37"/>
      <c r="AE227" s="37"/>
      <c r="AR227" s="202" t="s">
        <v>145</v>
      </c>
      <c r="AT227" s="202" t="s">
        <v>141</v>
      </c>
      <c r="AU227" s="202" t="s">
        <v>146</v>
      </c>
      <c r="AY227" s="20" t="s">
        <v>136</v>
      </c>
      <c r="BE227" s="203">
        <f>IF(N227="základní",J227,0)</f>
        <v>0</v>
      </c>
      <c r="BF227" s="203">
        <f>IF(N227="snížená",J227,0)</f>
        <v>0</v>
      </c>
      <c r="BG227" s="203">
        <f>IF(N227="zákl. přenesená",J227,0)</f>
        <v>0</v>
      </c>
      <c r="BH227" s="203">
        <f>IF(N227="sníž. přenesená",J227,0)</f>
        <v>0</v>
      </c>
      <c r="BI227" s="203">
        <f>IF(N227="nulová",J227,0)</f>
        <v>0</v>
      </c>
      <c r="BJ227" s="20" t="s">
        <v>80</v>
      </c>
      <c r="BK227" s="203">
        <f>ROUND(I227*H227,2)</f>
        <v>0</v>
      </c>
      <c r="BL227" s="20" t="s">
        <v>145</v>
      </c>
      <c r="BM227" s="202" t="s">
        <v>1235</v>
      </c>
    </row>
    <row r="228" spans="1:47" s="2" customFormat="1" ht="19.5">
      <c r="A228" s="37"/>
      <c r="B228" s="38"/>
      <c r="C228" s="39"/>
      <c r="D228" s="204" t="s">
        <v>148</v>
      </c>
      <c r="E228" s="39"/>
      <c r="F228" s="205" t="s">
        <v>1236</v>
      </c>
      <c r="G228" s="39"/>
      <c r="H228" s="39"/>
      <c r="I228" s="112"/>
      <c r="J228" s="39"/>
      <c r="K228" s="39"/>
      <c r="L228" s="42"/>
      <c r="M228" s="206"/>
      <c r="N228" s="207"/>
      <c r="O228" s="67"/>
      <c r="P228" s="67"/>
      <c r="Q228" s="67"/>
      <c r="R228" s="67"/>
      <c r="S228" s="67"/>
      <c r="T228" s="68"/>
      <c r="U228" s="37"/>
      <c r="V228" s="37"/>
      <c r="W228" s="37"/>
      <c r="X228" s="37"/>
      <c r="Y228" s="37"/>
      <c r="Z228" s="37"/>
      <c r="AA228" s="37"/>
      <c r="AB228" s="37"/>
      <c r="AC228" s="37"/>
      <c r="AD228" s="37"/>
      <c r="AE228" s="37"/>
      <c r="AT228" s="20" t="s">
        <v>148</v>
      </c>
      <c r="AU228" s="20" t="s">
        <v>146</v>
      </c>
    </row>
    <row r="229" spans="2:51" s="13" customFormat="1" ht="11.25">
      <c r="B229" s="209"/>
      <c r="C229" s="210"/>
      <c r="D229" s="204" t="s">
        <v>152</v>
      </c>
      <c r="E229" s="211" t="s">
        <v>19</v>
      </c>
      <c r="F229" s="212" t="s">
        <v>1155</v>
      </c>
      <c r="G229" s="210"/>
      <c r="H229" s="211" t="s">
        <v>19</v>
      </c>
      <c r="I229" s="213"/>
      <c r="J229" s="210"/>
      <c r="K229" s="210"/>
      <c r="L229" s="214"/>
      <c r="M229" s="215"/>
      <c r="N229" s="216"/>
      <c r="O229" s="216"/>
      <c r="P229" s="216"/>
      <c r="Q229" s="216"/>
      <c r="R229" s="216"/>
      <c r="S229" s="216"/>
      <c r="T229" s="217"/>
      <c r="AT229" s="218" t="s">
        <v>152</v>
      </c>
      <c r="AU229" s="218" t="s">
        <v>146</v>
      </c>
      <c r="AV229" s="13" t="s">
        <v>80</v>
      </c>
      <c r="AW229" s="13" t="s">
        <v>33</v>
      </c>
      <c r="AX229" s="13" t="s">
        <v>72</v>
      </c>
      <c r="AY229" s="218" t="s">
        <v>136</v>
      </c>
    </row>
    <row r="230" spans="2:51" s="14" customFormat="1" ht="11.25">
      <c r="B230" s="219"/>
      <c r="C230" s="220"/>
      <c r="D230" s="204" t="s">
        <v>152</v>
      </c>
      <c r="E230" s="221" t="s">
        <v>19</v>
      </c>
      <c r="F230" s="222" t="s">
        <v>1156</v>
      </c>
      <c r="G230" s="220"/>
      <c r="H230" s="223">
        <v>7.848</v>
      </c>
      <c r="I230" s="224"/>
      <c r="J230" s="220"/>
      <c r="K230" s="220"/>
      <c r="L230" s="225"/>
      <c r="M230" s="226"/>
      <c r="N230" s="227"/>
      <c r="O230" s="227"/>
      <c r="P230" s="227"/>
      <c r="Q230" s="227"/>
      <c r="R230" s="227"/>
      <c r="S230" s="227"/>
      <c r="T230" s="228"/>
      <c r="AT230" s="229" t="s">
        <v>152</v>
      </c>
      <c r="AU230" s="229" t="s">
        <v>146</v>
      </c>
      <c r="AV230" s="14" t="s">
        <v>82</v>
      </c>
      <c r="AW230" s="14" t="s">
        <v>33</v>
      </c>
      <c r="AX230" s="14" t="s">
        <v>72</v>
      </c>
      <c r="AY230" s="229" t="s">
        <v>136</v>
      </c>
    </row>
    <row r="231" spans="2:51" s="14" customFormat="1" ht="11.25">
      <c r="B231" s="219"/>
      <c r="C231" s="220"/>
      <c r="D231" s="204" t="s">
        <v>152</v>
      </c>
      <c r="E231" s="221" t="s">
        <v>19</v>
      </c>
      <c r="F231" s="222" t="s">
        <v>1157</v>
      </c>
      <c r="G231" s="220"/>
      <c r="H231" s="223">
        <v>14.64</v>
      </c>
      <c r="I231" s="224"/>
      <c r="J231" s="220"/>
      <c r="K231" s="220"/>
      <c r="L231" s="225"/>
      <c r="M231" s="226"/>
      <c r="N231" s="227"/>
      <c r="O231" s="227"/>
      <c r="P231" s="227"/>
      <c r="Q231" s="227"/>
      <c r="R231" s="227"/>
      <c r="S231" s="227"/>
      <c r="T231" s="228"/>
      <c r="AT231" s="229" t="s">
        <v>152</v>
      </c>
      <c r="AU231" s="229" t="s">
        <v>146</v>
      </c>
      <c r="AV231" s="14" t="s">
        <v>82</v>
      </c>
      <c r="AW231" s="14" t="s">
        <v>33</v>
      </c>
      <c r="AX231" s="14" t="s">
        <v>72</v>
      </c>
      <c r="AY231" s="229" t="s">
        <v>136</v>
      </c>
    </row>
    <row r="232" spans="2:51" s="14" customFormat="1" ht="11.25">
      <c r="B232" s="219"/>
      <c r="C232" s="220"/>
      <c r="D232" s="204" t="s">
        <v>152</v>
      </c>
      <c r="E232" s="221" t="s">
        <v>19</v>
      </c>
      <c r="F232" s="222" t="s">
        <v>1158</v>
      </c>
      <c r="G232" s="220"/>
      <c r="H232" s="223">
        <v>3.246</v>
      </c>
      <c r="I232" s="224"/>
      <c r="J232" s="220"/>
      <c r="K232" s="220"/>
      <c r="L232" s="225"/>
      <c r="M232" s="226"/>
      <c r="N232" s="227"/>
      <c r="O232" s="227"/>
      <c r="P232" s="227"/>
      <c r="Q232" s="227"/>
      <c r="R232" s="227"/>
      <c r="S232" s="227"/>
      <c r="T232" s="228"/>
      <c r="AT232" s="229" t="s">
        <v>152</v>
      </c>
      <c r="AU232" s="229" t="s">
        <v>146</v>
      </c>
      <c r="AV232" s="14" t="s">
        <v>82</v>
      </c>
      <c r="AW232" s="14" t="s">
        <v>33</v>
      </c>
      <c r="AX232" s="14" t="s">
        <v>72</v>
      </c>
      <c r="AY232" s="229" t="s">
        <v>136</v>
      </c>
    </row>
    <row r="233" spans="2:51" s="14" customFormat="1" ht="11.25">
      <c r="B233" s="219"/>
      <c r="C233" s="220"/>
      <c r="D233" s="204" t="s">
        <v>152</v>
      </c>
      <c r="E233" s="221" t="s">
        <v>19</v>
      </c>
      <c r="F233" s="222" t="s">
        <v>1159</v>
      </c>
      <c r="G233" s="220"/>
      <c r="H233" s="223">
        <v>6.288</v>
      </c>
      <c r="I233" s="224"/>
      <c r="J233" s="220"/>
      <c r="K233" s="220"/>
      <c r="L233" s="225"/>
      <c r="M233" s="226"/>
      <c r="N233" s="227"/>
      <c r="O233" s="227"/>
      <c r="P233" s="227"/>
      <c r="Q233" s="227"/>
      <c r="R233" s="227"/>
      <c r="S233" s="227"/>
      <c r="T233" s="228"/>
      <c r="AT233" s="229" t="s">
        <v>152</v>
      </c>
      <c r="AU233" s="229" t="s">
        <v>146</v>
      </c>
      <c r="AV233" s="14" t="s">
        <v>82</v>
      </c>
      <c r="AW233" s="14" t="s">
        <v>33</v>
      </c>
      <c r="AX233" s="14" t="s">
        <v>72</v>
      </c>
      <c r="AY233" s="229" t="s">
        <v>136</v>
      </c>
    </row>
    <row r="234" spans="2:51" s="14" customFormat="1" ht="11.25">
      <c r="B234" s="219"/>
      <c r="C234" s="220"/>
      <c r="D234" s="204" t="s">
        <v>152</v>
      </c>
      <c r="E234" s="221" t="s">
        <v>19</v>
      </c>
      <c r="F234" s="222" t="s">
        <v>1160</v>
      </c>
      <c r="G234" s="220"/>
      <c r="H234" s="223">
        <v>3.522</v>
      </c>
      <c r="I234" s="224"/>
      <c r="J234" s="220"/>
      <c r="K234" s="220"/>
      <c r="L234" s="225"/>
      <c r="M234" s="226"/>
      <c r="N234" s="227"/>
      <c r="O234" s="227"/>
      <c r="P234" s="227"/>
      <c r="Q234" s="227"/>
      <c r="R234" s="227"/>
      <c r="S234" s="227"/>
      <c r="T234" s="228"/>
      <c r="AT234" s="229" t="s">
        <v>152</v>
      </c>
      <c r="AU234" s="229" t="s">
        <v>146</v>
      </c>
      <c r="AV234" s="14" t="s">
        <v>82</v>
      </c>
      <c r="AW234" s="14" t="s">
        <v>33</v>
      </c>
      <c r="AX234" s="14" t="s">
        <v>72</v>
      </c>
      <c r="AY234" s="229" t="s">
        <v>136</v>
      </c>
    </row>
    <row r="235" spans="2:51" s="14" customFormat="1" ht="11.25">
      <c r="B235" s="219"/>
      <c r="C235" s="220"/>
      <c r="D235" s="204" t="s">
        <v>152</v>
      </c>
      <c r="E235" s="221" t="s">
        <v>19</v>
      </c>
      <c r="F235" s="222" t="s">
        <v>1161</v>
      </c>
      <c r="G235" s="220"/>
      <c r="H235" s="223">
        <v>2.998</v>
      </c>
      <c r="I235" s="224"/>
      <c r="J235" s="220"/>
      <c r="K235" s="220"/>
      <c r="L235" s="225"/>
      <c r="M235" s="226"/>
      <c r="N235" s="227"/>
      <c r="O235" s="227"/>
      <c r="P235" s="227"/>
      <c r="Q235" s="227"/>
      <c r="R235" s="227"/>
      <c r="S235" s="227"/>
      <c r="T235" s="228"/>
      <c r="AT235" s="229" t="s">
        <v>152</v>
      </c>
      <c r="AU235" s="229" t="s">
        <v>146</v>
      </c>
      <c r="AV235" s="14" t="s">
        <v>82</v>
      </c>
      <c r="AW235" s="14" t="s">
        <v>33</v>
      </c>
      <c r="AX235" s="14" t="s">
        <v>72</v>
      </c>
      <c r="AY235" s="229" t="s">
        <v>136</v>
      </c>
    </row>
    <row r="236" spans="2:51" s="14" customFormat="1" ht="11.25">
      <c r="B236" s="219"/>
      <c r="C236" s="220"/>
      <c r="D236" s="204" t="s">
        <v>152</v>
      </c>
      <c r="E236" s="221" t="s">
        <v>19</v>
      </c>
      <c r="F236" s="222" t="s">
        <v>1162</v>
      </c>
      <c r="G236" s="220"/>
      <c r="H236" s="223">
        <v>11.904</v>
      </c>
      <c r="I236" s="224"/>
      <c r="J236" s="220"/>
      <c r="K236" s="220"/>
      <c r="L236" s="225"/>
      <c r="M236" s="226"/>
      <c r="N236" s="227"/>
      <c r="O236" s="227"/>
      <c r="P236" s="227"/>
      <c r="Q236" s="227"/>
      <c r="R236" s="227"/>
      <c r="S236" s="227"/>
      <c r="T236" s="228"/>
      <c r="AT236" s="229" t="s">
        <v>152</v>
      </c>
      <c r="AU236" s="229" t="s">
        <v>146</v>
      </c>
      <c r="AV236" s="14" t="s">
        <v>82</v>
      </c>
      <c r="AW236" s="14" t="s">
        <v>33</v>
      </c>
      <c r="AX236" s="14" t="s">
        <v>72</v>
      </c>
      <c r="AY236" s="229" t="s">
        <v>136</v>
      </c>
    </row>
    <row r="237" spans="2:51" s="15" customFormat="1" ht="11.25">
      <c r="B237" s="230"/>
      <c r="C237" s="231"/>
      <c r="D237" s="204" t="s">
        <v>152</v>
      </c>
      <c r="E237" s="232" t="s">
        <v>19</v>
      </c>
      <c r="F237" s="233" t="s">
        <v>177</v>
      </c>
      <c r="G237" s="231"/>
      <c r="H237" s="234">
        <v>50.446</v>
      </c>
      <c r="I237" s="235"/>
      <c r="J237" s="231"/>
      <c r="K237" s="231"/>
      <c r="L237" s="236"/>
      <c r="M237" s="237"/>
      <c r="N237" s="238"/>
      <c r="O237" s="238"/>
      <c r="P237" s="238"/>
      <c r="Q237" s="238"/>
      <c r="R237" s="238"/>
      <c r="S237" s="238"/>
      <c r="T237" s="239"/>
      <c r="AT237" s="240" t="s">
        <v>152</v>
      </c>
      <c r="AU237" s="240" t="s">
        <v>146</v>
      </c>
      <c r="AV237" s="15" t="s">
        <v>145</v>
      </c>
      <c r="AW237" s="15" t="s">
        <v>33</v>
      </c>
      <c r="AX237" s="15" t="s">
        <v>80</v>
      </c>
      <c r="AY237" s="240" t="s">
        <v>136</v>
      </c>
    </row>
    <row r="238" spans="1:65" s="2" customFormat="1" ht="16.5" customHeight="1">
      <c r="A238" s="37"/>
      <c r="B238" s="38"/>
      <c r="C238" s="191" t="s">
        <v>342</v>
      </c>
      <c r="D238" s="191" t="s">
        <v>141</v>
      </c>
      <c r="E238" s="192" t="s">
        <v>289</v>
      </c>
      <c r="F238" s="193" t="s">
        <v>290</v>
      </c>
      <c r="G238" s="194" t="s">
        <v>90</v>
      </c>
      <c r="H238" s="195">
        <v>11.844</v>
      </c>
      <c r="I238" s="196"/>
      <c r="J238" s="197">
        <f>ROUND(I238*H238,2)</f>
        <v>0</v>
      </c>
      <c r="K238" s="193" t="s">
        <v>144</v>
      </c>
      <c r="L238" s="42"/>
      <c r="M238" s="198" t="s">
        <v>19</v>
      </c>
      <c r="N238" s="199" t="s">
        <v>43</v>
      </c>
      <c r="O238" s="67"/>
      <c r="P238" s="200">
        <f>O238*H238</f>
        <v>0</v>
      </c>
      <c r="Q238" s="200">
        <v>0</v>
      </c>
      <c r="R238" s="200">
        <f>Q238*H238</f>
        <v>0</v>
      </c>
      <c r="S238" s="200">
        <v>0.075</v>
      </c>
      <c r="T238" s="201">
        <f>S238*H238</f>
        <v>0.8883</v>
      </c>
      <c r="U238" s="37"/>
      <c r="V238" s="37"/>
      <c r="W238" s="37"/>
      <c r="X238" s="37"/>
      <c r="Y238" s="37"/>
      <c r="Z238" s="37"/>
      <c r="AA238" s="37"/>
      <c r="AB238" s="37"/>
      <c r="AC238" s="37"/>
      <c r="AD238" s="37"/>
      <c r="AE238" s="37"/>
      <c r="AR238" s="202" t="s">
        <v>145</v>
      </c>
      <c r="AT238" s="202" t="s">
        <v>141</v>
      </c>
      <c r="AU238" s="202" t="s">
        <v>146</v>
      </c>
      <c r="AY238" s="20" t="s">
        <v>136</v>
      </c>
      <c r="BE238" s="203">
        <f>IF(N238="základní",J238,0)</f>
        <v>0</v>
      </c>
      <c r="BF238" s="203">
        <f>IF(N238="snížená",J238,0)</f>
        <v>0</v>
      </c>
      <c r="BG238" s="203">
        <f>IF(N238="zákl. přenesená",J238,0)</f>
        <v>0</v>
      </c>
      <c r="BH238" s="203">
        <f>IF(N238="sníž. přenesená",J238,0)</f>
        <v>0</v>
      </c>
      <c r="BI238" s="203">
        <f>IF(N238="nulová",J238,0)</f>
        <v>0</v>
      </c>
      <c r="BJ238" s="20" t="s">
        <v>80</v>
      </c>
      <c r="BK238" s="203">
        <f>ROUND(I238*H238,2)</f>
        <v>0</v>
      </c>
      <c r="BL238" s="20" t="s">
        <v>145</v>
      </c>
      <c r="BM238" s="202" t="s">
        <v>1237</v>
      </c>
    </row>
    <row r="239" spans="1:47" s="2" customFormat="1" ht="19.5">
      <c r="A239" s="37"/>
      <c r="B239" s="38"/>
      <c r="C239" s="39"/>
      <c r="D239" s="204" t="s">
        <v>148</v>
      </c>
      <c r="E239" s="39"/>
      <c r="F239" s="205" t="s">
        <v>292</v>
      </c>
      <c r="G239" s="39"/>
      <c r="H239" s="39"/>
      <c r="I239" s="112"/>
      <c r="J239" s="39"/>
      <c r="K239" s="39"/>
      <c r="L239" s="42"/>
      <c r="M239" s="206"/>
      <c r="N239" s="207"/>
      <c r="O239" s="67"/>
      <c r="P239" s="67"/>
      <c r="Q239" s="67"/>
      <c r="R239" s="67"/>
      <c r="S239" s="67"/>
      <c r="T239" s="68"/>
      <c r="U239" s="37"/>
      <c r="V239" s="37"/>
      <c r="W239" s="37"/>
      <c r="X239" s="37"/>
      <c r="Y239" s="37"/>
      <c r="Z239" s="37"/>
      <c r="AA239" s="37"/>
      <c r="AB239" s="37"/>
      <c r="AC239" s="37"/>
      <c r="AD239" s="37"/>
      <c r="AE239" s="37"/>
      <c r="AT239" s="20" t="s">
        <v>148</v>
      </c>
      <c r="AU239" s="20" t="s">
        <v>146</v>
      </c>
    </row>
    <row r="240" spans="1:47" s="2" customFormat="1" ht="29.25">
      <c r="A240" s="37"/>
      <c r="B240" s="38"/>
      <c r="C240" s="39"/>
      <c r="D240" s="204" t="s">
        <v>150</v>
      </c>
      <c r="E240" s="39"/>
      <c r="F240" s="208" t="s">
        <v>293</v>
      </c>
      <c r="G240" s="39"/>
      <c r="H240" s="39"/>
      <c r="I240" s="112"/>
      <c r="J240" s="39"/>
      <c r="K240" s="39"/>
      <c r="L240" s="42"/>
      <c r="M240" s="206"/>
      <c r="N240" s="207"/>
      <c r="O240" s="67"/>
      <c r="P240" s="67"/>
      <c r="Q240" s="67"/>
      <c r="R240" s="67"/>
      <c r="S240" s="67"/>
      <c r="T240" s="68"/>
      <c r="U240" s="37"/>
      <c r="V240" s="37"/>
      <c r="W240" s="37"/>
      <c r="X240" s="37"/>
      <c r="Y240" s="37"/>
      <c r="Z240" s="37"/>
      <c r="AA240" s="37"/>
      <c r="AB240" s="37"/>
      <c r="AC240" s="37"/>
      <c r="AD240" s="37"/>
      <c r="AE240" s="37"/>
      <c r="AT240" s="20" t="s">
        <v>150</v>
      </c>
      <c r="AU240" s="20" t="s">
        <v>146</v>
      </c>
    </row>
    <row r="241" spans="2:51" s="13" customFormat="1" ht="11.25">
      <c r="B241" s="209"/>
      <c r="C241" s="210"/>
      <c r="D241" s="204" t="s">
        <v>152</v>
      </c>
      <c r="E241" s="211" t="s">
        <v>19</v>
      </c>
      <c r="F241" s="212" t="s">
        <v>294</v>
      </c>
      <c r="G241" s="210"/>
      <c r="H241" s="211" t="s">
        <v>19</v>
      </c>
      <c r="I241" s="213"/>
      <c r="J241" s="210"/>
      <c r="K241" s="210"/>
      <c r="L241" s="214"/>
      <c r="M241" s="215"/>
      <c r="N241" s="216"/>
      <c r="O241" s="216"/>
      <c r="P241" s="216"/>
      <c r="Q241" s="216"/>
      <c r="R241" s="216"/>
      <c r="S241" s="216"/>
      <c r="T241" s="217"/>
      <c r="AT241" s="218" t="s">
        <v>152</v>
      </c>
      <c r="AU241" s="218" t="s">
        <v>146</v>
      </c>
      <c r="AV241" s="13" t="s">
        <v>80</v>
      </c>
      <c r="AW241" s="13" t="s">
        <v>33</v>
      </c>
      <c r="AX241" s="13" t="s">
        <v>72</v>
      </c>
      <c r="AY241" s="218" t="s">
        <v>136</v>
      </c>
    </row>
    <row r="242" spans="2:51" s="14" customFormat="1" ht="11.25">
      <c r="B242" s="219"/>
      <c r="C242" s="220"/>
      <c r="D242" s="204" t="s">
        <v>152</v>
      </c>
      <c r="E242" s="221" t="s">
        <v>19</v>
      </c>
      <c r="F242" s="222" t="s">
        <v>1238</v>
      </c>
      <c r="G242" s="220"/>
      <c r="H242" s="223">
        <v>0.75</v>
      </c>
      <c r="I242" s="224"/>
      <c r="J242" s="220"/>
      <c r="K242" s="220"/>
      <c r="L242" s="225"/>
      <c r="M242" s="226"/>
      <c r="N242" s="227"/>
      <c r="O242" s="227"/>
      <c r="P242" s="227"/>
      <c r="Q242" s="227"/>
      <c r="R242" s="227"/>
      <c r="S242" s="227"/>
      <c r="T242" s="228"/>
      <c r="AT242" s="229" t="s">
        <v>152</v>
      </c>
      <c r="AU242" s="229" t="s">
        <v>146</v>
      </c>
      <c r="AV242" s="14" t="s">
        <v>82</v>
      </c>
      <c r="AW242" s="14" t="s">
        <v>33</v>
      </c>
      <c r="AX242" s="14" t="s">
        <v>72</v>
      </c>
      <c r="AY242" s="229" t="s">
        <v>136</v>
      </c>
    </row>
    <row r="243" spans="2:51" s="14" customFormat="1" ht="11.25">
      <c r="B243" s="219"/>
      <c r="C243" s="220"/>
      <c r="D243" s="204" t="s">
        <v>152</v>
      </c>
      <c r="E243" s="221" t="s">
        <v>19</v>
      </c>
      <c r="F243" s="222" t="s">
        <v>1239</v>
      </c>
      <c r="G243" s="220"/>
      <c r="H243" s="223">
        <v>0.63</v>
      </c>
      <c r="I243" s="224"/>
      <c r="J243" s="220"/>
      <c r="K243" s="220"/>
      <c r="L243" s="225"/>
      <c r="M243" s="226"/>
      <c r="N243" s="227"/>
      <c r="O243" s="227"/>
      <c r="P243" s="227"/>
      <c r="Q243" s="227"/>
      <c r="R243" s="227"/>
      <c r="S243" s="227"/>
      <c r="T243" s="228"/>
      <c r="AT243" s="229" t="s">
        <v>152</v>
      </c>
      <c r="AU243" s="229" t="s">
        <v>146</v>
      </c>
      <c r="AV243" s="14" t="s">
        <v>82</v>
      </c>
      <c r="AW243" s="14" t="s">
        <v>33</v>
      </c>
      <c r="AX243" s="14" t="s">
        <v>72</v>
      </c>
      <c r="AY243" s="229" t="s">
        <v>136</v>
      </c>
    </row>
    <row r="244" spans="2:51" s="14" customFormat="1" ht="11.25">
      <c r="B244" s="219"/>
      <c r="C244" s="220"/>
      <c r="D244" s="204" t="s">
        <v>152</v>
      </c>
      <c r="E244" s="221" t="s">
        <v>19</v>
      </c>
      <c r="F244" s="222" t="s">
        <v>1240</v>
      </c>
      <c r="G244" s="220"/>
      <c r="H244" s="223">
        <v>0.96</v>
      </c>
      <c r="I244" s="224"/>
      <c r="J244" s="220"/>
      <c r="K244" s="220"/>
      <c r="L244" s="225"/>
      <c r="M244" s="226"/>
      <c r="N244" s="227"/>
      <c r="O244" s="227"/>
      <c r="P244" s="227"/>
      <c r="Q244" s="227"/>
      <c r="R244" s="227"/>
      <c r="S244" s="227"/>
      <c r="T244" s="228"/>
      <c r="AT244" s="229" t="s">
        <v>152</v>
      </c>
      <c r="AU244" s="229" t="s">
        <v>146</v>
      </c>
      <c r="AV244" s="14" t="s">
        <v>82</v>
      </c>
      <c r="AW244" s="14" t="s">
        <v>33</v>
      </c>
      <c r="AX244" s="14" t="s">
        <v>72</v>
      </c>
      <c r="AY244" s="229" t="s">
        <v>136</v>
      </c>
    </row>
    <row r="245" spans="2:51" s="14" customFormat="1" ht="11.25">
      <c r="B245" s="219"/>
      <c r="C245" s="220"/>
      <c r="D245" s="204" t="s">
        <v>152</v>
      </c>
      <c r="E245" s="221" t="s">
        <v>19</v>
      </c>
      <c r="F245" s="222" t="s">
        <v>1241</v>
      </c>
      <c r="G245" s="220"/>
      <c r="H245" s="223">
        <v>9.504</v>
      </c>
      <c r="I245" s="224"/>
      <c r="J245" s="220"/>
      <c r="K245" s="220"/>
      <c r="L245" s="225"/>
      <c r="M245" s="226"/>
      <c r="N245" s="227"/>
      <c r="O245" s="227"/>
      <c r="P245" s="227"/>
      <c r="Q245" s="227"/>
      <c r="R245" s="227"/>
      <c r="S245" s="227"/>
      <c r="T245" s="228"/>
      <c r="AT245" s="229" t="s">
        <v>152</v>
      </c>
      <c r="AU245" s="229" t="s">
        <v>146</v>
      </c>
      <c r="AV245" s="14" t="s">
        <v>82</v>
      </c>
      <c r="AW245" s="14" t="s">
        <v>33</v>
      </c>
      <c r="AX245" s="14" t="s">
        <v>72</v>
      </c>
      <c r="AY245" s="229" t="s">
        <v>136</v>
      </c>
    </row>
    <row r="246" spans="2:51" s="15" customFormat="1" ht="11.25">
      <c r="B246" s="230"/>
      <c r="C246" s="231"/>
      <c r="D246" s="204" t="s">
        <v>152</v>
      </c>
      <c r="E246" s="232" t="s">
        <v>19</v>
      </c>
      <c r="F246" s="233" t="s">
        <v>177</v>
      </c>
      <c r="G246" s="231"/>
      <c r="H246" s="234">
        <v>11.844</v>
      </c>
      <c r="I246" s="235"/>
      <c r="J246" s="231"/>
      <c r="K246" s="231"/>
      <c r="L246" s="236"/>
      <c r="M246" s="237"/>
      <c r="N246" s="238"/>
      <c r="O246" s="238"/>
      <c r="P246" s="238"/>
      <c r="Q246" s="238"/>
      <c r="R246" s="238"/>
      <c r="S246" s="238"/>
      <c r="T246" s="239"/>
      <c r="AT246" s="240" t="s">
        <v>152</v>
      </c>
      <c r="AU246" s="240" t="s">
        <v>146</v>
      </c>
      <c r="AV246" s="15" t="s">
        <v>145</v>
      </c>
      <c r="AW246" s="15" t="s">
        <v>33</v>
      </c>
      <c r="AX246" s="15" t="s">
        <v>80</v>
      </c>
      <c r="AY246" s="240" t="s">
        <v>136</v>
      </c>
    </row>
    <row r="247" spans="1:65" s="2" customFormat="1" ht="16.5" customHeight="1">
      <c r="A247" s="37"/>
      <c r="B247" s="38"/>
      <c r="C247" s="191" t="s">
        <v>351</v>
      </c>
      <c r="D247" s="191" t="s">
        <v>141</v>
      </c>
      <c r="E247" s="192" t="s">
        <v>299</v>
      </c>
      <c r="F247" s="193" t="s">
        <v>300</v>
      </c>
      <c r="G247" s="194" t="s">
        <v>90</v>
      </c>
      <c r="H247" s="195">
        <v>52.946</v>
      </c>
      <c r="I247" s="196"/>
      <c r="J247" s="197">
        <f>ROUND(I247*H247,2)</f>
        <v>0</v>
      </c>
      <c r="K247" s="193" t="s">
        <v>144</v>
      </c>
      <c r="L247" s="42"/>
      <c r="M247" s="198" t="s">
        <v>19</v>
      </c>
      <c r="N247" s="199" t="s">
        <v>43</v>
      </c>
      <c r="O247" s="67"/>
      <c r="P247" s="200">
        <f>O247*H247</f>
        <v>0</v>
      </c>
      <c r="Q247" s="200">
        <v>0</v>
      </c>
      <c r="R247" s="200">
        <f>Q247*H247</f>
        <v>0</v>
      </c>
      <c r="S247" s="200">
        <v>0.062</v>
      </c>
      <c r="T247" s="201">
        <f>S247*H247</f>
        <v>3.2826519999999997</v>
      </c>
      <c r="U247" s="37"/>
      <c r="V247" s="37"/>
      <c r="W247" s="37"/>
      <c r="X247" s="37"/>
      <c r="Y247" s="37"/>
      <c r="Z247" s="37"/>
      <c r="AA247" s="37"/>
      <c r="AB247" s="37"/>
      <c r="AC247" s="37"/>
      <c r="AD247" s="37"/>
      <c r="AE247" s="37"/>
      <c r="AR247" s="202" t="s">
        <v>145</v>
      </c>
      <c r="AT247" s="202" t="s">
        <v>141</v>
      </c>
      <c r="AU247" s="202" t="s">
        <v>146</v>
      </c>
      <c r="AY247" s="20" t="s">
        <v>136</v>
      </c>
      <c r="BE247" s="203">
        <f>IF(N247="základní",J247,0)</f>
        <v>0</v>
      </c>
      <c r="BF247" s="203">
        <f>IF(N247="snížená",J247,0)</f>
        <v>0</v>
      </c>
      <c r="BG247" s="203">
        <f>IF(N247="zákl. přenesená",J247,0)</f>
        <v>0</v>
      </c>
      <c r="BH247" s="203">
        <f>IF(N247="sníž. přenesená",J247,0)</f>
        <v>0</v>
      </c>
      <c r="BI247" s="203">
        <f>IF(N247="nulová",J247,0)</f>
        <v>0</v>
      </c>
      <c r="BJ247" s="20" t="s">
        <v>80</v>
      </c>
      <c r="BK247" s="203">
        <f>ROUND(I247*H247,2)</f>
        <v>0</v>
      </c>
      <c r="BL247" s="20" t="s">
        <v>145</v>
      </c>
      <c r="BM247" s="202" t="s">
        <v>1242</v>
      </c>
    </row>
    <row r="248" spans="1:47" s="2" customFormat="1" ht="19.5">
      <c r="A248" s="37"/>
      <c r="B248" s="38"/>
      <c r="C248" s="39"/>
      <c r="D248" s="204" t="s">
        <v>148</v>
      </c>
      <c r="E248" s="39"/>
      <c r="F248" s="205" t="s">
        <v>302</v>
      </c>
      <c r="G248" s="39"/>
      <c r="H248" s="39"/>
      <c r="I248" s="112"/>
      <c r="J248" s="39"/>
      <c r="K248" s="39"/>
      <c r="L248" s="42"/>
      <c r="M248" s="206"/>
      <c r="N248" s="207"/>
      <c r="O248" s="67"/>
      <c r="P248" s="67"/>
      <c r="Q248" s="67"/>
      <c r="R248" s="67"/>
      <c r="S248" s="67"/>
      <c r="T248" s="68"/>
      <c r="U248" s="37"/>
      <c r="V248" s="37"/>
      <c r="W248" s="37"/>
      <c r="X248" s="37"/>
      <c r="Y248" s="37"/>
      <c r="Z248" s="37"/>
      <c r="AA248" s="37"/>
      <c r="AB248" s="37"/>
      <c r="AC248" s="37"/>
      <c r="AD248" s="37"/>
      <c r="AE248" s="37"/>
      <c r="AT248" s="20" t="s">
        <v>148</v>
      </c>
      <c r="AU248" s="20" t="s">
        <v>146</v>
      </c>
    </row>
    <row r="249" spans="1:47" s="2" customFormat="1" ht="29.25">
      <c r="A249" s="37"/>
      <c r="B249" s="38"/>
      <c r="C249" s="39"/>
      <c r="D249" s="204" t="s">
        <v>150</v>
      </c>
      <c r="E249" s="39"/>
      <c r="F249" s="208" t="s">
        <v>293</v>
      </c>
      <c r="G249" s="39"/>
      <c r="H249" s="39"/>
      <c r="I249" s="112"/>
      <c r="J249" s="39"/>
      <c r="K249" s="39"/>
      <c r="L249" s="42"/>
      <c r="M249" s="206"/>
      <c r="N249" s="207"/>
      <c r="O249" s="67"/>
      <c r="P249" s="67"/>
      <c r="Q249" s="67"/>
      <c r="R249" s="67"/>
      <c r="S249" s="67"/>
      <c r="T249" s="68"/>
      <c r="U249" s="37"/>
      <c r="V249" s="37"/>
      <c r="W249" s="37"/>
      <c r="X249" s="37"/>
      <c r="Y249" s="37"/>
      <c r="Z249" s="37"/>
      <c r="AA249" s="37"/>
      <c r="AB249" s="37"/>
      <c r="AC249" s="37"/>
      <c r="AD249" s="37"/>
      <c r="AE249" s="37"/>
      <c r="AT249" s="20" t="s">
        <v>150</v>
      </c>
      <c r="AU249" s="20" t="s">
        <v>146</v>
      </c>
    </row>
    <row r="250" spans="2:51" s="13" customFormat="1" ht="11.25">
      <c r="B250" s="209"/>
      <c r="C250" s="210"/>
      <c r="D250" s="204" t="s">
        <v>152</v>
      </c>
      <c r="E250" s="211" t="s">
        <v>19</v>
      </c>
      <c r="F250" s="212" t="s">
        <v>303</v>
      </c>
      <c r="G250" s="210"/>
      <c r="H250" s="211" t="s">
        <v>19</v>
      </c>
      <c r="I250" s="213"/>
      <c r="J250" s="210"/>
      <c r="K250" s="210"/>
      <c r="L250" s="214"/>
      <c r="M250" s="215"/>
      <c r="N250" s="216"/>
      <c r="O250" s="216"/>
      <c r="P250" s="216"/>
      <c r="Q250" s="216"/>
      <c r="R250" s="216"/>
      <c r="S250" s="216"/>
      <c r="T250" s="217"/>
      <c r="AT250" s="218" t="s">
        <v>152</v>
      </c>
      <c r="AU250" s="218" t="s">
        <v>146</v>
      </c>
      <c r="AV250" s="13" t="s">
        <v>80</v>
      </c>
      <c r="AW250" s="13" t="s">
        <v>33</v>
      </c>
      <c r="AX250" s="13" t="s">
        <v>72</v>
      </c>
      <c r="AY250" s="218" t="s">
        <v>136</v>
      </c>
    </row>
    <row r="251" spans="2:51" s="14" customFormat="1" ht="11.25">
      <c r="B251" s="219"/>
      <c r="C251" s="220"/>
      <c r="D251" s="204" t="s">
        <v>152</v>
      </c>
      <c r="E251" s="221" t="s">
        <v>19</v>
      </c>
      <c r="F251" s="222" t="s">
        <v>1243</v>
      </c>
      <c r="G251" s="220"/>
      <c r="H251" s="223">
        <v>3.12</v>
      </c>
      <c r="I251" s="224"/>
      <c r="J251" s="220"/>
      <c r="K251" s="220"/>
      <c r="L251" s="225"/>
      <c r="M251" s="226"/>
      <c r="N251" s="227"/>
      <c r="O251" s="227"/>
      <c r="P251" s="227"/>
      <c r="Q251" s="227"/>
      <c r="R251" s="227"/>
      <c r="S251" s="227"/>
      <c r="T251" s="228"/>
      <c r="AT251" s="229" t="s">
        <v>152</v>
      </c>
      <c r="AU251" s="229" t="s">
        <v>146</v>
      </c>
      <c r="AV251" s="14" t="s">
        <v>82</v>
      </c>
      <c r="AW251" s="14" t="s">
        <v>33</v>
      </c>
      <c r="AX251" s="14" t="s">
        <v>72</v>
      </c>
      <c r="AY251" s="229" t="s">
        <v>136</v>
      </c>
    </row>
    <row r="252" spans="2:51" s="14" customFormat="1" ht="11.25">
      <c r="B252" s="219"/>
      <c r="C252" s="220"/>
      <c r="D252" s="204" t="s">
        <v>152</v>
      </c>
      <c r="E252" s="221" t="s">
        <v>19</v>
      </c>
      <c r="F252" s="222" t="s">
        <v>1244</v>
      </c>
      <c r="G252" s="220"/>
      <c r="H252" s="223">
        <v>1.44</v>
      </c>
      <c r="I252" s="224"/>
      <c r="J252" s="220"/>
      <c r="K252" s="220"/>
      <c r="L252" s="225"/>
      <c r="M252" s="226"/>
      <c r="N252" s="227"/>
      <c r="O252" s="227"/>
      <c r="P252" s="227"/>
      <c r="Q252" s="227"/>
      <c r="R252" s="227"/>
      <c r="S252" s="227"/>
      <c r="T252" s="228"/>
      <c r="AT252" s="229" t="s">
        <v>152</v>
      </c>
      <c r="AU252" s="229" t="s">
        <v>146</v>
      </c>
      <c r="AV252" s="14" t="s">
        <v>82</v>
      </c>
      <c r="AW252" s="14" t="s">
        <v>33</v>
      </c>
      <c r="AX252" s="14" t="s">
        <v>72</v>
      </c>
      <c r="AY252" s="229" t="s">
        <v>136</v>
      </c>
    </row>
    <row r="253" spans="2:51" s="14" customFormat="1" ht="11.25">
      <c r="B253" s="219"/>
      <c r="C253" s="220"/>
      <c r="D253" s="204" t="s">
        <v>152</v>
      </c>
      <c r="E253" s="221" t="s">
        <v>19</v>
      </c>
      <c r="F253" s="222" t="s">
        <v>1245</v>
      </c>
      <c r="G253" s="220"/>
      <c r="H253" s="223">
        <v>4.562</v>
      </c>
      <c r="I253" s="224"/>
      <c r="J253" s="220"/>
      <c r="K253" s="220"/>
      <c r="L253" s="225"/>
      <c r="M253" s="226"/>
      <c r="N253" s="227"/>
      <c r="O253" s="227"/>
      <c r="P253" s="227"/>
      <c r="Q253" s="227"/>
      <c r="R253" s="227"/>
      <c r="S253" s="227"/>
      <c r="T253" s="228"/>
      <c r="AT253" s="229" t="s">
        <v>152</v>
      </c>
      <c r="AU253" s="229" t="s">
        <v>146</v>
      </c>
      <c r="AV253" s="14" t="s">
        <v>82</v>
      </c>
      <c r="AW253" s="14" t="s">
        <v>33</v>
      </c>
      <c r="AX253" s="14" t="s">
        <v>72</v>
      </c>
      <c r="AY253" s="229" t="s">
        <v>136</v>
      </c>
    </row>
    <row r="254" spans="2:51" s="14" customFormat="1" ht="11.25">
      <c r="B254" s="219"/>
      <c r="C254" s="220"/>
      <c r="D254" s="204" t="s">
        <v>152</v>
      </c>
      <c r="E254" s="221" t="s">
        <v>19</v>
      </c>
      <c r="F254" s="222" t="s">
        <v>1246</v>
      </c>
      <c r="G254" s="220"/>
      <c r="H254" s="223">
        <v>1.14</v>
      </c>
      <c r="I254" s="224"/>
      <c r="J254" s="220"/>
      <c r="K254" s="220"/>
      <c r="L254" s="225"/>
      <c r="M254" s="226"/>
      <c r="N254" s="227"/>
      <c r="O254" s="227"/>
      <c r="P254" s="227"/>
      <c r="Q254" s="227"/>
      <c r="R254" s="227"/>
      <c r="S254" s="227"/>
      <c r="T254" s="228"/>
      <c r="AT254" s="229" t="s">
        <v>152</v>
      </c>
      <c r="AU254" s="229" t="s">
        <v>146</v>
      </c>
      <c r="AV254" s="14" t="s">
        <v>82</v>
      </c>
      <c r="AW254" s="14" t="s">
        <v>33</v>
      </c>
      <c r="AX254" s="14" t="s">
        <v>72</v>
      </c>
      <c r="AY254" s="229" t="s">
        <v>136</v>
      </c>
    </row>
    <row r="255" spans="2:51" s="14" customFormat="1" ht="11.25">
      <c r="B255" s="219"/>
      <c r="C255" s="220"/>
      <c r="D255" s="204" t="s">
        <v>152</v>
      </c>
      <c r="E255" s="221" t="s">
        <v>19</v>
      </c>
      <c r="F255" s="222" t="s">
        <v>1247</v>
      </c>
      <c r="G255" s="220"/>
      <c r="H255" s="223">
        <v>2.38</v>
      </c>
      <c r="I255" s="224"/>
      <c r="J255" s="220"/>
      <c r="K255" s="220"/>
      <c r="L255" s="225"/>
      <c r="M255" s="226"/>
      <c r="N255" s="227"/>
      <c r="O255" s="227"/>
      <c r="P255" s="227"/>
      <c r="Q255" s="227"/>
      <c r="R255" s="227"/>
      <c r="S255" s="227"/>
      <c r="T255" s="228"/>
      <c r="AT255" s="229" t="s">
        <v>152</v>
      </c>
      <c r="AU255" s="229" t="s">
        <v>146</v>
      </c>
      <c r="AV255" s="14" t="s">
        <v>82</v>
      </c>
      <c r="AW255" s="14" t="s">
        <v>33</v>
      </c>
      <c r="AX255" s="14" t="s">
        <v>72</v>
      </c>
      <c r="AY255" s="229" t="s">
        <v>136</v>
      </c>
    </row>
    <row r="256" spans="2:51" s="14" customFormat="1" ht="11.25">
      <c r="B256" s="219"/>
      <c r="C256" s="220"/>
      <c r="D256" s="204" t="s">
        <v>152</v>
      </c>
      <c r="E256" s="221" t="s">
        <v>19</v>
      </c>
      <c r="F256" s="222" t="s">
        <v>1248</v>
      </c>
      <c r="G256" s="220"/>
      <c r="H256" s="223">
        <v>8.82</v>
      </c>
      <c r="I256" s="224"/>
      <c r="J256" s="220"/>
      <c r="K256" s="220"/>
      <c r="L256" s="225"/>
      <c r="M256" s="226"/>
      <c r="N256" s="227"/>
      <c r="O256" s="227"/>
      <c r="P256" s="227"/>
      <c r="Q256" s="227"/>
      <c r="R256" s="227"/>
      <c r="S256" s="227"/>
      <c r="T256" s="228"/>
      <c r="AT256" s="229" t="s">
        <v>152</v>
      </c>
      <c r="AU256" s="229" t="s">
        <v>146</v>
      </c>
      <c r="AV256" s="14" t="s">
        <v>82</v>
      </c>
      <c r="AW256" s="14" t="s">
        <v>33</v>
      </c>
      <c r="AX256" s="14" t="s">
        <v>72</v>
      </c>
      <c r="AY256" s="229" t="s">
        <v>136</v>
      </c>
    </row>
    <row r="257" spans="2:51" s="14" customFormat="1" ht="11.25">
      <c r="B257" s="219"/>
      <c r="C257" s="220"/>
      <c r="D257" s="204" t="s">
        <v>152</v>
      </c>
      <c r="E257" s="221" t="s">
        <v>19</v>
      </c>
      <c r="F257" s="222" t="s">
        <v>1249</v>
      </c>
      <c r="G257" s="220"/>
      <c r="H257" s="223">
        <v>1.53</v>
      </c>
      <c r="I257" s="224"/>
      <c r="J257" s="220"/>
      <c r="K257" s="220"/>
      <c r="L257" s="225"/>
      <c r="M257" s="226"/>
      <c r="N257" s="227"/>
      <c r="O257" s="227"/>
      <c r="P257" s="227"/>
      <c r="Q257" s="227"/>
      <c r="R257" s="227"/>
      <c r="S257" s="227"/>
      <c r="T257" s="228"/>
      <c r="AT257" s="229" t="s">
        <v>152</v>
      </c>
      <c r="AU257" s="229" t="s">
        <v>146</v>
      </c>
      <c r="AV257" s="14" t="s">
        <v>82</v>
      </c>
      <c r="AW257" s="14" t="s">
        <v>33</v>
      </c>
      <c r="AX257" s="14" t="s">
        <v>72</v>
      </c>
      <c r="AY257" s="229" t="s">
        <v>136</v>
      </c>
    </row>
    <row r="258" spans="2:51" s="14" customFormat="1" ht="11.25">
      <c r="B258" s="219"/>
      <c r="C258" s="220"/>
      <c r="D258" s="204" t="s">
        <v>152</v>
      </c>
      <c r="E258" s="221" t="s">
        <v>19</v>
      </c>
      <c r="F258" s="222" t="s">
        <v>1250</v>
      </c>
      <c r="G258" s="220"/>
      <c r="H258" s="223">
        <v>3.859</v>
      </c>
      <c r="I258" s="224"/>
      <c r="J258" s="220"/>
      <c r="K258" s="220"/>
      <c r="L258" s="225"/>
      <c r="M258" s="226"/>
      <c r="N258" s="227"/>
      <c r="O258" s="227"/>
      <c r="P258" s="227"/>
      <c r="Q258" s="227"/>
      <c r="R258" s="227"/>
      <c r="S258" s="227"/>
      <c r="T258" s="228"/>
      <c r="AT258" s="229" t="s">
        <v>152</v>
      </c>
      <c r="AU258" s="229" t="s">
        <v>146</v>
      </c>
      <c r="AV258" s="14" t="s">
        <v>82</v>
      </c>
      <c r="AW258" s="14" t="s">
        <v>33</v>
      </c>
      <c r="AX258" s="14" t="s">
        <v>72</v>
      </c>
      <c r="AY258" s="229" t="s">
        <v>136</v>
      </c>
    </row>
    <row r="259" spans="2:51" s="14" customFormat="1" ht="11.25">
      <c r="B259" s="219"/>
      <c r="C259" s="220"/>
      <c r="D259" s="204" t="s">
        <v>152</v>
      </c>
      <c r="E259" s="221" t="s">
        <v>19</v>
      </c>
      <c r="F259" s="222" t="s">
        <v>1251</v>
      </c>
      <c r="G259" s="220"/>
      <c r="H259" s="223">
        <v>2.736</v>
      </c>
      <c r="I259" s="224"/>
      <c r="J259" s="220"/>
      <c r="K259" s="220"/>
      <c r="L259" s="225"/>
      <c r="M259" s="226"/>
      <c r="N259" s="227"/>
      <c r="O259" s="227"/>
      <c r="P259" s="227"/>
      <c r="Q259" s="227"/>
      <c r="R259" s="227"/>
      <c r="S259" s="227"/>
      <c r="T259" s="228"/>
      <c r="AT259" s="229" t="s">
        <v>152</v>
      </c>
      <c r="AU259" s="229" t="s">
        <v>146</v>
      </c>
      <c r="AV259" s="14" t="s">
        <v>82</v>
      </c>
      <c r="AW259" s="14" t="s">
        <v>33</v>
      </c>
      <c r="AX259" s="14" t="s">
        <v>72</v>
      </c>
      <c r="AY259" s="229" t="s">
        <v>136</v>
      </c>
    </row>
    <row r="260" spans="2:51" s="14" customFormat="1" ht="11.25">
      <c r="B260" s="219"/>
      <c r="C260" s="220"/>
      <c r="D260" s="204" t="s">
        <v>152</v>
      </c>
      <c r="E260" s="221" t="s">
        <v>19</v>
      </c>
      <c r="F260" s="222" t="s">
        <v>1252</v>
      </c>
      <c r="G260" s="220"/>
      <c r="H260" s="223">
        <v>3.019</v>
      </c>
      <c r="I260" s="224"/>
      <c r="J260" s="220"/>
      <c r="K260" s="220"/>
      <c r="L260" s="225"/>
      <c r="M260" s="226"/>
      <c r="N260" s="227"/>
      <c r="O260" s="227"/>
      <c r="P260" s="227"/>
      <c r="Q260" s="227"/>
      <c r="R260" s="227"/>
      <c r="S260" s="227"/>
      <c r="T260" s="228"/>
      <c r="AT260" s="229" t="s">
        <v>152</v>
      </c>
      <c r="AU260" s="229" t="s">
        <v>146</v>
      </c>
      <c r="AV260" s="14" t="s">
        <v>82</v>
      </c>
      <c r="AW260" s="14" t="s">
        <v>33</v>
      </c>
      <c r="AX260" s="14" t="s">
        <v>72</v>
      </c>
      <c r="AY260" s="229" t="s">
        <v>136</v>
      </c>
    </row>
    <row r="261" spans="2:51" s="14" customFormat="1" ht="11.25">
      <c r="B261" s="219"/>
      <c r="C261" s="220"/>
      <c r="D261" s="204" t="s">
        <v>152</v>
      </c>
      <c r="E261" s="221" t="s">
        <v>19</v>
      </c>
      <c r="F261" s="222" t="s">
        <v>1253</v>
      </c>
      <c r="G261" s="220"/>
      <c r="H261" s="223">
        <v>2.693</v>
      </c>
      <c r="I261" s="224"/>
      <c r="J261" s="220"/>
      <c r="K261" s="220"/>
      <c r="L261" s="225"/>
      <c r="M261" s="226"/>
      <c r="N261" s="227"/>
      <c r="O261" s="227"/>
      <c r="P261" s="227"/>
      <c r="Q261" s="227"/>
      <c r="R261" s="227"/>
      <c r="S261" s="227"/>
      <c r="T261" s="228"/>
      <c r="AT261" s="229" t="s">
        <v>152</v>
      </c>
      <c r="AU261" s="229" t="s">
        <v>146</v>
      </c>
      <c r="AV261" s="14" t="s">
        <v>82</v>
      </c>
      <c r="AW261" s="14" t="s">
        <v>33</v>
      </c>
      <c r="AX261" s="14" t="s">
        <v>72</v>
      </c>
      <c r="AY261" s="229" t="s">
        <v>136</v>
      </c>
    </row>
    <row r="262" spans="2:51" s="14" customFormat="1" ht="11.25">
      <c r="B262" s="219"/>
      <c r="C262" s="220"/>
      <c r="D262" s="204" t="s">
        <v>152</v>
      </c>
      <c r="E262" s="221" t="s">
        <v>19</v>
      </c>
      <c r="F262" s="222" t="s">
        <v>1254</v>
      </c>
      <c r="G262" s="220"/>
      <c r="H262" s="223">
        <v>3.129</v>
      </c>
      <c r="I262" s="224"/>
      <c r="J262" s="220"/>
      <c r="K262" s="220"/>
      <c r="L262" s="225"/>
      <c r="M262" s="226"/>
      <c r="N262" s="227"/>
      <c r="O262" s="227"/>
      <c r="P262" s="227"/>
      <c r="Q262" s="227"/>
      <c r="R262" s="227"/>
      <c r="S262" s="227"/>
      <c r="T262" s="228"/>
      <c r="AT262" s="229" t="s">
        <v>152</v>
      </c>
      <c r="AU262" s="229" t="s">
        <v>146</v>
      </c>
      <c r="AV262" s="14" t="s">
        <v>82</v>
      </c>
      <c r="AW262" s="14" t="s">
        <v>33</v>
      </c>
      <c r="AX262" s="14" t="s">
        <v>72</v>
      </c>
      <c r="AY262" s="229" t="s">
        <v>136</v>
      </c>
    </row>
    <row r="263" spans="2:51" s="14" customFormat="1" ht="11.25">
      <c r="B263" s="219"/>
      <c r="C263" s="220"/>
      <c r="D263" s="204" t="s">
        <v>152</v>
      </c>
      <c r="E263" s="221" t="s">
        <v>19</v>
      </c>
      <c r="F263" s="222" t="s">
        <v>1255</v>
      </c>
      <c r="G263" s="220"/>
      <c r="H263" s="223">
        <v>3.106</v>
      </c>
      <c r="I263" s="224"/>
      <c r="J263" s="220"/>
      <c r="K263" s="220"/>
      <c r="L263" s="225"/>
      <c r="M263" s="226"/>
      <c r="N263" s="227"/>
      <c r="O263" s="227"/>
      <c r="P263" s="227"/>
      <c r="Q263" s="227"/>
      <c r="R263" s="227"/>
      <c r="S263" s="227"/>
      <c r="T263" s="228"/>
      <c r="AT263" s="229" t="s">
        <v>152</v>
      </c>
      <c r="AU263" s="229" t="s">
        <v>146</v>
      </c>
      <c r="AV263" s="14" t="s">
        <v>82</v>
      </c>
      <c r="AW263" s="14" t="s">
        <v>33</v>
      </c>
      <c r="AX263" s="14" t="s">
        <v>72</v>
      </c>
      <c r="AY263" s="229" t="s">
        <v>136</v>
      </c>
    </row>
    <row r="264" spans="2:51" s="14" customFormat="1" ht="11.25">
      <c r="B264" s="219"/>
      <c r="C264" s="220"/>
      <c r="D264" s="204" t="s">
        <v>152</v>
      </c>
      <c r="E264" s="221" t="s">
        <v>19</v>
      </c>
      <c r="F264" s="222" t="s">
        <v>1256</v>
      </c>
      <c r="G264" s="220"/>
      <c r="H264" s="223">
        <v>3.16</v>
      </c>
      <c r="I264" s="224"/>
      <c r="J264" s="220"/>
      <c r="K264" s="220"/>
      <c r="L264" s="225"/>
      <c r="M264" s="226"/>
      <c r="N264" s="227"/>
      <c r="O264" s="227"/>
      <c r="P264" s="227"/>
      <c r="Q264" s="227"/>
      <c r="R264" s="227"/>
      <c r="S264" s="227"/>
      <c r="T264" s="228"/>
      <c r="AT264" s="229" t="s">
        <v>152</v>
      </c>
      <c r="AU264" s="229" t="s">
        <v>146</v>
      </c>
      <c r="AV264" s="14" t="s">
        <v>82</v>
      </c>
      <c r="AW264" s="14" t="s">
        <v>33</v>
      </c>
      <c r="AX264" s="14" t="s">
        <v>72</v>
      </c>
      <c r="AY264" s="229" t="s">
        <v>136</v>
      </c>
    </row>
    <row r="265" spans="2:51" s="14" customFormat="1" ht="11.25">
      <c r="B265" s="219"/>
      <c r="C265" s="220"/>
      <c r="D265" s="204" t="s">
        <v>152</v>
      </c>
      <c r="E265" s="221" t="s">
        <v>19</v>
      </c>
      <c r="F265" s="222" t="s">
        <v>1257</v>
      </c>
      <c r="G265" s="220"/>
      <c r="H265" s="223">
        <v>5.643</v>
      </c>
      <c r="I265" s="224"/>
      <c r="J265" s="220"/>
      <c r="K265" s="220"/>
      <c r="L265" s="225"/>
      <c r="M265" s="226"/>
      <c r="N265" s="227"/>
      <c r="O265" s="227"/>
      <c r="P265" s="227"/>
      <c r="Q265" s="227"/>
      <c r="R265" s="227"/>
      <c r="S265" s="227"/>
      <c r="T265" s="228"/>
      <c r="AT265" s="229" t="s">
        <v>152</v>
      </c>
      <c r="AU265" s="229" t="s">
        <v>146</v>
      </c>
      <c r="AV265" s="14" t="s">
        <v>82</v>
      </c>
      <c r="AW265" s="14" t="s">
        <v>33</v>
      </c>
      <c r="AX265" s="14" t="s">
        <v>72</v>
      </c>
      <c r="AY265" s="229" t="s">
        <v>136</v>
      </c>
    </row>
    <row r="266" spans="2:51" s="14" customFormat="1" ht="11.25">
      <c r="B266" s="219"/>
      <c r="C266" s="220"/>
      <c r="D266" s="204" t="s">
        <v>152</v>
      </c>
      <c r="E266" s="221" t="s">
        <v>19</v>
      </c>
      <c r="F266" s="222" t="s">
        <v>1258</v>
      </c>
      <c r="G266" s="220"/>
      <c r="H266" s="223">
        <v>2.609</v>
      </c>
      <c r="I266" s="224"/>
      <c r="J266" s="220"/>
      <c r="K266" s="220"/>
      <c r="L266" s="225"/>
      <c r="M266" s="226"/>
      <c r="N266" s="227"/>
      <c r="O266" s="227"/>
      <c r="P266" s="227"/>
      <c r="Q266" s="227"/>
      <c r="R266" s="227"/>
      <c r="S266" s="227"/>
      <c r="T266" s="228"/>
      <c r="AT266" s="229" t="s">
        <v>152</v>
      </c>
      <c r="AU266" s="229" t="s">
        <v>146</v>
      </c>
      <c r="AV266" s="14" t="s">
        <v>82</v>
      </c>
      <c r="AW266" s="14" t="s">
        <v>33</v>
      </c>
      <c r="AX266" s="14" t="s">
        <v>72</v>
      </c>
      <c r="AY266" s="229" t="s">
        <v>136</v>
      </c>
    </row>
    <row r="267" spans="2:51" s="15" customFormat="1" ht="11.25">
      <c r="B267" s="230"/>
      <c r="C267" s="231"/>
      <c r="D267" s="204" t="s">
        <v>152</v>
      </c>
      <c r="E267" s="232" t="s">
        <v>19</v>
      </c>
      <c r="F267" s="233" t="s">
        <v>177</v>
      </c>
      <c r="G267" s="231"/>
      <c r="H267" s="234">
        <v>52.946</v>
      </c>
      <c r="I267" s="235"/>
      <c r="J267" s="231"/>
      <c r="K267" s="231"/>
      <c r="L267" s="236"/>
      <c r="M267" s="237"/>
      <c r="N267" s="238"/>
      <c r="O267" s="238"/>
      <c r="P267" s="238"/>
      <c r="Q267" s="238"/>
      <c r="R267" s="238"/>
      <c r="S267" s="238"/>
      <c r="T267" s="239"/>
      <c r="AT267" s="240" t="s">
        <v>152</v>
      </c>
      <c r="AU267" s="240" t="s">
        <v>146</v>
      </c>
      <c r="AV267" s="15" t="s">
        <v>145</v>
      </c>
      <c r="AW267" s="15" t="s">
        <v>33</v>
      </c>
      <c r="AX267" s="15" t="s">
        <v>80</v>
      </c>
      <c r="AY267" s="240" t="s">
        <v>136</v>
      </c>
    </row>
    <row r="268" spans="1:65" s="2" customFormat="1" ht="16.5" customHeight="1">
      <c r="A268" s="37"/>
      <c r="B268" s="38"/>
      <c r="C268" s="191" t="s">
        <v>359</v>
      </c>
      <c r="D268" s="191" t="s">
        <v>141</v>
      </c>
      <c r="E268" s="192" t="s">
        <v>307</v>
      </c>
      <c r="F268" s="193" t="s">
        <v>308</v>
      </c>
      <c r="G268" s="194" t="s">
        <v>90</v>
      </c>
      <c r="H268" s="195">
        <v>114.755</v>
      </c>
      <c r="I268" s="196"/>
      <c r="J268" s="197">
        <f>ROUND(I268*H268,2)</f>
        <v>0</v>
      </c>
      <c r="K268" s="193" t="s">
        <v>144</v>
      </c>
      <c r="L268" s="42"/>
      <c r="M268" s="198" t="s">
        <v>19</v>
      </c>
      <c r="N268" s="199" t="s">
        <v>43</v>
      </c>
      <c r="O268" s="67"/>
      <c r="P268" s="200">
        <f>O268*H268</f>
        <v>0</v>
      </c>
      <c r="Q268" s="200">
        <v>0</v>
      </c>
      <c r="R268" s="200">
        <f>Q268*H268</f>
        <v>0</v>
      </c>
      <c r="S268" s="200">
        <v>0.054</v>
      </c>
      <c r="T268" s="201">
        <f>S268*H268</f>
        <v>6.19677</v>
      </c>
      <c r="U268" s="37"/>
      <c r="V268" s="37"/>
      <c r="W268" s="37"/>
      <c r="X268" s="37"/>
      <c r="Y268" s="37"/>
      <c r="Z268" s="37"/>
      <c r="AA268" s="37"/>
      <c r="AB268" s="37"/>
      <c r="AC268" s="37"/>
      <c r="AD268" s="37"/>
      <c r="AE268" s="37"/>
      <c r="AR268" s="202" t="s">
        <v>145</v>
      </c>
      <c r="AT268" s="202" t="s">
        <v>141</v>
      </c>
      <c r="AU268" s="202" t="s">
        <v>146</v>
      </c>
      <c r="AY268" s="20" t="s">
        <v>136</v>
      </c>
      <c r="BE268" s="203">
        <f>IF(N268="základní",J268,0)</f>
        <v>0</v>
      </c>
      <c r="BF268" s="203">
        <f>IF(N268="snížená",J268,0)</f>
        <v>0</v>
      </c>
      <c r="BG268" s="203">
        <f>IF(N268="zákl. přenesená",J268,0)</f>
        <v>0</v>
      </c>
      <c r="BH268" s="203">
        <f>IF(N268="sníž. přenesená",J268,0)</f>
        <v>0</v>
      </c>
      <c r="BI268" s="203">
        <f>IF(N268="nulová",J268,0)</f>
        <v>0</v>
      </c>
      <c r="BJ268" s="20" t="s">
        <v>80</v>
      </c>
      <c r="BK268" s="203">
        <f>ROUND(I268*H268,2)</f>
        <v>0</v>
      </c>
      <c r="BL268" s="20" t="s">
        <v>145</v>
      </c>
      <c r="BM268" s="202" t="s">
        <v>1259</v>
      </c>
    </row>
    <row r="269" spans="1:47" s="2" customFormat="1" ht="19.5">
      <c r="A269" s="37"/>
      <c r="B269" s="38"/>
      <c r="C269" s="39"/>
      <c r="D269" s="204" t="s">
        <v>148</v>
      </c>
      <c r="E269" s="39"/>
      <c r="F269" s="205" t="s">
        <v>310</v>
      </c>
      <c r="G269" s="39"/>
      <c r="H269" s="39"/>
      <c r="I269" s="112"/>
      <c r="J269" s="39"/>
      <c r="K269" s="39"/>
      <c r="L269" s="42"/>
      <c r="M269" s="206"/>
      <c r="N269" s="207"/>
      <c r="O269" s="67"/>
      <c r="P269" s="67"/>
      <c r="Q269" s="67"/>
      <c r="R269" s="67"/>
      <c r="S269" s="67"/>
      <c r="T269" s="68"/>
      <c r="U269" s="37"/>
      <c r="V269" s="37"/>
      <c r="W269" s="37"/>
      <c r="X269" s="37"/>
      <c r="Y269" s="37"/>
      <c r="Z269" s="37"/>
      <c r="AA269" s="37"/>
      <c r="AB269" s="37"/>
      <c r="AC269" s="37"/>
      <c r="AD269" s="37"/>
      <c r="AE269" s="37"/>
      <c r="AT269" s="20" t="s">
        <v>148</v>
      </c>
      <c r="AU269" s="20" t="s">
        <v>146</v>
      </c>
    </row>
    <row r="270" spans="1:47" s="2" customFormat="1" ht="29.25">
      <c r="A270" s="37"/>
      <c r="B270" s="38"/>
      <c r="C270" s="39"/>
      <c r="D270" s="204" t="s">
        <v>150</v>
      </c>
      <c r="E270" s="39"/>
      <c r="F270" s="208" t="s">
        <v>293</v>
      </c>
      <c r="G270" s="39"/>
      <c r="H270" s="39"/>
      <c r="I270" s="112"/>
      <c r="J270" s="39"/>
      <c r="K270" s="39"/>
      <c r="L270" s="42"/>
      <c r="M270" s="206"/>
      <c r="N270" s="207"/>
      <c r="O270" s="67"/>
      <c r="P270" s="67"/>
      <c r="Q270" s="67"/>
      <c r="R270" s="67"/>
      <c r="S270" s="67"/>
      <c r="T270" s="68"/>
      <c r="U270" s="37"/>
      <c r="V270" s="37"/>
      <c r="W270" s="37"/>
      <c r="X270" s="37"/>
      <c r="Y270" s="37"/>
      <c r="Z270" s="37"/>
      <c r="AA270" s="37"/>
      <c r="AB270" s="37"/>
      <c r="AC270" s="37"/>
      <c r="AD270" s="37"/>
      <c r="AE270" s="37"/>
      <c r="AT270" s="20" t="s">
        <v>150</v>
      </c>
      <c r="AU270" s="20" t="s">
        <v>146</v>
      </c>
    </row>
    <row r="271" spans="2:51" s="13" customFormat="1" ht="11.25">
      <c r="B271" s="209"/>
      <c r="C271" s="210"/>
      <c r="D271" s="204" t="s">
        <v>152</v>
      </c>
      <c r="E271" s="211" t="s">
        <v>19</v>
      </c>
      <c r="F271" s="212" t="s">
        <v>311</v>
      </c>
      <c r="G271" s="210"/>
      <c r="H271" s="211" t="s">
        <v>19</v>
      </c>
      <c r="I271" s="213"/>
      <c r="J271" s="210"/>
      <c r="K271" s="210"/>
      <c r="L271" s="214"/>
      <c r="M271" s="215"/>
      <c r="N271" s="216"/>
      <c r="O271" s="216"/>
      <c r="P271" s="216"/>
      <c r="Q271" s="216"/>
      <c r="R271" s="216"/>
      <c r="S271" s="216"/>
      <c r="T271" s="217"/>
      <c r="AT271" s="218" t="s">
        <v>152</v>
      </c>
      <c r="AU271" s="218" t="s">
        <v>146</v>
      </c>
      <c r="AV271" s="13" t="s">
        <v>80</v>
      </c>
      <c r="AW271" s="13" t="s">
        <v>33</v>
      </c>
      <c r="AX271" s="13" t="s">
        <v>72</v>
      </c>
      <c r="AY271" s="218" t="s">
        <v>136</v>
      </c>
    </row>
    <row r="272" spans="2:51" s="14" customFormat="1" ht="11.25">
      <c r="B272" s="219"/>
      <c r="C272" s="220"/>
      <c r="D272" s="204" t="s">
        <v>152</v>
      </c>
      <c r="E272" s="221" t="s">
        <v>19</v>
      </c>
      <c r="F272" s="222" t="s">
        <v>1260</v>
      </c>
      <c r="G272" s="220"/>
      <c r="H272" s="223">
        <v>15.154</v>
      </c>
      <c r="I272" s="224"/>
      <c r="J272" s="220"/>
      <c r="K272" s="220"/>
      <c r="L272" s="225"/>
      <c r="M272" s="226"/>
      <c r="N272" s="227"/>
      <c r="O272" s="227"/>
      <c r="P272" s="227"/>
      <c r="Q272" s="227"/>
      <c r="R272" s="227"/>
      <c r="S272" s="227"/>
      <c r="T272" s="228"/>
      <c r="AT272" s="229" t="s">
        <v>152</v>
      </c>
      <c r="AU272" s="229" t="s">
        <v>146</v>
      </c>
      <c r="AV272" s="14" t="s">
        <v>82</v>
      </c>
      <c r="AW272" s="14" t="s">
        <v>33</v>
      </c>
      <c r="AX272" s="14" t="s">
        <v>72</v>
      </c>
      <c r="AY272" s="229" t="s">
        <v>136</v>
      </c>
    </row>
    <row r="273" spans="2:51" s="14" customFormat="1" ht="11.25">
      <c r="B273" s="219"/>
      <c r="C273" s="220"/>
      <c r="D273" s="204" t="s">
        <v>152</v>
      </c>
      <c r="E273" s="221" t="s">
        <v>19</v>
      </c>
      <c r="F273" s="222" t="s">
        <v>1261</v>
      </c>
      <c r="G273" s="220"/>
      <c r="H273" s="223">
        <v>5.475</v>
      </c>
      <c r="I273" s="224"/>
      <c r="J273" s="220"/>
      <c r="K273" s="220"/>
      <c r="L273" s="225"/>
      <c r="M273" s="226"/>
      <c r="N273" s="227"/>
      <c r="O273" s="227"/>
      <c r="P273" s="227"/>
      <c r="Q273" s="227"/>
      <c r="R273" s="227"/>
      <c r="S273" s="227"/>
      <c r="T273" s="228"/>
      <c r="AT273" s="229" t="s">
        <v>152</v>
      </c>
      <c r="AU273" s="229" t="s">
        <v>146</v>
      </c>
      <c r="AV273" s="14" t="s">
        <v>82</v>
      </c>
      <c r="AW273" s="14" t="s">
        <v>33</v>
      </c>
      <c r="AX273" s="14" t="s">
        <v>72</v>
      </c>
      <c r="AY273" s="229" t="s">
        <v>136</v>
      </c>
    </row>
    <row r="274" spans="2:51" s="14" customFormat="1" ht="11.25">
      <c r="B274" s="219"/>
      <c r="C274" s="220"/>
      <c r="D274" s="204" t="s">
        <v>152</v>
      </c>
      <c r="E274" s="221" t="s">
        <v>19</v>
      </c>
      <c r="F274" s="222" t="s">
        <v>1262</v>
      </c>
      <c r="G274" s="220"/>
      <c r="H274" s="223">
        <v>4.578</v>
      </c>
      <c r="I274" s="224"/>
      <c r="J274" s="220"/>
      <c r="K274" s="220"/>
      <c r="L274" s="225"/>
      <c r="M274" s="226"/>
      <c r="N274" s="227"/>
      <c r="O274" s="227"/>
      <c r="P274" s="227"/>
      <c r="Q274" s="227"/>
      <c r="R274" s="227"/>
      <c r="S274" s="227"/>
      <c r="T274" s="228"/>
      <c r="AT274" s="229" t="s">
        <v>152</v>
      </c>
      <c r="AU274" s="229" t="s">
        <v>146</v>
      </c>
      <c r="AV274" s="14" t="s">
        <v>82</v>
      </c>
      <c r="AW274" s="14" t="s">
        <v>33</v>
      </c>
      <c r="AX274" s="14" t="s">
        <v>72</v>
      </c>
      <c r="AY274" s="229" t="s">
        <v>136</v>
      </c>
    </row>
    <row r="275" spans="2:51" s="14" customFormat="1" ht="11.25">
      <c r="B275" s="219"/>
      <c r="C275" s="220"/>
      <c r="D275" s="204" t="s">
        <v>152</v>
      </c>
      <c r="E275" s="221" t="s">
        <v>19</v>
      </c>
      <c r="F275" s="222" t="s">
        <v>1263</v>
      </c>
      <c r="G275" s="220"/>
      <c r="H275" s="223">
        <v>2.53</v>
      </c>
      <c r="I275" s="224"/>
      <c r="J275" s="220"/>
      <c r="K275" s="220"/>
      <c r="L275" s="225"/>
      <c r="M275" s="226"/>
      <c r="N275" s="227"/>
      <c r="O275" s="227"/>
      <c r="P275" s="227"/>
      <c r="Q275" s="227"/>
      <c r="R275" s="227"/>
      <c r="S275" s="227"/>
      <c r="T275" s="228"/>
      <c r="AT275" s="229" t="s">
        <v>152</v>
      </c>
      <c r="AU275" s="229" t="s">
        <v>146</v>
      </c>
      <c r="AV275" s="14" t="s">
        <v>82</v>
      </c>
      <c r="AW275" s="14" t="s">
        <v>33</v>
      </c>
      <c r="AX275" s="14" t="s">
        <v>72</v>
      </c>
      <c r="AY275" s="229" t="s">
        <v>136</v>
      </c>
    </row>
    <row r="276" spans="2:51" s="14" customFormat="1" ht="11.25">
      <c r="B276" s="219"/>
      <c r="C276" s="220"/>
      <c r="D276" s="204" t="s">
        <v>152</v>
      </c>
      <c r="E276" s="221" t="s">
        <v>19</v>
      </c>
      <c r="F276" s="222" t="s">
        <v>1264</v>
      </c>
      <c r="G276" s="220"/>
      <c r="H276" s="223">
        <v>12.712</v>
      </c>
      <c r="I276" s="224"/>
      <c r="J276" s="220"/>
      <c r="K276" s="220"/>
      <c r="L276" s="225"/>
      <c r="M276" s="226"/>
      <c r="N276" s="227"/>
      <c r="O276" s="227"/>
      <c r="P276" s="227"/>
      <c r="Q276" s="227"/>
      <c r="R276" s="227"/>
      <c r="S276" s="227"/>
      <c r="T276" s="228"/>
      <c r="AT276" s="229" t="s">
        <v>152</v>
      </c>
      <c r="AU276" s="229" t="s">
        <v>146</v>
      </c>
      <c r="AV276" s="14" t="s">
        <v>82</v>
      </c>
      <c r="AW276" s="14" t="s">
        <v>33</v>
      </c>
      <c r="AX276" s="14" t="s">
        <v>72</v>
      </c>
      <c r="AY276" s="229" t="s">
        <v>136</v>
      </c>
    </row>
    <row r="277" spans="2:51" s="14" customFormat="1" ht="11.25">
      <c r="B277" s="219"/>
      <c r="C277" s="220"/>
      <c r="D277" s="204" t="s">
        <v>152</v>
      </c>
      <c r="E277" s="221" t="s">
        <v>19</v>
      </c>
      <c r="F277" s="222" t="s">
        <v>1265</v>
      </c>
      <c r="G277" s="220"/>
      <c r="H277" s="223">
        <v>16.5</v>
      </c>
      <c r="I277" s="224"/>
      <c r="J277" s="220"/>
      <c r="K277" s="220"/>
      <c r="L277" s="225"/>
      <c r="M277" s="226"/>
      <c r="N277" s="227"/>
      <c r="O277" s="227"/>
      <c r="P277" s="227"/>
      <c r="Q277" s="227"/>
      <c r="R277" s="227"/>
      <c r="S277" s="227"/>
      <c r="T277" s="228"/>
      <c r="AT277" s="229" t="s">
        <v>152</v>
      </c>
      <c r="AU277" s="229" t="s">
        <v>146</v>
      </c>
      <c r="AV277" s="14" t="s">
        <v>82</v>
      </c>
      <c r="AW277" s="14" t="s">
        <v>33</v>
      </c>
      <c r="AX277" s="14" t="s">
        <v>72</v>
      </c>
      <c r="AY277" s="229" t="s">
        <v>136</v>
      </c>
    </row>
    <row r="278" spans="2:51" s="14" customFormat="1" ht="11.25">
      <c r="B278" s="219"/>
      <c r="C278" s="220"/>
      <c r="D278" s="204" t="s">
        <v>152</v>
      </c>
      <c r="E278" s="221" t="s">
        <v>19</v>
      </c>
      <c r="F278" s="222" t="s">
        <v>1266</v>
      </c>
      <c r="G278" s="220"/>
      <c r="H278" s="223">
        <v>3.857</v>
      </c>
      <c r="I278" s="224"/>
      <c r="J278" s="220"/>
      <c r="K278" s="220"/>
      <c r="L278" s="225"/>
      <c r="M278" s="226"/>
      <c r="N278" s="227"/>
      <c r="O278" s="227"/>
      <c r="P278" s="227"/>
      <c r="Q278" s="227"/>
      <c r="R278" s="227"/>
      <c r="S278" s="227"/>
      <c r="T278" s="228"/>
      <c r="AT278" s="229" t="s">
        <v>152</v>
      </c>
      <c r="AU278" s="229" t="s">
        <v>146</v>
      </c>
      <c r="AV278" s="14" t="s">
        <v>82</v>
      </c>
      <c r="AW278" s="14" t="s">
        <v>33</v>
      </c>
      <c r="AX278" s="14" t="s">
        <v>72</v>
      </c>
      <c r="AY278" s="229" t="s">
        <v>136</v>
      </c>
    </row>
    <row r="279" spans="2:51" s="14" customFormat="1" ht="11.25">
      <c r="B279" s="219"/>
      <c r="C279" s="220"/>
      <c r="D279" s="204" t="s">
        <v>152</v>
      </c>
      <c r="E279" s="221" t="s">
        <v>19</v>
      </c>
      <c r="F279" s="222" t="s">
        <v>1267</v>
      </c>
      <c r="G279" s="220"/>
      <c r="H279" s="223">
        <v>21.78</v>
      </c>
      <c r="I279" s="224"/>
      <c r="J279" s="220"/>
      <c r="K279" s="220"/>
      <c r="L279" s="225"/>
      <c r="M279" s="226"/>
      <c r="N279" s="227"/>
      <c r="O279" s="227"/>
      <c r="P279" s="227"/>
      <c r="Q279" s="227"/>
      <c r="R279" s="227"/>
      <c r="S279" s="227"/>
      <c r="T279" s="228"/>
      <c r="AT279" s="229" t="s">
        <v>152</v>
      </c>
      <c r="AU279" s="229" t="s">
        <v>146</v>
      </c>
      <c r="AV279" s="14" t="s">
        <v>82</v>
      </c>
      <c r="AW279" s="14" t="s">
        <v>33</v>
      </c>
      <c r="AX279" s="14" t="s">
        <v>72</v>
      </c>
      <c r="AY279" s="229" t="s">
        <v>136</v>
      </c>
    </row>
    <row r="280" spans="2:51" s="14" customFormat="1" ht="11.25">
      <c r="B280" s="219"/>
      <c r="C280" s="220"/>
      <c r="D280" s="204" t="s">
        <v>152</v>
      </c>
      <c r="E280" s="221" t="s">
        <v>19</v>
      </c>
      <c r="F280" s="222" t="s">
        <v>1268</v>
      </c>
      <c r="G280" s="220"/>
      <c r="H280" s="223">
        <v>10.8</v>
      </c>
      <c r="I280" s="224"/>
      <c r="J280" s="220"/>
      <c r="K280" s="220"/>
      <c r="L280" s="225"/>
      <c r="M280" s="226"/>
      <c r="N280" s="227"/>
      <c r="O280" s="227"/>
      <c r="P280" s="227"/>
      <c r="Q280" s="227"/>
      <c r="R280" s="227"/>
      <c r="S280" s="227"/>
      <c r="T280" s="228"/>
      <c r="AT280" s="229" t="s">
        <v>152</v>
      </c>
      <c r="AU280" s="229" t="s">
        <v>146</v>
      </c>
      <c r="AV280" s="14" t="s">
        <v>82</v>
      </c>
      <c r="AW280" s="14" t="s">
        <v>33</v>
      </c>
      <c r="AX280" s="14" t="s">
        <v>72</v>
      </c>
      <c r="AY280" s="229" t="s">
        <v>136</v>
      </c>
    </row>
    <row r="281" spans="2:51" s="14" customFormat="1" ht="11.25">
      <c r="B281" s="219"/>
      <c r="C281" s="220"/>
      <c r="D281" s="204" t="s">
        <v>152</v>
      </c>
      <c r="E281" s="221" t="s">
        <v>19</v>
      </c>
      <c r="F281" s="222" t="s">
        <v>1269</v>
      </c>
      <c r="G281" s="220"/>
      <c r="H281" s="223">
        <v>7.26</v>
      </c>
      <c r="I281" s="224"/>
      <c r="J281" s="220"/>
      <c r="K281" s="220"/>
      <c r="L281" s="225"/>
      <c r="M281" s="226"/>
      <c r="N281" s="227"/>
      <c r="O281" s="227"/>
      <c r="P281" s="227"/>
      <c r="Q281" s="227"/>
      <c r="R281" s="227"/>
      <c r="S281" s="227"/>
      <c r="T281" s="228"/>
      <c r="AT281" s="229" t="s">
        <v>152</v>
      </c>
      <c r="AU281" s="229" t="s">
        <v>146</v>
      </c>
      <c r="AV281" s="14" t="s">
        <v>82</v>
      </c>
      <c r="AW281" s="14" t="s">
        <v>33</v>
      </c>
      <c r="AX281" s="14" t="s">
        <v>72</v>
      </c>
      <c r="AY281" s="229" t="s">
        <v>136</v>
      </c>
    </row>
    <row r="282" spans="2:51" s="14" customFormat="1" ht="11.25">
      <c r="B282" s="219"/>
      <c r="C282" s="220"/>
      <c r="D282" s="204" t="s">
        <v>152</v>
      </c>
      <c r="E282" s="221" t="s">
        <v>19</v>
      </c>
      <c r="F282" s="222" t="s">
        <v>1270</v>
      </c>
      <c r="G282" s="220"/>
      <c r="H282" s="223">
        <v>4.749</v>
      </c>
      <c r="I282" s="224"/>
      <c r="J282" s="220"/>
      <c r="K282" s="220"/>
      <c r="L282" s="225"/>
      <c r="M282" s="226"/>
      <c r="N282" s="227"/>
      <c r="O282" s="227"/>
      <c r="P282" s="227"/>
      <c r="Q282" s="227"/>
      <c r="R282" s="227"/>
      <c r="S282" s="227"/>
      <c r="T282" s="228"/>
      <c r="AT282" s="229" t="s">
        <v>152</v>
      </c>
      <c r="AU282" s="229" t="s">
        <v>146</v>
      </c>
      <c r="AV282" s="14" t="s">
        <v>82</v>
      </c>
      <c r="AW282" s="14" t="s">
        <v>33</v>
      </c>
      <c r="AX282" s="14" t="s">
        <v>72</v>
      </c>
      <c r="AY282" s="229" t="s">
        <v>136</v>
      </c>
    </row>
    <row r="283" spans="2:51" s="14" customFormat="1" ht="11.25">
      <c r="B283" s="219"/>
      <c r="C283" s="220"/>
      <c r="D283" s="204" t="s">
        <v>152</v>
      </c>
      <c r="E283" s="221" t="s">
        <v>19</v>
      </c>
      <c r="F283" s="222" t="s">
        <v>1271</v>
      </c>
      <c r="G283" s="220"/>
      <c r="H283" s="223">
        <v>9.36</v>
      </c>
      <c r="I283" s="224"/>
      <c r="J283" s="220"/>
      <c r="K283" s="220"/>
      <c r="L283" s="225"/>
      <c r="M283" s="226"/>
      <c r="N283" s="227"/>
      <c r="O283" s="227"/>
      <c r="P283" s="227"/>
      <c r="Q283" s="227"/>
      <c r="R283" s="227"/>
      <c r="S283" s="227"/>
      <c r="T283" s="228"/>
      <c r="AT283" s="229" t="s">
        <v>152</v>
      </c>
      <c r="AU283" s="229" t="s">
        <v>146</v>
      </c>
      <c r="AV283" s="14" t="s">
        <v>82</v>
      </c>
      <c r="AW283" s="14" t="s">
        <v>33</v>
      </c>
      <c r="AX283" s="14" t="s">
        <v>72</v>
      </c>
      <c r="AY283" s="229" t="s">
        <v>136</v>
      </c>
    </row>
    <row r="284" spans="2:51" s="15" customFormat="1" ht="11.25">
      <c r="B284" s="230"/>
      <c r="C284" s="231"/>
      <c r="D284" s="204" t="s">
        <v>152</v>
      </c>
      <c r="E284" s="232" t="s">
        <v>19</v>
      </c>
      <c r="F284" s="233" t="s">
        <v>177</v>
      </c>
      <c r="G284" s="231"/>
      <c r="H284" s="234">
        <v>114.755</v>
      </c>
      <c r="I284" s="235"/>
      <c r="J284" s="231"/>
      <c r="K284" s="231"/>
      <c r="L284" s="236"/>
      <c r="M284" s="237"/>
      <c r="N284" s="238"/>
      <c r="O284" s="238"/>
      <c r="P284" s="238"/>
      <c r="Q284" s="238"/>
      <c r="R284" s="238"/>
      <c r="S284" s="238"/>
      <c r="T284" s="239"/>
      <c r="AT284" s="240" t="s">
        <v>152</v>
      </c>
      <c r="AU284" s="240" t="s">
        <v>146</v>
      </c>
      <c r="AV284" s="15" t="s">
        <v>145</v>
      </c>
      <c r="AW284" s="15" t="s">
        <v>33</v>
      </c>
      <c r="AX284" s="15" t="s">
        <v>80</v>
      </c>
      <c r="AY284" s="240" t="s">
        <v>136</v>
      </c>
    </row>
    <row r="285" spans="1:65" s="2" customFormat="1" ht="16.5" customHeight="1">
      <c r="A285" s="37"/>
      <c r="B285" s="38"/>
      <c r="C285" s="191" t="s">
        <v>365</v>
      </c>
      <c r="D285" s="191" t="s">
        <v>141</v>
      </c>
      <c r="E285" s="192" t="s">
        <v>315</v>
      </c>
      <c r="F285" s="193" t="s">
        <v>316</v>
      </c>
      <c r="G285" s="194" t="s">
        <v>90</v>
      </c>
      <c r="H285" s="195">
        <v>12.663</v>
      </c>
      <c r="I285" s="196"/>
      <c r="J285" s="197">
        <f>ROUND(I285*H285,2)</f>
        <v>0</v>
      </c>
      <c r="K285" s="193" t="s">
        <v>144</v>
      </c>
      <c r="L285" s="42"/>
      <c r="M285" s="198" t="s">
        <v>19</v>
      </c>
      <c r="N285" s="199" t="s">
        <v>43</v>
      </c>
      <c r="O285" s="67"/>
      <c r="P285" s="200">
        <f>O285*H285</f>
        <v>0</v>
      </c>
      <c r="Q285" s="200">
        <v>0</v>
      </c>
      <c r="R285" s="200">
        <f>Q285*H285</f>
        <v>0</v>
      </c>
      <c r="S285" s="200">
        <v>0.047</v>
      </c>
      <c r="T285" s="201">
        <f>S285*H285</f>
        <v>0.595161</v>
      </c>
      <c r="U285" s="37"/>
      <c r="V285" s="37"/>
      <c r="W285" s="37"/>
      <c r="X285" s="37"/>
      <c r="Y285" s="37"/>
      <c r="Z285" s="37"/>
      <c r="AA285" s="37"/>
      <c r="AB285" s="37"/>
      <c r="AC285" s="37"/>
      <c r="AD285" s="37"/>
      <c r="AE285" s="37"/>
      <c r="AR285" s="202" t="s">
        <v>145</v>
      </c>
      <c r="AT285" s="202" t="s">
        <v>141</v>
      </c>
      <c r="AU285" s="202" t="s">
        <v>146</v>
      </c>
      <c r="AY285" s="20" t="s">
        <v>136</v>
      </c>
      <c r="BE285" s="203">
        <f>IF(N285="základní",J285,0)</f>
        <v>0</v>
      </c>
      <c r="BF285" s="203">
        <f>IF(N285="snížená",J285,0)</f>
        <v>0</v>
      </c>
      <c r="BG285" s="203">
        <f>IF(N285="zákl. přenesená",J285,0)</f>
        <v>0</v>
      </c>
      <c r="BH285" s="203">
        <f>IF(N285="sníž. přenesená",J285,0)</f>
        <v>0</v>
      </c>
      <c r="BI285" s="203">
        <f>IF(N285="nulová",J285,0)</f>
        <v>0</v>
      </c>
      <c r="BJ285" s="20" t="s">
        <v>80</v>
      </c>
      <c r="BK285" s="203">
        <f>ROUND(I285*H285,2)</f>
        <v>0</v>
      </c>
      <c r="BL285" s="20" t="s">
        <v>145</v>
      </c>
      <c r="BM285" s="202" t="s">
        <v>1272</v>
      </c>
    </row>
    <row r="286" spans="1:47" s="2" customFormat="1" ht="19.5">
      <c r="A286" s="37"/>
      <c r="B286" s="38"/>
      <c r="C286" s="39"/>
      <c r="D286" s="204" t="s">
        <v>148</v>
      </c>
      <c r="E286" s="39"/>
      <c r="F286" s="205" t="s">
        <v>318</v>
      </c>
      <c r="G286" s="39"/>
      <c r="H286" s="39"/>
      <c r="I286" s="112"/>
      <c r="J286" s="39"/>
      <c r="K286" s="39"/>
      <c r="L286" s="42"/>
      <c r="M286" s="206"/>
      <c r="N286" s="207"/>
      <c r="O286" s="67"/>
      <c r="P286" s="67"/>
      <c r="Q286" s="67"/>
      <c r="R286" s="67"/>
      <c r="S286" s="67"/>
      <c r="T286" s="68"/>
      <c r="U286" s="37"/>
      <c r="V286" s="37"/>
      <c r="W286" s="37"/>
      <c r="X286" s="37"/>
      <c r="Y286" s="37"/>
      <c r="Z286" s="37"/>
      <c r="AA286" s="37"/>
      <c r="AB286" s="37"/>
      <c r="AC286" s="37"/>
      <c r="AD286" s="37"/>
      <c r="AE286" s="37"/>
      <c r="AT286" s="20" t="s">
        <v>148</v>
      </c>
      <c r="AU286" s="20" t="s">
        <v>146</v>
      </c>
    </row>
    <row r="287" spans="1:47" s="2" customFormat="1" ht="29.25">
      <c r="A287" s="37"/>
      <c r="B287" s="38"/>
      <c r="C287" s="39"/>
      <c r="D287" s="204" t="s">
        <v>150</v>
      </c>
      <c r="E287" s="39"/>
      <c r="F287" s="208" t="s">
        <v>293</v>
      </c>
      <c r="G287" s="39"/>
      <c r="H287" s="39"/>
      <c r="I287" s="112"/>
      <c r="J287" s="39"/>
      <c r="K287" s="39"/>
      <c r="L287" s="42"/>
      <c r="M287" s="206"/>
      <c r="N287" s="207"/>
      <c r="O287" s="67"/>
      <c r="P287" s="67"/>
      <c r="Q287" s="67"/>
      <c r="R287" s="67"/>
      <c r="S287" s="67"/>
      <c r="T287" s="68"/>
      <c r="U287" s="37"/>
      <c r="V287" s="37"/>
      <c r="W287" s="37"/>
      <c r="X287" s="37"/>
      <c r="Y287" s="37"/>
      <c r="Z287" s="37"/>
      <c r="AA287" s="37"/>
      <c r="AB287" s="37"/>
      <c r="AC287" s="37"/>
      <c r="AD287" s="37"/>
      <c r="AE287" s="37"/>
      <c r="AT287" s="20" t="s">
        <v>150</v>
      </c>
      <c r="AU287" s="20" t="s">
        <v>146</v>
      </c>
    </row>
    <row r="288" spans="2:51" s="13" customFormat="1" ht="11.25">
      <c r="B288" s="209"/>
      <c r="C288" s="210"/>
      <c r="D288" s="204" t="s">
        <v>152</v>
      </c>
      <c r="E288" s="211" t="s">
        <v>19</v>
      </c>
      <c r="F288" s="212" t="s">
        <v>1273</v>
      </c>
      <c r="G288" s="210"/>
      <c r="H288" s="211" t="s">
        <v>19</v>
      </c>
      <c r="I288" s="213"/>
      <c r="J288" s="210"/>
      <c r="K288" s="210"/>
      <c r="L288" s="214"/>
      <c r="M288" s="215"/>
      <c r="N288" s="216"/>
      <c r="O288" s="216"/>
      <c r="P288" s="216"/>
      <c r="Q288" s="216"/>
      <c r="R288" s="216"/>
      <c r="S288" s="216"/>
      <c r="T288" s="217"/>
      <c r="AT288" s="218" t="s">
        <v>152</v>
      </c>
      <c r="AU288" s="218" t="s">
        <v>146</v>
      </c>
      <c r="AV288" s="13" t="s">
        <v>80</v>
      </c>
      <c r="AW288" s="13" t="s">
        <v>33</v>
      </c>
      <c r="AX288" s="13" t="s">
        <v>72</v>
      </c>
      <c r="AY288" s="218" t="s">
        <v>136</v>
      </c>
    </row>
    <row r="289" spans="2:51" s="14" customFormat="1" ht="11.25">
      <c r="B289" s="219"/>
      <c r="C289" s="220"/>
      <c r="D289" s="204" t="s">
        <v>152</v>
      </c>
      <c r="E289" s="221" t="s">
        <v>19</v>
      </c>
      <c r="F289" s="222" t="s">
        <v>1274</v>
      </c>
      <c r="G289" s="220"/>
      <c r="H289" s="223">
        <v>12.663</v>
      </c>
      <c r="I289" s="224"/>
      <c r="J289" s="220"/>
      <c r="K289" s="220"/>
      <c r="L289" s="225"/>
      <c r="M289" s="226"/>
      <c r="N289" s="227"/>
      <c r="O289" s="227"/>
      <c r="P289" s="227"/>
      <c r="Q289" s="227"/>
      <c r="R289" s="227"/>
      <c r="S289" s="227"/>
      <c r="T289" s="228"/>
      <c r="AT289" s="229" t="s">
        <v>152</v>
      </c>
      <c r="AU289" s="229" t="s">
        <v>146</v>
      </c>
      <c r="AV289" s="14" t="s">
        <v>82</v>
      </c>
      <c r="AW289" s="14" t="s">
        <v>33</v>
      </c>
      <c r="AX289" s="14" t="s">
        <v>72</v>
      </c>
      <c r="AY289" s="229" t="s">
        <v>136</v>
      </c>
    </row>
    <row r="290" spans="2:51" s="15" customFormat="1" ht="11.25">
      <c r="B290" s="230"/>
      <c r="C290" s="231"/>
      <c r="D290" s="204" t="s">
        <v>152</v>
      </c>
      <c r="E290" s="232" t="s">
        <v>19</v>
      </c>
      <c r="F290" s="233" t="s">
        <v>177</v>
      </c>
      <c r="G290" s="231"/>
      <c r="H290" s="234">
        <v>12.663</v>
      </c>
      <c r="I290" s="235"/>
      <c r="J290" s="231"/>
      <c r="K290" s="231"/>
      <c r="L290" s="236"/>
      <c r="M290" s="237"/>
      <c r="N290" s="238"/>
      <c r="O290" s="238"/>
      <c r="P290" s="238"/>
      <c r="Q290" s="238"/>
      <c r="R290" s="238"/>
      <c r="S290" s="238"/>
      <c r="T290" s="239"/>
      <c r="AT290" s="240" t="s">
        <v>152</v>
      </c>
      <c r="AU290" s="240" t="s">
        <v>146</v>
      </c>
      <c r="AV290" s="15" t="s">
        <v>145</v>
      </c>
      <c r="AW290" s="15" t="s">
        <v>33</v>
      </c>
      <c r="AX290" s="15" t="s">
        <v>80</v>
      </c>
      <c r="AY290" s="240" t="s">
        <v>136</v>
      </c>
    </row>
    <row r="291" spans="1:65" s="2" customFormat="1" ht="16.5" customHeight="1">
      <c r="A291" s="37"/>
      <c r="B291" s="38"/>
      <c r="C291" s="191" t="s">
        <v>7</v>
      </c>
      <c r="D291" s="191" t="s">
        <v>141</v>
      </c>
      <c r="E291" s="192" t="s">
        <v>1275</v>
      </c>
      <c r="F291" s="193" t="s">
        <v>1276</v>
      </c>
      <c r="G291" s="194" t="s">
        <v>90</v>
      </c>
      <c r="H291" s="195">
        <v>1.837</v>
      </c>
      <c r="I291" s="196"/>
      <c r="J291" s="197">
        <f>ROUND(I291*H291,2)</f>
        <v>0</v>
      </c>
      <c r="K291" s="193" t="s">
        <v>144</v>
      </c>
      <c r="L291" s="42"/>
      <c r="M291" s="198" t="s">
        <v>19</v>
      </c>
      <c r="N291" s="199" t="s">
        <v>43</v>
      </c>
      <c r="O291" s="67"/>
      <c r="P291" s="200">
        <f>O291*H291</f>
        <v>0</v>
      </c>
      <c r="Q291" s="200">
        <v>0</v>
      </c>
      <c r="R291" s="200">
        <f>Q291*H291</f>
        <v>0</v>
      </c>
      <c r="S291" s="200">
        <v>0.088</v>
      </c>
      <c r="T291" s="201">
        <f>S291*H291</f>
        <v>0.161656</v>
      </c>
      <c r="U291" s="37"/>
      <c r="V291" s="37"/>
      <c r="W291" s="37"/>
      <c r="X291" s="37"/>
      <c r="Y291" s="37"/>
      <c r="Z291" s="37"/>
      <c r="AA291" s="37"/>
      <c r="AB291" s="37"/>
      <c r="AC291" s="37"/>
      <c r="AD291" s="37"/>
      <c r="AE291" s="37"/>
      <c r="AR291" s="202" t="s">
        <v>145</v>
      </c>
      <c r="AT291" s="202" t="s">
        <v>141</v>
      </c>
      <c r="AU291" s="202" t="s">
        <v>146</v>
      </c>
      <c r="AY291" s="20" t="s">
        <v>136</v>
      </c>
      <c r="BE291" s="203">
        <f>IF(N291="základní",J291,0)</f>
        <v>0</v>
      </c>
      <c r="BF291" s="203">
        <f>IF(N291="snížená",J291,0)</f>
        <v>0</v>
      </c>
      <c r="BG291" s="203">
        <f>IF(N291="zákl. přenesená",J291,0)</f>
        <v>0</v>
      </c>
      <c r="BH291" s="203">
        <f>IF(N291="sníž. přenesená",J291,0)</f>
        <v>0</v>
      </c>
      <c r="BI291" s="203">
        <f>IF(N291="nulová",J291,0)</f>
        <v>0</v>
      </c>
      <c r="BJ291" s="20" t="s">
        <v>80</v>
      </c>
      <c r="BK291" s="203">
        <f>ROUND(I291*H291,2)</f>
        <v>0</v>
      </c>
      <c r="BL291" s="20" t="s">
        <v>145</v>
      </c>
      <c r="BM291" s="202" t="s">
        <v>1277</v>
      </c>
    </row>
    <row r="292" spans="1:47" s="2" customFormat="1" ht="11.25">
      <c r="A292" s="37"/>
      <c r="B292" s="38"/>
      <c r="C292" s="39"/>
      <c r="D292" s="204" t="s">
        <v>148</v>
      </c>
      <c r="E292" s="39"/>
      <c r="F292" s="205" t="s">
        <v>1278</v>
      </c>
      <c r="G292" s="39"/>
      <c r="H292" s="39"/>
      <c r="I292" s="112"/>
      <c r="J292" s="39"/>
      <c r="K292" s="39"/>
      <c r="L292" s="42"/>
      <c r="M292" s="206"/>
      <c r="N292" s="207"/>
      <c r="O292" s="67"/>
      <c r="P292" s="67"/>
      <c r="Q292" s="67"/>
      <c r="R292" s="67"/>
      <c r="S292" s="67"/>
      <c r="T292" s="68"/>
      <c r="U292" s="37"/>
      <c r="V292" s="37"/>
      <c r="W292" s="37"/>
      <c r="X292" s="37"/>
      <c r="Y292" s="37"/>
      <c r="Z292" s="37"/>
      <c r="AA292" s="37"/>
      <c r="AB292" s="37"/>
      <c r="AC292" s="37"/>
      <c r="AD292" s="37"/>
      <c r="AE292" s="37"/>
      <c r="AT292" s="20" t="s">
        <v>148</v>
      </c>
      <c r="AU292" s="20" t="s">
        <v>146</v>
      </c>
    </row>
    <row r="293" spans="1:47" s="2" customFormat="1" ht="29.25">
      <c r="A293" s="37"/>
      <c r="B293" s="38"/>
      <c r="C293" s="39"/>
      <c r="D293" s="204" t="s">
        <v>150</v>
      </c>
      <c r="E293" s="39"/>
      <c r="F293" s="208" t="s">
        <v>293</v>
      </c>
      <c r="G293" s="39"/>
      <c r="H293" s="39"/>
      <c r="I293" s="112"/>
      <c r="J293" s="39"/>
      <c r="K293" s="39"/>
      <c r="L293" s="42"/>
      <c r="M293" s="206"/>
      <c r="N293" s="207"/>
      <c r="O293" s="67"/>
      <c r="P293" s="67"/>
      <c r="Q293" s="67"/>
      <c r="R293" s="67"/>
      <c r="S293" s="67"/>
      <c r="T293" s="68"/>
      <c r="U293" s="37"/>
      <c r="V293" s="37"/>
      <c r="W293" s="37"/>
      <c r="X293" s="37"/>
      <c r="Y293" s="37"/>
      <c r="Z293" s="37"/>
      <c r="AA293" s="37"/>
      <c r="AB293" s="37"/>
      <c r="AC293" s="37"/>
      <c r="AD293" s="37"/>
      <c r="AE293" s="37"/>
      <c r="AT293" s="20" t="s">
        <v>150</v>
      </c>
      <c r="AU293" s="20" t="s">
        <v>146</v>
      </c>
    </row>
    <row r="294" spans="2:51" s="13" customFormat="1" ht="11.25">
      <c r="B294" s="209"/>
      <c r="C294" s="210"/>
      <c r="D294" s="204" t="s">
        <v>152</v>
      </c>
      <c r="E294" s="211" t="s">
        <v>19</v>
      </c>
      <c r="F294" s="212" t="s">
        <v>1279</v>
      </c>
      <c r="G294" s="210"/>
      <c r="H294" s="211" t="s">
        <v>19</v>
      </c>
      <c r="I294" s="213"/>
      <c r="J294" s="210"/>
      <c r="K294" s="210"/>
      <c r="L294" s="214"/>
      <c r="M294" s="215"/>
      <c r="N294" s="216"/>
      <c r="O294" s="216"/>
      <c r="P294" s="216"/>
      <c r="Q294" s="216"/>
      <c r="R294" s="216"/>
      <c r="S294" s="216"/>
      <c r="T294" s="217"/>
      <c r="AT294" s="218" t="s">
        <v>152</v>
      </c>
      <c r="AU294" s="218" t="s">
        <v>146</v>
      </c>
      <c r="AV294" s="13" t="s">
        <v>80</v>
      </c>
      <c r="AW294" s="13" t="s">
        <v>33</v>
      </c>
      <c r="AX294" s="13" t="s">
        <v>72</v>
      </c>
      <c r="AY294" s="218" t="s">
        <v>136</v>
      </c>
    </row>
    <row r="295" spans="2:51" s="14" customFormat="1" ht="11.25">
      <c r="B295" s="219"/>
      <c r="C295" s="220"/>
      <c r="D295" s="204" t="s">
        <v>152</v>
      </c>
      <c r="E295" s="221" t="s">
        <v>19</v>
      </c>
      <c r="F295" s="222" t="s">
        <v>1280</v>
      </c>
      <c r="G295" s="220"/>
      <c r="H295" s="223">
        <v>1.837</v>
      </c>
      <c r="I295" s="224"/>
      <c r="J295" s="220"/>
      <c r="K295" s="220"/>
      <c r="L295" s="225"/>
      <c r="M295" s="226"/>
      <c r="N295" s="227"/>
      <c r="O295" s="227"/>
      <c r="P295" s="227"/>
      <c r="Q295" s="227"/>
      <c r="R295" s="227"/>
      <c r="S295" s="227"/>
      <c r="T295" s="228"/>
      <c r="AT295" s="229" t="s">
        <v>152</v>
      </c>
      <c r="AU295" s="229" t="s">
        <v>146</v>
      </c>
      <c r="AV295" s="14" t="s">
        <v>82</v>
      </c>
      <c r="AW295" s="14" t="s">
        <v>33</v>
      </c>
      <c r="AX295" s="14" t="s">
        <v>80</v>
      </c>
      <c r="AY295" s="229" t="s">
        <v>136</v>
      </c>
    </row>
    <row r="296" spans="1:65" s="2" customFormat="1" ht="16.5" customHeight="1">
      <c r="A296" s="37"/>
      <c r="B296" s="38"/>
      <c r="C296" s="191" t="s">
        <v>378</v>
      </c>
      <c r="D296" s="191" t="s">
        <v>141</v>
      </c>
      <c r="E296" s="192" t="s">
        <v>343</v>
      </c>
      <c r="F296" s="193" t="s">
        <v>344</v>
      </c>
      <c r="G296" s="194" t="s">
        <v>90</v>
      </c>
      <c r="H296" s="195">
        <v>29.989</v>
      </c>
      <c r="I296" s="196"/>
      <c r="J296" s="197">
        <f>ROUND(I296*H296,2)</f>
        <v>0</v>
      </c>
      <c r="K296" s="193" t="s">
        <v>144</v>
      </c>
      <c r="L296" s="42"/>
      <c r="M296" s="198" t="s">
        <v>19</v>
      </c>
      <c r="N296" s="199" t="s">
        <v>43</v>
      </c>
      <c r="O296" s="67"/>
      <c r="P296" s="200">
        <f>O296*H296</f>
        <v>0</v>
      </c>
      <c r="Q296" s="200">
        <v>0</v>
      </c>
      <c r="R296" s="200">
        <f>Q296*H296</f>
        <v>0</v>
      </c>
      <c r="S296" s="200">
        <v>0.046</v>
      </c>
      <c r="T296" s="201">
        <f>S296*H296</f>
        <v>1.379494</v>
      </c>
      <c r="U296" s="37"/>
      <c r="V296" s="37"/>
      <c r="W296" s="37"/>
      <c r="X296" s="37"/>
      <c r="Y296" s="37"/>
      <c r="Z296" s="37"/>
      <c r="AA296" s="37"/>
      <c r="AB296" s="37"/>
      <c r="AC296" s="37"/>
      <c r="AD296" s="37"/>
      <c r="AE296" s="37"/>
      <c r="AR296" s="202" t="s">
        <v>145</v>
      </c>
      <c r="AT296" s="202" t="s">
        <v>141</v>
      </c>
      <c r="AU296" s="202" t="s">
        <v>146</v>
      </c>
      <c r="AY296" s="20" t="s">
        <v>136</v>
      </c>
      <c r="BE296" s="203">
        <f>IF(N296="základní",J296,0)</f>
        <v>0</v>
      </c>
      <c r="BF296" s="203">
        <f>IF(N296="snížená",J296,0)</f>
        <v>0</v>
      </c>
      <c r="BG296" s="203">
        <f>IF(N296="zákl. přenesená",J296,0)</f>
        <v>0</v>
      </c>
      <c r="BH296" s="203">
        <f>IF(N296="sníž. přenesená",J296,0)</f>
        <v>0</v>
      </c>
      <c r="BI296" s="203">
        <f>IF(N296="nulová",J296,0)</f>
        <v>0</v>
      </c>
      <c r="BJ296" s="20" t="s">
        <v>80</v>
      </c>
      <c r="BK296" s="203">
        <f>ROUND(I296*H296,2)</f>
        <v>0</v>
      </c>
      <c r="BL296" s="20" t="s">
        <v>145</v>
      </c>
      <c r="BM296" s="202" t="s">
        <v>1281</v>
      </c>
    </row>
    <row r="297" spans="1:47" s="2" customFormat="1" ht="19.5">
      <c r="A297" s="37"/>
      <c r="B297" s="38"/>
      <c r="C297" s="39"/>
      <c r="D297" s="204" t="s">
        <v>148</v>
      </c>
      <c r="E297" s="39"/>
      <c r="F297" s="205" t="s">
        <v>346</v>
      </c>
      <c r="G297" s="39"/>
      <c r="H297" s="39"/>
      <c r="I297" s="112"/>
      <c r="J297" s="39"/>
      <c r="K297" s="39"/>
      <c r="L297" s="42"/>
      <c r="M297" s="206"/>
      <c r="N297" s="207"/>
      <c r="O297" s="67"/>
      <c r="P297" s="67"/>
      <c r="Q297" s="67"/>
      <c r="R297" s="67"/>
      <c r="S297" s="67"/>
      <c r="T297" s="68"/>
      <c r="U297" s="37"/>
      <c r="V297" s="37"/>
      <c r="W297" s="37"/>
      <c r="X297" s="37"/>
      <c r="Y297" s="37"/>
      <c r="Z297" s="37"/>
      <c r="AA297" s="37"/>
      <c r="AB297" s="37"/>
      <c r="AC297" s="37"/>
      <c r="AD297" s="37"/>
      <c r="AE297" s="37"/>
      <c r="AT297" s="20" t="s">
        <v>148</v>
      </c>
      <c r="AU297" s="20" t="s">
        <v>146</v>
      </c>
    </row>
    <row r="298" spans="1:47" s="2" customFormat="1" ht="29.25">
      <c r="A298" s="37"/>
      <c r="B298" s="38"/>
      <c r="C298" s="39"/>
      <c r="D298" s="204" t="s">
        <v>150</v>
      </c>
      <c r="E298" s="39"/>
      <c r="F298" s="208" t="s">
        <v>347</v>
      </c>
      <c r="G298" s="39"/>
      <c r="H298" s="39"/>
      <c r="I298" s="112"/>
      <c r="J298" s="39"/>
      <c r="K298" s="39"/>
      <c r="L298" s="42"/>
      <c r="M298" s="206"/>
      <c r="N298" s="207"/>
      <c r="O298" s="67"/>
      <c r="P298" s="67"/>
      <c r="Q298" s="67"/>
      <c r="R298" s="67"/>
      <c r="S298" s="67"/>
      <c r="T298" s="68"/>
      <c r="U298" s="37"/>
      <c r="V298" s="37"/>
      <c r="W298" s="37"/>
      <c r="X298" s="37"/>
      <c r="Y298" s="37"/>
      <c r="Z298" s="37"/>
      <c r="AA298" s="37"/>
      <c r="AB298" s="37"/>
      <c r="AC298" s="37"/>
      <c r="AD298" s="37"/>
      <c r="AE298" s="37"/>
      <c r="AT298" s="20" t="s">
        <v>150</v>
      </c>
      <c r="AU298" s="20" t="s">
        <v>146</v>
      </c>
    </row>
    <row r="299" spans="2:51" s="13" customFormat="1" ht="11.25">
      <c r="B299" s="209"/>
      <c r="C299" s="210"/>
      <c r="D299" s="204" t="s">
        <v>152</v>
      </c>
      <c r="E299" s="211" t="s">
        <v>19</v>
      </c>
      <c r="F299" s="212" t="s">
        <v>1179</v>
      </c>
      <c r="G299" s="210"/>
      <c r="H299" s="211" t="s">
        <v>19</v>
      </c>
      <c r="I299" s="213"/>
      <c r="J299" s="210"/>
      <c r="K299" s="210"/>
      <c r="L299" s="214"/>
      <c r="M299" s="215"/>
      <c r="N299" s="216"/>
      <c r="O299" s="216"/>
      <c r="P299" s="216"/>
      <c r="Q299" s="216"/>
      <c r="R299" s="216"/>
      <c r="S299" s="216"/>
      <c r="T299" s="217"/>
      <c r="AT299" s="218" t="s">
        <v>152</v>
      </c>
      <c r="AU299" s="218" t="s">
        <v>146</v>
      </c>
      <c r="AV299" s="13" t="s">
        <v>80</v>
      </c>
      <c r="AW299" s="13" t="s">
        <v>33</v>
      </c>
      <c r="AX299" s="13" t="s">
        <v>72</v>
      </c>
      <c r="AY299" s="218" t="s">
        <v>136</v>
      </c>
    </row>
    <row r="300" spans="2:51" s="14" customFormat="1" ht="11.25">
      <c r="B300" s="219"/>
      <c r="C300" s="220"/>
      <c r="D300" s="204" t="s">
        <v>152</v>
      </c>
      <c r="E300" s="221" t="s">
        <v>19</v>
      </c>
      <c r="F300" s="222" t="s">
        <v>1180</v>
      </c>
      <c r="G300" s="220"/>
      <c r="H300" s="223">
        <v>6.276</v>
      </c>
      <c r="I300" s="224"/>
      <c r="J300" s="220"/>
      <c r="K300" s="220"/>
      <c r="L300" s="225"/>
      <c r="M300" s="226"/>
      <c r="N300" s="227"/>
      <c r="O300" s="227"/>
      <c r="P300" s="227"/>
      <c r="Q300" s="227"/>
      <c r="R300" s="227"/>
      <c r="S300" s="227"/>
      <c r="T300" s="228"/>
      <c r="AT300" s="229" t="s">
        <v>152</v>
      </c>
      <c r="AU300" s="229" t="s">
        <v>146</v>
      </c>
      <c r="AV300" s="14" t="s">
        <v>82</v>
      </c>
      <c r="AW300" s="14" t="s">
        <v>33</v>
      </c>
      <c r="AX300" s="14" t="s">
        <v>72</v>
      </c>
      <c r="AY300" s="229" t="s">
        <v>136</v>
      </c>
    </row>
    <row r="301" spans="2:51" s="14" customFormat="1" ht="11.25">
      <c r="B301" s="219"/>
      <c r="C301" s="220"/>
      <c r="D301" s="204" t="s">
        <v>152</v>
      </c>
      <c r="E301" s="221" t="s">
        <v>19</v>
      </c>
      <c r="F301" s="222" t="s">
        <v>1181</v>
      </c>
      <c r="G301" s="220"/>
      <c r="H301" s="223">
        <v>3.522</v>
      </c>
      <c r="I301" s="224"/>
      <c r="J301" s="220"/>
      <c r="K301" s="220"/>
      <c r="L301" s="225"/>
      <c r="M301" s="226"/>
      <c r="N301" s="227"/>
      <c r="O301" s="227"/>
      <c r="P301" s="227"/>
      <c r="Q301" s="227"/>
      <c r="R301" s="227"/>
      <c r="S301" s="227"/>
      <c r="T301" s="228"/>
      <c r="AT301" s="229" t="s">
        <v>152</v>
      </c>
      <c r="AU301" s="229" t="s">
        <v>146</v>
      </c>
      <c r="AV301" s="14" t="s">
        <v>82</v>
      </c>
      <c r="AW301" s="14" t="s">
        <v>33</v>
      </c>
      <c r="AX301" s="14" t="s">
        <v>72</v>
      </c>
      <c r="AY301" s="229" t="s">
        <v>136</v>
      </c>
    </row>
    <row r="302" spans="2:51" s="14" customFormat="1" ht="11.25">
      <c r="B302" s="219"/>
      <c r="C302" s="220"/>
      <c r="D302" s="204" t="s">
        <v>152</v>
      </c>
      <c r="E302" s="221" t="s">
        <v>19</v>
      </c>
      <c r="F302" s="222" t="s">
        <v>1182</v>
      </c>
      <c r="G302" s="220"/>
      <c r="H302" s="223">
        <v>7.015</v>
      </c>
      <c r="I302" s="224"/>
      <c r="J302" s="220"/>
      <c r="K302" s="220"/>
      <c r="L302" s="225"/>
      <c r="M302" s="226"/>
      <c r="N302" s="227"/>
      <c r="O302" s="227"/>
      <c r="P302" s="227"/>
      <c r="Q302" s="227"/>
      <c r="R302" s="227"/>
      <c r="S302" s="227"/>
      <c r="T302" s="228"/>
      <c r="AT302" s="229" t="s">
        <v>152</v>
      </c>
      <c r="AU302" s="229" t="s">
        <v>146</v>
      </c>
      <c r="AV302" s="14" t="s">
        <v>82</v>
      </c>
      <c r="AW302" s="14" t="s">
        <v>33</v>
      </c>
      <c r="AX302" s="14" t="s">
        <v>72</v>
      </c>
      <c r="AY302" s="229" t="s">
        <v>136</v>
      </c>
    </row>
    <row r="303" spans="2:51" s="14" customFormat="1" ht="11.25">
      <c r="B303" s="219"/>
      <c r="C303" s="220"/>
      <c r="D303" s="204" t="s">
        <v>152</v>
      </c>
      <c r="E303" s="221" t="s">
        <v>19</v>
      </c>
      <c r="F303" s="222" t="s">
        <v>1183</v>
      </c>
      <c r="G303" s="220"/>
      <c r="H303" s="223">
        <v>7.044</v>
      </c>
      <c r="I303" s="224"/>
      <c r="J303" s="220"/>
      <c r="K303" s="220"/>
      <c r="L303" s="225"/>
      <c r="M303" s="226"/>
      <c r="N303" s="227"/>
      <c r="O303" s="227"/>
      <c r="P303" s="227"/>
      <c r="Q303" s="227"/>
      <c r="R303" s="227"/>
      <c r="S303" s="227"/>
      <c r="T303" s="228"/>
      <c r="AT303" s="229" t="s">
        <v>152</v>
      </c>
      <c r="AU303" s="229" t="s">
        <v>146</v>
      </c>
      <c r="AV303" s="14" t="s">
        <v>82</v>
      </c>
      <c r="AW303" s="14" t="s">
        <v>33</v>
      </c>
      <c r="AX303" s="14" t="s">
        <v>72</v>
      </c>
      <c r="AY303" s="229" t="s">
        <v>136</v>
      </c>
    </row>
    <row r="304" spans="2:51" s="14" customFormat="1" ht="11.25">
      <c r="B304" s="219"/>
      <c r="C304" s="220"/>
      <c r="D304" s="204" t="s">
        <v>152</v>
      </c>
      <c r="E304" s="221" t="s">
        <v>19</v>
      </c>
      <c r="F304" s="222" t="s">
        <v>1184</v>
      </c>
      <c r="G304" s="220"/>
      <c r="H304" s="223">
        <v>6.132</v>
      </c>
      <c r="I304" s="224"/>
      <c r="J304" s="220"/>
      <c r="K304" s="220"/>
      <c r="L304" s="225"/>
      <c r="M304" s="226"/>
      <c r="N304" s="227"/>
      <c r="O304" s="227"/>
      <c r="P304" s="227"/>
      <c r="Q304" s="227"/>
      <c r="R304" s="227"/>
      <c r="S304" s="227"/>
      <c r="T304" s="228"/>
      <c r="AT304" s="229" t="s">
        <v>152</v>
      </c>
      <c r="AU304" s="229" t="s">
        <v>146</v>
      </c>
      <c r="AV304" s="14" t="s">
        <v>82</v>
      </c>
      <c r="AW304" s="14" t="s">
        <v>33</v>
      </c>
      <c r="AX304" s="14" t="s">
        <v>72</v>
      </c>
      <c r="AY304" s="229" t="s">
        <v>136</v>
      </c>
    </row>
    <row r="305" spans="2:51" s="15" customFormat="1" ht="11.25">
      <c r="B305" s="230"/>
      <c r="C305" s="231"/>
      <c r="D305" s="204" t="s">
        <v>152</v>
      </c>
      <c r="E305" s="232" t="s">
        <v>19</v>
      </c>
      <c r="F305" s="233" t="s">
        <v>177</v>
      </c>
      <c r="G305" s="231"/>
      <c r="H305" s="234">
        <v>29.989</v>
      </c>
      <c r="I305" s="235"/>
      <c r="J305" s="231"/>
      <c r="K305" s="231"/>
      <c r="L305" s="236"/>
      <c r="M305" s="237"/>
      <c r="N305" s="238"/>
      <c r="O305" s="238"/>
      <c r="P305" s="238"/>
      <c r="Q305" s="238"/>
      <c r="R305" s="238"/>
      <c r="S305" s="238"/>
      <c r="T305" s="239"/>
      <c r="AT305" s="240" t="s">
        <v>152</v>
      </c>
      <c r="AU305" s="240" t="s">
        <v>146</v>
      </c>
      <c r="AV305" s="15" t="s">
        <v>145</v>
      </c>
      <c r="AW305" s="15" t="s">
        <v>33</v>
      </c>
      <c r="AX305" s="15" t="s">
        <v>80</v>
      </c>
      <c r="AY305" s="240" t="s">
        <v>136</v>
      </c>
    </row>
    <row r="306" spans="2:63" s="12" customFormat="1" ht="20.85" customHeight="1">
      <c r="B306" s="175"/>
      <c r="C306" s="176"/>
      <c r="D306" s="177" t="s">
        <v>71</v>
      </c>
      <c r="E306" s="189" t="s">
        <v>854</v>
      </c>
      <c r="F306" s="189" t="s">
        <v>1282</v>
      </c>
      <c r="G306" s="176"/>
      <c r="H306" s="176"/>
      <c r="I306" s="179"/>
      <c r="J306" s="190">
        <f>BK306</f>
        <v>0</v>
      </c>
      <c r="K306" s="176"/>
      <c r="L306" s="181"/>
      <c r="M306" s="182"/>
      <c r="N306" s="183"/>
      <c r="O306" s="183"/>
      <c r="P306" s="184">
        <f>P307+P322</f>
        <v>0</v>
      </c>
      <c r="Q306" s="183"/>
      <c r="R306" s="184">
        <f>R307+R322</f>
        <v>0</v>
      </c>
      <c r="S306" s="183"/>
      <c r="T306" s="185">
        <f>T307+T322</f>
        <v>0</v>
      </c>
      <c r="AR306" s="186" t="s">
        <v>80</v>
      </c>
      <c r="AT306" s="187" t="s">
        <v>71</v>
      </c>
      <c r="AU306" s="187" t="s">
        <v>82</v>
      </c>
      <c r="AY306" s="186" t="s">
        <v>136</v>
      </c>
      <c r="BK306" s="188">
        <f>BK307+BK322</f>
        <v>0</v>
      </c>
    </row>
    <row r="307" spans="2:63" s="17" customFormat="1" ht="20.85" customHeight="1">
      <c r="B307" s="266"/>
      <c r="C307" s="267"/>
      <c r="D307" s="268" t="s">
        <v>71</v>
      </c>
      <c r="E307" s="268" t="s">
        <v>349</v>
      </c>
      <c r="F307" s="268" t="s">
        <v>350</v>
      </c>
      <c r="G307" s="267"/>
      <c r="H307" s="267"/>
      <c r="I307" s="269"/>
      <c r="J307" s="270">
        <f>BK307</f>
        <v>0</v>
      </c>
      <c r="K307" s="267"/>
      <c r="L307" s="271"/>
      <c r="M307" s="272"/>
      <c r="N307" s="273"/>
      <c r="O307" s="273"/>
      <c r="P307" s="274">
        <f>SUM(P308:P321)</f>
        <v>0</v>
      </c>
      <c r="Q307" s="273"/>
      <c r="R307" s="274">
        <f>SUM(R308:R321)</f>
        <v>0</v>
      </c>
      <c r="S307" s="273"/>
      <c r="T307" s="275">
        <f>SUM(T308:T321)</f>
        <v>0</v>
      </c>
      <c r="AR307" s="276" t="s">
        <v>80</v>
      </c>
      <c r="AT307" s="277" t="s">
        <v>71</v>
      </c>
      <c r="AU307" s="277" t="s">
        <v>146</v>
      </c>
      <c r="AY307" s="276" t="s">
        <v>136</v>
      </c>
      <c r="BK307" s="278">
        <f>SUM(BK308:BK321)</f>
        <v>0</v>
      </c>
    </row>
    <row r="308" spans="1:65" s="2" customFormat="1" ht="16.5" customHeight="1">
      <c r="A308" s="37"/>
      <c r="B308" s="38"/>
      <c r="C308" s="191" t="s">
        <v>388</v>
      </c>
      <c r="D308" s="191" t="s">
        <v>141</v>
      </c>
      <c r="E308" s="192" t="s">
        <v>352</v>
      </c>
      <c r="F308" s="193" t="s">
        <v>353</v>
      </c>
      <c r="G308" s="194" t="s">
        <v>354</v>
      </c>
      <c r="H308" s="195">
        <v>22.28</v>
      </c>
      <c r="I308" s="196"/>
      <c r="J308" s="197">
        <f>ROUND(I308*H308,2)</f>
        <v>0</v>
      </c>
      <c r="K308" s="193" t="s">
        <v>144</v>
      </c>
      <c r="L308" s="42"/>
      <c r="M308" s="198" t="s">
        <v>19</v>
      </c>
      <c r="N308" s="199" t="s">
        <v>43</v>
      </c>
      <c r="O308" s="67"/>
      <c r="P308" s="200">
        <f>O308*H308</f>
        <v>0</v>
      </c>
      <c r="Q308" s="200">
        <v>0</v>
      </c>
      <c r="R308" s="200">
        <f>Q308*H308</f>
        <v>0</v>
      </c>
      <c r="S308" s="200">
        <v>0</v>
      </c>
      <c r="T308" s="201">
        <f>S308*H308</f>
        <v>0</v>
      </c>
      <c r="U308" s="37"/>
      <c r="V308" s="37"/>
      <c r="W308" s="37"/>
      <c r="X308" s="37"/>
      <c r="Y308" s="37"/>
      <c r="Z308" s="37"/>
      <c r="AA308" s="37"/>
      <c r="AB308" s="37"/>
      <c r="AC308" s="37"/>
      <c r="AD308" s="37"/>
      <c r="AE308" s="37"/>
      <c r="AR308" s="202" t="s">
        <v>145</v>
      </c>
      <c r="AT308" s="202" t="s">
        <v>141</v>
      </c>
      <c r="AU308" s="202" t="s">
        <v>145</v>
      </c>
      <c r="AY308" s="20" t="s">
        <v>136</v>
      </c>
      <c r="BE308" s="203">
        <f>IF(N308="základní",J308,0)</f>
        <v>0</v>
      </c>
      <c r="BF308" s="203">
        <f>IF(N308="snížená",J308,0)</f>
        <v>0</v>
      </c>
      <c r="BG308" s="203">
        <f>IF(N308="zákl. přenesená",J308,0)</f>
        <v>0</v>
      </c>
      <c r="BH308" s="203">
        <f>IF(N308="sníž. přenesená",J308,0)</f>
        <v>0</v>
      </c>
      <c r="BI308" s="203">
        <f>IF(N308="nulová",J308,0)</f>
        <v>0</v>
      </c>
      <c r="BJ308" s="20" t="s">
        <v>80</v>
      </c>
      <c r="BK308" s="203">
        <f>ROUND(I308*H308,2)</f>
        <v>0</v>
      </c>
      <c r="BL308" s="20" t="s">
        <v>145</v>
      </c>
      <c r="BM308" s="202" t="s">
        <v>1283</v>
      </c>
    </row>
    <row r="309" spans="1:47" s="2" customFormat="1" ht="19.5">
      <c r="A309" s="37"/>
      <c r="B309" s="38"/>
      <c r="C309" s="39"/>
      <c r="D309" s="204" t="s">
        <v>148</v>
      </c>
      <c r="E309" s="39"/>
      <c r="F309" s="205" t="s">
        <v>356</v>
      </c>
      <c r="G309" s="39"/>
      <c r="H309" s="39"/>
      <c r="I309" s="112"/>
      <c r="J309" s="39"/>
      <c r="K309" s="39"/>
      <c r="L309" s="42"/>
      <c r="M309" s="206"/>
      <c r="N309" s="207"/>
      <c r="O309" s="67"/>
      <c r="P309" s="67"/>
      <c r="Q309" s="67"/>
      <c r="R309" s="67"/>
      <c r="S309" s="67"/>
      <c r="T309" s="68"/>
      <c r="U309" s="37"/>
      <c r="V309" s="37"/>
      <c r="W309" s="37"/>
      <c r="X309" s="37"/>
      <c r="Y309" s="37"/>
      <c r="Z309" s="37"/>
      <c r="AA309" s="37"/>
      <c r="AB309" s="37"/>
      <c r="AC309" s="37"/>
      <c r="AD309" s="37"/>
      <c r="AE309" s="37"/>
      <c r="AT309" s="20" t="s">
        <v>148</v>
      </c>
      <c r="AU309" s="20" t="s">
        <v>145</v>
      </c>
    </row>
    <row r="310" spans="1:47" s="2" customFormat="1" ht="107.25">
      <c r="A310" s="37"/>
      <c r="B310" s="38"/>
      <c r="C310" s="39"/>
      <c r="D310" s="204" t="s">
        <v>150</v>
      </c>
      <c r="E310" s="39"/>
      <c r="F310" s="208" t="s">
        <v>357</v>
      </c>
      <c r="G310" s="39"/>
      <c r="H310" s="39"/>
      <c r="I310" s="112"/>
      <c r="J310" s="39"/>
      <c r="K310" s="39"/>
      <c r="L310" s="42"/>
      <c r="M310" s="206"/>
      <c r="N310" s="207"/>
      <c r="O310" s="67"/>
      <c r="P310" s="67"/>
      <c r="Q310" s="67"/>
      <c r="R310" s="67"/>
      <c r="S310" s="67"/>
      <c r="T310" s="68"/>
      <c r="U310" s="37"/>
      <c r="V310" s="37"/>
      <c r="W310" s="37"/>
      <c r="X310" s="37"/>
      <c r="Y310" s="37"/>
      <c r="Z310" s="37"/>
      <c r="AA310" s="37"/>
      <c r="AB310" s="37"/>
      <c r="AC310" s="37"/>
      <c r="AD310" s="37"/>
      <c r="AE310" s="37"/>
      <c r="AT310" s="20" t="s">
        <v>150</v>
      </c>
      <c r="AU310" s="20" t="s">
        <v>145</v>
      </c>
    </row>
    <row r="311" spans="2:51" s="14" customFormat="1" ht="11.25">
      <c r="B311" s="219"/>
      <c r="C311" s="220"/>
      <c r="D311" s="204" t="s">
        <v>152</v>
      </c>
      <c r="E311" s="221" t="s">
        <v>19</v>
      </c>
      <c r="F311" s="222" t="s">
        <v>1284</v>
      </c>
      <c r="G311" s="220"/>
      <c r="H311" s="223">
        <v>22.28</v>
      </c>
      <c r="I311" s="224"/>
      <c r="J311" s="220"/>
      <c r="K311" s="220"/>
      <c r="L311" s="225"/>
      <c r="M311" s="226"/>
      <c r="N311" s="227"/>
      <c r="O311" s="227"/>
      <c r="P311" s="227"/>
      <c r="Q311" s="227"/>
      <c r="R311" s="227"/>
      <c r="S311" s="227"/>
      <c r="T311" s="228"/>
      <c r="AT311" s="229" t="s">
        <v>152</v>
      </c>
      <c r="AU311" s="229" t="s">
        <v>145</v>
      </c>
      <c r="AV311" s="14" t="s">
        <v>82</v>
      </c>
      <c r="AW311" s="14" t="s">
        <v>33</v>
      </c>
      <c r="AX311" s="14" t="s">
        <v>80</v>
      </c>
      <c r="AY311" s="229" t="s">
        <v>136</v>
      </c>
    </row>
    <row r="312" spans="1:65" s="2" customFormat="1" ht="16.5" customHeight="1">
      <c r="A312" s="37"/>
      <c r="B312" s="38"/>
      <c r="C312" s="191" t="s">
        <v>395</v>
      </c>
      <c r="D312" s="191" t="s">
        <v>141</v>
      </c>
      <c r="E312" s="192" t="s">
        <v>360</v>
      </c>
      <c r="F312" s="193" t="s">
        <v>361</v>
      </c>
      <c r="G312" s="194" t="s">
        <v>354</v>
      </c>
      <c r="H312" s="195">
        <v>22.28</v>
      </c>
      <c r="I312" s="196"/>
      <c r="J312" s="197">
        <f>ROUND(I312*H312,2)</f>
        <v>0</v>
      </c>
      <c r="K312" s="193" t="s">
        <v>144</v>
      </c>
      <c r="L312" s="42"/>
      <c r="M312" s="198" t="s">
        <v>19</v>
      </c>
      <c r="N312" s="199" t="s">
        <v>43</v>
      </c>
      <c r="O312" s="67"/>
      <c r="P312" s="200">
        <f>O312*H312</f>
        <v>0</v>
      </c>
      <c r="Q312" s="200">
        <v>0</v>
      </c>
      <c r="R312" s="200">
        <f>Q312*H312</f>
        <v>0</v>
      </c>
      <c r="S312" s="200">
        <v>0</v>
      </c>
      <c r="T312" s="201">
        <f>S312*H312</f>
        <v>0</v>
      </c>
      <c r="U312" s="37"/>
      <c r="V312" s="37"/>
      <c r="W312" s="37"/>
      <c r="X312" s="37"/>
      <c r="Y312" s="37"/>
      <c r="Z312" s="37"/>
      <c r="AA312" s="37"/>
      <c r="AB312" s="37"/>
      <c r="AC312" s="37"/>
      <c r="AD312" s="37"/>
      <c r="AE312" s="37"/>
      <c r="AR312" s="202" t="s">
        <v>145</v>
      </c>
      <c r="AT312" s="202" t="s">
        <v>141</v>
      </c>
      <c r="AU312" s="202" t="s">
        <v>145</v>
      </c>
      <c r="AY312" s="20" t="s">
        <v>136</v>
      </c>
      <c r="BE312" s="203">
        <f>IF(N312="základní",J312,0)</f>
        <v>0</v>
      </c>
      <c r="BF312" s="203">
        <f>IF(N312="snížená",J312,0)</f>
        <v>0</v>
      </c>
      <c r="BG312" s="203">
        <f>IF(N312="zákl. přenesená",J312,0)</f>
        <v>0</v>
      </c>
      <c r="BH312" s="203">
        <f>IF(N312="sníž. přenesená",J312,0)</f>
        <v>0</v>
      </c>
      <c r="BI312" s="203">
        <f>IF(N312="nulová",J312,0)</f>
        <v>0</v>
      </c>
      <c r="BJ312" s="20" t="s">
        <v>80</v>
      </c>
      <c r="BK312" s="203">
        <f>ROUND(I312*H312,2)</f>
        <v>0</v>
      </c>
      <c r="BL312" s="20" t="s">
        <v>145</v>
      </c>
      <c r="BM312" s="202" t="s">
        <v>1285</v>
      </c>
    </row>
    <row r="313" spans="1:47" s="2" customFormat="1" ht="11.25">
      <c r="A313" s="37"/>
      <c r="B313" s="38"/>
      <c r="C313" s="39"/>
      <c r="D313" s="204" t="s">
        <v>148</v>
      </c>
      <c r="E313" s="39"/>
      <c r="F313" s="205" t="s">
        <v>363</v>
      </c>
      <c r="G313" s="39"/>
      <c r="H313" s="39"/>
      <c r="I313" s="112"/>
      <c r="J313" s="39"/>
      <c r="K313" s="39"/>
      <c r="L313" s="42"/>
      <c r="M313" s="206"/>
      <c r="N313" s="207"/>
      <c r="O313" s="67"/>
      <c r="P313" s="67"/>
      <c r="Q313" s="67"/>
      <c r="R313" s="67"/>
      <c r="S313" s="67"/>
      <c r="T313" s="68"/>
      <c r="U313" s="37"/>
      <c r="V313" s="37"/>
      <c r="W313" s="37"/>
      <c r="X313" s="37"/>
      <c r="Y313" s="37"/>
      <c r="Z313" s="37"/>
      <c r="AA313" s="37"/>
      <c r="AB313" s="37"/>
      <c r="AC313" s="37"/>
      <c r="AD313" s="37"/>
      <c r="AE313" s="37"/>
      <c r="AT313" s="20" t="s">
        <v>148</v>
      </c>
      <c r="AU313" s="20" t="s">
        <v>145</v>
      </c>
    </row>
    <row r="314" spans="1:47" s="2" customFormat="1" ht="58.5">
      <c r="A314" s="37"/>
      <c r="B314" s="38"/>
      <c r="C314" s="39"/>
      <c r="D314" s="204" t="s">
        <v>150</v>
      </c>
      <c r="E314" s="39"/>
      <c r="F314" s="208" t="s">
        <v>364</v>
      </c>
      <c r="G314" s="39"/>
      <c r="H314" s="39"/>
      <c r="I314" s="112"/>
      <c r="J314" s="39"/>
      <c r="K314" s="39"/>
      <c r="L314" s="42"/>
      <c r="M314" s="206"/>
      <c r="N314" s="207"/>
      <c r="O314" s="67"/>
      <c r="P314" s="67"/>
      <c r="Q314" s="67"/>
      <c r="R314" s="67"/>
      <c r="S314" s="67"/>
      <c r="T314" s="68"/>
      <c r="U314" s="37"/>
      <c r="V314" s="37"/>
      <c r="W314" s="37"/>
      <c r="X314" s="37"/>
      <c r="Y314" s="37"/>
      <c r="Z314" s="37"/>
      <c r="AA314" s="37"/>
      <c r="AB314" s="37"/>
      <c r="AC314" s="37"/>
      <c r="AD314" s="37"/>
      <c r="AE314" s="37"/>
      <c r="AT314" s="20" t="s">
        <v>150</v>
      </c>
      <c r="AU314" s="20" t="s">
        <v>145</v>
      </c>
    </row>
    <row r="315" spans="1:65" s="2" customFormat="1" ht="16.5" customHeight="1">
      <c r="A315" s="37"/>
      <c r="B315" s="38"/>
      <c r="C315" s="191" t="s">
        <v>402</v>
      </c>
      <c r="D315" s="191" t="s">
        <v>141</v>
      </c>
      <c r="E315" s="192" t="s">
        <v>366</v>
      </c>
      <c r="F315" s="193" t="s">
        <v>367</v>
      </c>
      <c r="G315" s="194" t="s">
        <v>354</v>
      </c>
      <c r="H315" s="195">
        <v>423.32</v>
      </c>
      <c r="I315" s="196"/>
      <c r="J315" s="197">
        <f>ROUND(I315*H315,2)</f>
        <v>0</v>
      </c>
      <c r="K315" s="193" t="s">
        <v>144</v>
      </c>
      <c r="L315" s="42"/>
      <c r="M315" s="198" t="s">
        <v>19</v>
      </c>
      <c r="N315" s="199" t="s">
        <v>43</v>
      </c>
      <c r="O315" s="67"/>
      <c r="P315" s="200">
        <f>O315*H315</f>
        <v>0</v>
      </c>
      <c r="Q315" s="200">
        <v>0</v>
      </c>
      <c r="R315" s="200">
        <f>Q315*H315</f>
        <v>0</v>
      </c>
      <c r="S315" s="200">
        <v>0</v>
      </c>
      <c r="T315" s="201">
        <f>S315*H315</f>
        <v>0</v>
      </c>
      <c r="U315" s="37"/>
      <c r="V315" s="37"/>
      <c r="W315" s="37"/>
      <c r="X315" s="37"/>
      <c r="Y315" s="37"/>
      <c r="Z315" s="37"/>
      <c r="AA315" s="37"/>
      <c r="AB315" s="37"/>
      <c r="AC315" s="37"/>
      <c r="AD315" s="37"/>
      <c r="AE315" s="37"/>
      <c r="AR315" s="202" t="s">
        <v>145</v>
      </c>
      <c r="AT315" s="202" t="s">
        <v>141</v>
      </c>
      <c r="AU315" s="202" t="s">
        <v>145</v>
      </c>
      <c r="AY315" s="20" t="s">
        <v>136</v>
      </c>
      <c r="BE315" s="203">
        <f>IF(N315="základní",J315,0)</f>
        <v>0</v>
      </c>
      <c r="BF315" s="203">
        <f>IF(N315="snížená",J315,0)</f>
        <v>0</v>
      </c>
      <c r="BG315" s="203">
        <f>IF(N315="zákl. přenesená",J315,0)</f>
        <v>0</v>
      </c>
      <c r="BH315" s="203">
        <f>IF(N315="sníž. přenesená",J315,0)</f>
        <v>0</v>
      </c>
      <c r="BI315" s="203">
        <f>IF(N315="nulová",J315,0)</f>
        <v>0</v>
      </c>
      <c r="BJ315" s="20" t="s">
        <v>80</v>
      </c>
      <c r="BK315" s="203">
        <f>ROUND(I315*H315,2)</f>
        <v>0</v>
      </c>
      <c r="BL315" s="20" t="s">
        <v>145</v>
      </c>
      <c r="BM315" s="202" t="s">
        <v>1286</v>
      </c>
    </row>
    <row r="316" spans="1:47" s="2" customFormat="1" ht="19.5">
      <c r="A316" s="37"/>
      <c r="B316" s="38"/>
      <c r="C316" s="39"/>
      <c r="D316" s="204" t="s">
        <v>148</v>
      </c>
      <c r="E316" s="39"/>
      <c r="F316" s="205" t="s">
        <v>369</v>
      </c>
      <c r="G316" s="39"/>
      <c r="H316" s="39"/>
      <c r="I316" s="112"/>
      <c r="J316" s="39"/>
      <c r="K316" s="39"/>
      <c r="L316" s="42"/>
      <c r="M316" s="206"/>
      <c r="N316" s="207"/>
      <c r="O316" s="67"/>
      <c r="P316" s="67"/>
      <c r="Q316" s="67"/>
      <c r="R316" s="67"/>
      <c r="S316" s="67"/>
      <c r="T316" s="68"/>
      <c r="U316" s="37"/>
      <c r="V316" s="37"/>
      <c r="W316" s="37"/>
      <c r="X316" s="37"/>
      <c r="Y316" s="37"/>
      <c r="Z316" s="37"/>
      <c r="AA316" s="37"/>
      <c r="AB316" s="37"/>
      <c r="AC316" s="37"/>
      <c r="AD316" s="37"/>
      <c r="AE316" s="37"/>
      <c r="AT316" s="20" t="s">
        <v>148</v>
      </c>
      <c r="AU316" s="20" t="s">
        <v>145</v>
      </c>
    </row>
    <row r="317" spans="1:47" s="2" customFormat="1" ht="58.5">
      <c r="A317" s="37"/>
      <c r="B317" s="38"/>
      <c r="C317" s="39"/>
      <c r="D317" s="204" t="s">
        <v>150</v>
      </c>
      <c r="E317" s="39"/>
      <c r="F317" s="208" t="s">
        <v>364</v>
      </c>
      <c r="G317" s="39"/>
      <c r="H317" s="39"/>
      <c r="I317" s="112"/>
      <c r="J317" s="39"/>
      <c r="K317" s="39"/>
      <c r="L317" s="42"/>
      <c r="M317" s="206"/>
      <c r="N317" s="207"/>
      <c r="O317" s="67"/>
      <c r="P317" s="67"/>
      <c r="Q317" s="67"/>
      <c r="R317" s="67"/>
      <c r="S317" s="67"/>
      <c r="T317" s="68"/>
      <c r="U317" s="37"/>
      <c r="V317" s="37"/>
      <c r="W317" s="37"/>
      <c r="X317" s="37"/>
      <c r="Y317" s="37"/>
      <c r="Z317" s="37"/>
      <c r="AA317" s="37"/>
      <c r="AB317" s="37"/>
      <c r="AC317" s="37"/>
      <c r="AD317" s="37"/>
      <c r="AE317" s="37"/>
      <c r="AT317" s="20" t="s">
        <v>150</v>
      </c>
      <c r="AU317" s="20" t="s">
        <v>145</v>
      </c>
    </row>
    <row r="318" spans="2:51" s="14" customFormat="1" ht="11.25">
      <c r="B318" s="219"/>
      <c r="C318" s="220"/>
      <c r="D318" s="204" t="s">
        <v>152</v>
      </c>
      <c r="E318" s="220"/>
      <c r="F318" s="222" t="s">
        <v>1287</v>
      </c>
      <c r="G318" s="220"/>
      <c r="H318" s="223">
        <v>423.32</v>
      </c>
      <c r="I318" s="224"/>
      <c r="J318" s="220"/>
      <c r="K318" s="220"/>
      <c r="L318" s="225"/>
      <c r="M318" s="226"/>
      <c r="N318" s="227"/>
      <c r="O318" s="227"/>
      <c r="P318" s="227"/>
      <c r="Q318" s="227"/>
      <c r="R318" s="227"/>
      <c r="S318" s="227"/>
      <c r="T318" s="228"/>
      <c r="AT318" s="229" t="s">
        <v>152</v>
      </c>
      <c r="AU318" s="229" t="s">
        <v>145</v>
      </c>
      <c r="AV318" s="14" t="s">
        <v>82</v>
      </c>
      <c r="AW318" s="14" t="s">
        <v>4</v>
      </c>
      <c r="AX318" s="14" t="s">
        <v>80</v>
      </c>
      <c r="AY318" s="229" t="s">
        <v>136</v>
      </c>
    </row>
    <row r="319" spans="1:65" s="2" customFormat="1" ht="16.5" customHeight="1">
      <c r="A319" s="37"/>
      <c r="B319" s="38"/>
      <c r="C319" s="191" t="s">
        <v>411</v>
      </c>
      <c r="D319" s="191" t="s">
        <v>141</v>
      </c>
      <c r="E319" s="192" t="s">
        <v>371</v>
      </c>
      <c r="F319" s="193" t="s">
        <v>372</v>
      </c>
      <c r="G319" s="194" t="s">
        <v>354</v>
      </c>
      <c r="H319" s="195">
        <v>22.28</v>
      </c>
      <c r="I319" s="196"/>
      <c r="J319" s="197">
        <f>ROUND(I319*H319,2)</f>
        <v>0</v>
      </c>
      <c r="K319" s="193" t="s">
        <v>144</v>
      </c>
      <c r="L319" s="42"/>
      <c r="M319" s="198" t="s">
        <v>19</v>
      </c>
      <c r="N319" s="199" t="s">
        <v>43</v>
      </c>
      <c r="O319" s="67"/>
      <c r="P319" s="200">
        <f>O319*H319</f>
        <v>0</v>
      </c>
      <c r="Q319" s="200">
        <v>0</v>
      </c>
      <c r="R319" s="200">
        <f>Q319*H319</f>
        <v>0</v>
      </c>
      <c r="S319" s="200">
        <v>0</v>
      </c>
      <c r="T319" s="201">
        <f>S319*H319</f>
        <v>0</v>
      </c>
      <c r="U319" s="37"/>
      <c r="V319" s="37"/>
      <c r="W319" s="37"/>
      <c r="X319" s="37"/>
      <c r="Y319" s="37"/>
      <c r="Z319" s="37"/>
      <c r="AA319" s="37"/>
      <c r="AB319" s="37"/>
      <c r="AC319" s="37"/>
      <c r="AD319" s="37"/>
      <c r="AE319" s="37"/>
      <c r="AR319" s="202" t="s">
        <v>145</v>
      </c>
      <c r="AT319" s="202" t="s">
        <v>141</v>
      </c>
      <c r="AU319" s="202" t="s">
        <v>145</v>
      </c>
      <c r="AY319" s="20" t="s">
        <v>136</v>
      </c>
      <c r="BE319" s="203">
        <f>IF(N319="základní",J319,0)</f>
        <v>0</v>
      </c>
      <c r="BF319" s="203">
        <f>IF(N319="snížená",J319,0)</f>
        <v>0</v>
      </c>
      <c r="BG319" s="203">
        <f>IF(N319="zákl. přenesená",J319,0)</f>
        <v>0</v>
      </c>
      <c r="BH319" s="203">
        <f>IF(N319="sníž. přenesená",J319,0)</f>
        <v>0</v>
      </c>
      <c r="BI319" s="203">
        <f>IF(N319="nulová",J319,0)</f>
        <v>0</v>
      </c>
      <c r="BJ319" s="20" t="s">
        <v>80</v>
      </c>
      <c r="BK319" s="203">
        <f>ROUND(I319*H319,2)</f>
        <v>0</v>
      </c>
      <c r="BL319" s="20" t="s">
        <v>145</v>
      </c>
      <c r="BM319" s="202" t="s">
        <v>1288</v>
      </c>
    </row>
    <row r="320" spans="1:47" s="2" customFormat="1" ht="19.5">
      <c r="A320" s="37"/>
      <c r="B320" s="38"/>
      <c r="C320" s="39"/>
      <c r="D320" s="204" t="s">
        <v>148</v>
      </c>
      <c r="E320" s="39"/>
      <c r="F320" s="205" t="s">
        <v>374</v>
      </c>
      <c r="G320" s="39"/>
      <c r="H320" s="39"/>
      <c r="I320" s="112"/>
      <c r="J320" s="39"/>
      <c r="K320" s="39"/>
      <c r="L320" s="42"/>
      <c r="M320" s="206"/>
      <c r="N320" s="207"/>
      <c r="O320" s="67"/>
      <c r="P320" s="67"/>
      <c r="Q320" s="67"/>
      <c r="R320" s="67"/>
      <c r="S320" s="67"/>
      <c r="T320" s="68"/>
      <c r="U320" s="37"/>
      <c r="V320" s="37"/>
      <c r="W320" s="37"/>
      <c r="X320" s="37"/>
      <c r="Y320" s="37"/>
      <c r="Z320" s="37"/>
      <c r="AA320" s="37"/>
      <c r="AB320" s="37"/>
      <c r="AC320" s="37"/>
      <c r="AD320" s="37"/>
      <c r="AE320" s="37"/>
      <c r="AT320" s="20" t="s">
        <v>148</v>
      </c>
      <c r="AU320" s="20" t="s">
        <v>145</v>
      </c>
    </row>
    <row r="321" spans="1:47" s="2" customFormat="1" ht="58.5">
      <c r="A321" s="37"/>
      <c r="B321" s="38"/>
      <c r="C321" s="39"/>
      <c r="D321" s="204" t="s">
        <v>150</v>
      </c>
      <c r="E321" s="39"/>
      <c r="F321" s="208" t="s">
        <v>375</v>
      </c>
      <c r="G321" s="39"/>
      <c r="H321" s="39"/>
      <c r="I321" s="112"/>
      <c r="J321" s="39"/>
      <c r="K321" s="39"/>
      <c r="L321" s="42"/>
      <c r="M321" s="206"/>
      <c r="N321" s="207"/>
      <c r="O321" s="67"/>
      <c r="P321" s="67"/>
      <c r="Q321" s="67"/>
      <c r="R321" s="67"/>
      <c r="S321" s="67"/>
      <c r="T321" s="68"/>
      <c r="U321" s="37"/>
      <c r="V321" s="37"/>
      <c r="W321" s="37"/>
      <c r="X321" s="37"/>
      <c r="Y321" s="37"/>
      <c r="Z321" s="37"/>
      <c r="AA321" s="37"/>
      <c r="AB321" s="37"/>
      <c r="AC321" s="37"/>
      <c r="AD321" s="37"/>
      <c r="AE321" s="37"/>
      <c r="AT321" s="20" t="s">
        <v>150</v>
      </c>
      <c r="AU321" s="20" t="s">
        <v>145</v>
      </c>
    </row>
    <row r="322" spans="2:63" s="17" customFormat="1" ht="20.85" customHeight="1">
      <c r="B322" s="266"/>
      <c r="C322" s="267"/>
      <c r="D322" s="268" t="s">
        <v>71</v>
      </c>
      <c r="E322" s="268" t="s">
        <v>376</v>
      </c>
      <c r="F322" s="268" t="s">
        <v>377</v>
      </c>
      <c r="G322" s="267"/>
      <c r="H322" s="267"/>
      <c r="I322" s="269"/>
      <c r="J322" s="270">
        <f>BK322</f>
        <v>0</v>
      </c>
      <c r="K322" s="267"/>
      <c r="L322" s="271"/>
      <c r="M322" s="272"/>
      <c r="N322" s="273"/>
      <c r="O322" s="273"/>
      <c r="P322" s="274">
        <f>SUM(P323:P325)</f>
        <v>0</v>
      </c>
      <c r="Q322" s="273"/>
      <c r="R322" s="274">
        <f>SUM(R323:R325)</f>
        <v>0</v>
      </c>
      <c r="S322" s="273"/>
      <c r="T322" s="275">
        <f>SUM(T323:T325)</f>
        <v>0</v>
      </c>
      <c r="AR322" s="276" t="s">
        <v>80</v>
      </c>
      <c r="AT322" s="277" t="s">
        <v>71</v>
      </c>
      <c r="AU322" s="277" t="s">
        <v>146</v>
      </c>
      <c r="AY322" s="276" t="s">
        <v>136</v>
      </c>
      <c r="BK322" s="278">
        <f>SUM(BK323:BK325)</f>
        <v>0</v>
      </c>
    </row>
    <row r="323" spans="1:65" s="2" customFormat="1" ht="16.5" customHeight="1">
      <c r="A323" s="37"/>
      <c r="B323" s="38"/>
      <c r="C323" s="191" t="s">
        <v>419</v>
      </c>
      <c r="D323" s="191" t="s">
        <v>141</v>
      </c>
      <c r="E323" s="192" t="s">
        <v>379</v>
      </c>
      <c r="F323" s="193" t="s">
        <v>380</v>
      </c>
      <c r="G323" s="194" t="s">
        <v>354</v>
      </c>
      <c r="H323" s="195">
        <v>23.219</v>
      </c>
      <c r="I323" s="196"/>
      <c r="J323" s="197">
        <f>ROUND(I323*H323,2)</f>
        <v>0</v>
      </c>
      <c r="K323" s="193" t="s">
        <v>144</v>
      </c>
      <c r="L323" s="42"/>
      <c r="M323" s="198" t="s">
        <v>19</v>
      </c>
      <c r="N323" s="199" t="s">
        <v>43</v>
      </c>
      <c r="O323" s="67"/>
      <c r="P323" s="200">
        <f>O323*H323</f>
        <v>0</v>
      </c>
      <c r="Q323" s="200">
        <v>0</v>
      </c>
      <c r="R323" s="200">
        <f>Q323*H323</f>
        <v>0</v>
      </c>
      <c r="S323" s="200">
        <v>0</v>
      </c>
      <c r="T323" s="201">
        <f>S323*H323</f>
        <v>0</v>
      </c>
      <c r="U323" s="37"/>
      <c r="V323" s="37"/>
      <c r="W323" s="37"/>
      <c r="X323" s="37"/>
      <c r="Y323" s="37"/>
      <c r="Z323" s="37"/>
      <c r="AA323" s="37"/>
      <c r="AB323" s="37"/>
      <c r="AC323" s="37"/>
      <c r="AD323" s="37"/>
      <c r="AE323" s="37"/>
      <c r="AR323" s="202" t="s">
        <v>145</v>
      </c>
      <c r="AT323" s="202" t="s">
        <v>141</v>
      </c>
      <c r="AU323" s="202" t="s">
        <v>145</v>
      </c>
      <c r="AY323" s="20" t="s">
        <v>136</v>
      </c>
      <c r="BE323" s="203">
        <f>IF(N323="základní",J323,0)</f>
        <v>0</v>
      </c>
      <c r="BF323" s="203">
        <f>IF(N323="snížená",J323,0)</f>
        <v>0</v>
      </c>
      <c r="BG323" s="203">
        <f>IF(N323="zákl. přenesená",J323,0)</f>
        <v>0</v>
      </c>
      <c r="BH323" s="203">
        <f>IF(N323="sníž. přenesená",J323,0)</f>
        <v>0</v>
      </c>
      <c r="BI323" s="203">
        <f>IF(N323="nulová",J323,0)</f>
        <v>0</v>
      </c>
      <c r="BJ323" s="20" t="s">
        <v>80</v>
      </c>
      <c r="BK323" s="203">
        <f>ROUND(I323*H323,2)</f>
        <v>0</v>
      </c>
      <c r="BL323" s="20" t="s">
        <v>145</v>
      </c>
      <c r="BM323" s="202" t="s">
        <v>1289</v>
      </c>
    </row>
    <row r="324" spans="1:47" s="2" customFormat="1" ht="19.5">
      <c r="A324" s="37"/>
      <c r="B324" s="38"/>
      <c r="C324" s="39"/>
      <c r="D324" s="204" t="s">
        <v>148</v>
      </c>
      <c r="E324" s="39"/>
      <c r="F324" s="205" t="s">
        <v>382</v>
      </c>
      <c r="G324" s="39"/>
      <c r="H324" s="39"/>
      <c r="I324" s="112"/>
      <c r="J324" s="39"/>
      <c r="K324" s="39"/>
      <c r="L324" s="42"/>
      <c r="M324" s="206"/>
      <c r="N324" s="207"/>
      <c r="O324" s="67"/>
      <c r="P324" s="67"/>
      <c r="Q324" s="67"/>
      <c r="R324" s="67"/>
      <c r="S324" s="67"/>
      <c r="T324" s="68"/>
      <c r="U324" s="37"/>
      <c r="V324" s="37"/>
      <c r="W324" s="37"/>
      <c r="X324" s="37"/>
      <c r="Y324" s="37"/>
      <c r="Z324" s="37"/>
      <c r="AA324" s="37"/>
      <c r="AB324" s="37"/>
      <c r="AC324" s="37"/>
      <c r="AD324" s="37"/>
      <c r="AE324" s="37"/>
      <c r="AT324" s="20" t="s">
        <v>148</v>
      </c>
      <c r="AU324" s="20" t="s">
        <v>145</v>
      </c>
    </row>
    <row r="325" spans="1:47" s="2" customFormat="1" ht="58.5">
      <c r="A325" s="37"/>
      <c r="B325" s="38"/>
      <c r="C325" s="39"/>
      <c r="D325" s="204" t="s">
        <v>150</v>
      </c>
      <c r="E325" s="39"/>
      <c r="F325" s="208" t="s">
        <v>383</v>
      </c>
      <c r="G325" s="39"/>
      <c r="H325" s="39"/>
      <c r="I325" s="112"/>
      <c r="J325" s="39"/>
      <c r="K325" s="39"/>
      <c r="L325" s="42"/>
      <c r="M325" s="206"/>
      <c r="N325" s="207"/>
      <c r="O325" s="67"/>
      <c r="P325" s="67"/>
      <c r="Q325" s="67"/>
      <c r="R325" s="67"/>
      <c r="S325" s="67"/>
      <c r="T325" s="68"/>
      <c r="U325" s="37"/>
      <c r="V325" s="37"/>
      <c r="W325" s="37"/>
      <c r="X325" s="37"/>
      <c r="Y325" s="37"/>
      <c r="Z325" s="37"/>
      <c r="AA325" s="37"/>
      <c r="AB325" s="37"/>
      <c r="AC325" s="37"/>
      <c r="AD325" s="37"/>
      <c r="AE325" s="37"/>
      <c r="AT325" s="20" t="s">
        <v>150</v>
      </c>
      <c r="AU325" s="20" t="s">
        <v>145</v>
      </c>
    </row>
    <row r="326" spans="2:63" s="12" customFormat="1" ht="25.9" customHeight="1">
      <c r="B326" s="175"/>
      <c r="C326" s="176"/>
      <c r="D326" s="177" t="s">
        <v>71</v>
      </c>
      <c r="E326" s="178" t="s">
        <v>384</v>
      </c>
      <c r="F326" s="178" t="s">
        <v>1290</v>
      </c>
      <c r="G326" s="176"/>
      <c r="H326" s="176"/>
      <c r="I326" s="179"/>
      <c r="J326" s="180">
        <f>BK326</f>
        <v>0</v>
      </c>
      <c r="K326" s="176"/>
      <c r="L326" s="181"/>
      <c r="M326" s="182"/>
      <c r="N326" s="183"/>
      <c r="O326" s="183"/>
      <c r="P326" s="184">
        <f>P327+P360+P375+P589+P649+P673+P756+P804</f>
        <v>0</v>
      </c>
      <c r="Q326" s="183"/>
      <c r="R326" s="184">
        <f>R327+R360+R375+R589+R649+R673+R756+R804</f>
        <v>9.714882817194999</v>
      </c>
      <c r="S326" s="183"/>
      <c r="T326" s="185">
        <f>T327+T360+T375+T589+T649+T673+T756+T804</f>
        <v>7.00066005</v>
      </c>
      <c r="AR326" s="186" t="s">
        <v>82</v>
      </c>
      <c r="AT326" s="187" t="s">
        <v>71</v>
      </c>
      <c r="AU326" s="187" t="s">
        <v>72</v>
      </c>
      <c r="AY326" s="186" t="s">
        <v>136</v>
      </c>
      <c r="BK326" s="188">
        <f>BK327+BK360+BK375+BK589+BK649+BK673+BK756+BK804</f>
        <v>0</v>
      </c>
    </row>
    <row r="327" spans="2:63" s="12" customFormat="1" ht="22.9" customHeight="1">
      <c r="B327" s="175"/>
      <c r="C327" s="176"/>
      <c r="D327" s="177" t="s">
        <v>71</v>
      </c>
      <c r="E327" s="189" t="s">
        <v>386</v>
      </c>
      <c r="F327" s="189" t="s">
        <v>387</v>
      </c>
      <c r="G327" s="176"/>
      <c r="H327" s="176"/>
      <c r="I327" s="179"/>
      <c r="J327" s="190">
        <f>BK327</f>
        <v>0</v>
      </c>
      <c r="K327" s="176"/>
      <c r="L327" s="181"/>
      <c r="M327" s="182"/>
      <c r="N327" s="183"/>
      <c r="O327" s="183"/>
      <c r="P327" s="184">
        <f>SUM(P328:P359)</f>
        <v>0</v>
      </c>
      <c r="Q327" s="183"/>
      <c r="R327" s="184">
        <f>SUM(R328:R359)</f>
        <v>2.9924371352</v>
      </c>
      <c r="S327" s="183"/>
      <c r="T327" s="185">
        <f>SUM(T328:T359)</f>
        <v>6.8769548</v>
      </c>
      <c r="AR327" s="186" t="s">
        <v>82</v>
      </c>
      <c r="AT327" s="187" t="s">
        <v>71</v>
      </c>
      <c r="AU327" s="187" t="s">
        <v>80</v>
      </c>
      <c r="AY327" s="186" t="s">
        <v>136</v>
      </c>
      <c r="BK327" s="188">
        <f>SUM(BK328:BK359)</f>
        <v>0</v>
      </c>
    </row>
    <row r="328" spans="1:65" s="2" customFormat="1" ht="16.5" customHeight="1">
      <c r="A328" s="37"/>
      <c r="B328" s="38"/>
      <c r="C328" s="191" t="s">
        <v>424</v>
      </c>
      <c r="D328" s="191" t="s">
        <v>141</v>
      </c>
      <c r="E328" s="192" t="s">
        <v>389</v>
      </c>
      <c r="F328" s="193" t="s">
        <v>390</v>
      </c>
      <c r="G328" s="194" t="s">
        <v>90</v>
      </c>
      <c r="H328" s="195">
        <v>194.045</v>
      </c>
      <c r="I328" s="196"/>
      <c r="J328" s="197">
        <f>ROUND(I328*H328,2)</f>
        <v>0</v>
      </c>
      <c r="K328" s="193" t="s">
        <v>144</v>
      </c>
      <c r="L328" s="42"/>
      <c r="M328" s="198" t="s">
        <v>19</v>
      </c>
      <c r="N328" s="199" t="s">
        <v>43</v>
      </c>
      <c r="O328" s="67"/>
      <c r="P328" s="200">
        <f>O328*H328</f>
        <v>0</v>
      </c>
      <c r="Q328" s="200">
        <v>0</v>
      </c>
      <c r="R328" s="200">
        <f>Q328*H328</f>
        <v>0</v>
      </c>
      <c r="S328" s="200">
        <v>0.022</v>
      </c>
      <c r="T328" s="201">
        <f>S328*H328</f>
        <v>4.26899</v>
      </c>
      <c r="U328" s="37"/>
      <c r="V328" s="37"/>
      <c r="W328" s="37"/>
      <c r="X328" s="37"/>
      <c r="Y328" s="37"/>
      <c r="Z328" s="37"/>
      <c r="AA328" s="37"/>
      <c r="AB328" s="37"/>
      <c r="AC328" s="37"/>
      <c r="AD328" s="37"/>
      <c r="AE328" s="37"/>
      <c r="AR328" s="202" t="s">
        <v>332</v>
      </c>
      <c r="AT328" s="202" t="s">
        <v>141</v>
      </c>
      <c r="AU328" s="202" t="s">
        <v>82</v>
      </c>
      <c r="AY328" s="20" t="s">
        <v>136</v>
      </c>
      <c r="BE328" s="203">
        <f>IF(N328="základní",J328,0)</f>
        <v>0</v>
      </c>
      <c r="BF328" s="203">
        <f>IF(N328="snížená",J328,0)</f>
        <v>0</v>
      </c>
      <c r="BG328" s="203">
        <f>IF(N328="zákl. přenesená",J328,0)</f>
        <v>0</v>
      </c>
      <c r="BH328" s="203">
        <f>IF(N328="sníž. přenesená",J328,0)</f>
        <v>0</v>
      </c>
      <c r="BI328" s="203">
        <f>IF(N328="nulová",J328,0)</f>
        <v>0</v>
      </c>
      <c r="BJ328" s="20" t="s">
        <v>80</v>
      </c>
      <c r="BK328" s="203">
        <f>ROUND(I328*H328,2)</f>
        <v>0</v>
      </c>
      <c r="BL328" s="20" t="s">
        <v>332</v>
      </c>
      <c r="BM328" s="202" t="s">
        <v>1291</v>
      </c>
    </row>
    <row r="329" spans="1:47" s="2" customFormat="1" ht="11.25">
      <c r="A329" s="37"/>
      <c r="B329" s="38"/>
      <c r="C329" s="39"/>
      <c r="D329" s="204" t="s">
        <v>148</v>
      </c>
      <c r="E329" s="39"/>
      <c r="F329" s="205" t="s">
        <v>392</v>
      </c>
      <c r="G329" s="39"/>
      <c r="H329" s="39"/>
      <c r="I329" s="112"/>
      <c r="J329" s="39"/>
      <c r="K329" s="39"/>
      <c r="L329" s="42"/>
      <c r="M329" s="206"/>
      <c r="N329" s="207"/>
      <c r="O329" s="67"/>
      <c r="P329" s="67"/>
      <c r="Q329" s="67"/>
      <c r="R329" s="67"/>
      <c r="S329" s="67"/>
      <c r="T329" s="68"/>
      <c r="U329" s="37"/>
      <c r="V329" s="37"/>
      <c r="W329" s="37"/>
      <c r="X329" s="37"/>
      <c r="Y329" s="37"/>
      <c r="Z329" s="37"/>
      <c r="AA329" s="37"/>
      <c r="AB329" s="37"/>
      <c r="AC329" s="37"/>
      <c r="AD329" s="37"/>
      <c r="AE329" s="37"/>
      <c r="AT329" s="20" t="s">
        <v>148</v>
      </c>
      <c r="AU329" s="20" t="s">
        <v>82</v>
      </c>
    </row>
    <row r="330" spans="2:51" s="13" customFormat="1" ht="11.25">
      <c r="B330" s="209"/>
      <c r="C330" s="210"/>
      <c r="D330" s="204" t="s">
        <v>152</v>
      </c>
      <c r="E330" s="211" t="s">
        <v>19</v>
      </c>
      <c r="F330" s="212" t="s">
        <v>1292</v>
      </c>
      <c r="G330" s="210"/>
      <c r="H330" s="211" t="s">
        <v>19</v>
      </c>
      <c r="I330" s="213"/>
      <c r="J330" s="210"/>
      <c r="K330" s="210"/>
      <c r="L330" s="214"/>
      <c r="M330" s="215"/>
      <c r="N330" s="216"/>
      <c r="O330" s="216"/>
      <c r="P330" s="216"/>
      <c r="Q330" s="216"/>
      <c r="R330" s="216"/>
      <c r="S330" s="216"/>
      <c r="T330" s="217"/>
      <c r="AT330" s="218" t="s">
        <v>152</v>
      </c>
      <c r="AU330" s="218" t="s">
        <v>82</v>
      </c>
      <c r="AV330" s="13" t="s">
        <v>80</v>
      </c>
      <c r="AW330" s="13" t="s">
        <v>33</v>
      </c>
      <c r="AX330" s="13" t="s">
        <v>72</v>
      </c>
      <c r="AY330" s="218" t="s">
        <v>136</v>
      </c>
    </row>
    <row r="331" spans="2:51" s="14" customFormat="1" ht="11.25">
      <c r="B331" s="219"/>
      <c r="C331" s="220"/>
      <c r="D331" s="204" t="s">
        <v>152</v>
      </c>
      <c r="E331" s="221" t="s">
        <v>19</v>
      </c>
      <c r="F331" s="222" t="s">
        <v>1293</v>
      </c>
      <c r="G331" s="220"/>
      <c r="H331" s="223">
        <v>194.045</v>
      </c>
      <c r="I331" s="224"/>
      <c r="J331" s="220"/>
      <c r="K331" s="220"/>
      <c r="L331" s="225"/>
      <c r="M331" s="226"/>
      <c r="N331" s="227"/>
      <c r="O331" s="227"/>
      <c r="P331" s="227"/>
      <c r="Q331" s="227"/>
      <c r="R331" s="227"/>
      <c r="S331" s="227"/>
      <c r="T331" s="228"/>
      <c r="AT331" s="229" t="s">
        <v>152</v>
      </c>
      <c r="AU331" s="229" t="s">
        <v>82</v>
      </c>
      <c r="AV331" s="14" t="s">
        <v>82</v>
      </c>
      <c r="AW331" s="14" t="s">
        <v>33</v>
      </c>
      <c r="AX331" s="14" t="s">
        <v>72</v>
      </c>
      <c r="AY331" s="229" t="s">
        <v>136</v>
      </c>
    </row>
    <row r="332" spans="2:51" s="15" customFormat="1" ht="11.25">
      <c r="B332" s="230"/>
      <c r="C332" s="231"/>
      <c r="D332" s="204" t="s">
        <v>152</v>
      </c>
      <c r="E332" s="232" t="s">
        <v>19</v>
      </c>
      <c r="F332" s="233" t="s">
        <v>177</v>
      </c>
      <c r="G332" s="231"/>
      <c r="H332" s="234">
        <v>194.045</v>
      </c>
      <c r="I332" s="235"/>
      <c r="J332" s="231"/>
      <c r="K332" s="231"/>
      <c r="L332" s="236"/>
      <c r="M332" s="237"/>
      <c r="N332" s="238"/>
      <c r="O332" s="238"/>
      <c r="P332" s="238"/>
      <c r="Q332" s="238"/>
      <c r="R332" s="238"/>
      <c r="S332" s="238"/>
      <c r="T332" s="239"/>
      <c r="AT332" s="240" t="s">
        <v>152</v>
      </c>
      <c r="AU332" s="240" t="s">
        <v>82</v>
      </c>
      <c r="AV332" s="15" t="s">
        <v>145</v>
      </c>
      <c r="AW332" s="15" t="s">
        <v>33</v>
      </c>
      <c r="AX332" s="15" t="s">
        <v>80</v>
      </c>
      <c r="AY332" s="240" t="s">
        <v>136</v>
      </c>
    </row>
    <row r="333" spans="1:65" s="2" customFormat="1" ht="16.5" customHeight="1">
      <c r="A333" s="37"/>
      <c r="B333" s="38"/>
      <c r="C333" s="191" t="s">
        <v>430</v>
      </c>
      <c r="D333" s="191" t="s">
        <v>141</v>
      </c>
      <c r="E333" s="192" t="s">
        <v>396</v>
      </c>
      <c r="F333" s="193" t="s">
        <v>397</v>
      </c>
      <c r="G333" s="194" t="s">
        <v>398</v>
      </c>
      <c r="H333" s="195">
        <v>323.408</v>
      </c>
      <c r="I333" s="196"/>
      <c r="J333" s="197">
        <f>ROUND(I333*H333,2)</f>
        <v>0</v>
      </c>
      <c r="K333" s="193" t="s">
        <v>144</v>
      </c>
      <c r="L333" s="42"/>
      <c r="M333" s="198" t="s">
        <v>19</v>
      </c>
      <c r="N333" s="199" t="s">
        <v>43</v>
      </c>
      <c r="O333" s="67"/>
      <c r="P333" s="200">
        <f>O333*H333</f>
        <v>0</v>
      </c>
      <c r="Q333" s="200">
        <v>0</v>
      </c>
      <c r="R333" s="200">
        <f>Q333*H333</f>
        <v>0</v>
      </c>
      <c r="S333" s="200">
        <v>0</v>
      </c>
      <c r="T333" s="201">
        <f>S333*H333</f>
        <v>0</v>
      </c>
      <c r="U333" s="37"/>
      <c r="V333" s="37"/>
      <c r="W333" s="37"/>
      <c r="X333" s="37"/>
      <c r="Y333" s="37"/>
      <c r="Z333" s="37"/>
      <c r="AA333" s="37"/>
      <c r="AB333" s="37"/>
      <c r="AC333" s="37"/>
      <c r="AD333" s="37"/>
      <c r="AE333" s="37"/>
      <c r="AR333" s="202" t="s">
        <v>332</v>
      </c>
      <c r="AT333" s="202" t="s">
        <v>141</v>
      </c>
      <c r="AU333" s="202" t="s">
        <v>82</v>
      </c>
      <c r="AY333" s="20" t="s">
        <v>136</v>
      </c>
      <c r="BE333" s="203">
        <f>IF(N333="základní",J333,0)</f>
        <v>0</v>
      </c>
      <c r="BF333" s="203">
        <f>IF(N333="snížená",J333,0)</f>
        <v>0</v>
      </c>
      <c r="BG333" s="203">
        <f>IF(N333="zákl. přenesená",J333,0)</f>
        <v>0</v>
      </c>
      <c r="BH333" s="203">
        <f>IF(N333="sníž. přenesená",J333,0)</f>
        <v>0</v>
      </c>
      <c r="BI333" s="203">
        <f>IF(N333="nulová",J333,0)</f>
        <v>0</v>
      </c>
      <c r="BJ333" s="20" t="s">
        <v>80</v>
      </c>
      <c r="BK333" s="203">
        <f>ROUND(I333*H333,2)</f>
        <v>0</v>
      </c>
      <c r="BL333" s="20" t="s">
        <v>332</v>
      </c>
      <c r="BM333" s="202" t="s">
        <v>1294</v>
      </c>
    </row>
    <row r="334" spans="1:47" s="2" customFormat="1" ht="11.25">
      <c r="A334" s="37"/>
      <c r="B334" s="38"/>
      <c r="C334" s="39"/>
      <c r="D334" s="204" t="s">
        <v>148</v>
      </c>
      <c r="E334" s="39"/>
      <c r="F334" s="205" t="s">
        <v>400</v>
      </c>
      <c r="G334" s="39"/>
      <c r="H334" s="39"/>
      <c r="I334" s="112"/>
      <c r="J334" s="39"/>
      <c r="K334" s="39"/>
      <c r="L334" s="42"/>
      <c r="M334" s="206"/>
      <c r="N334" s="207"/>
      <c r="O334" s="67"/>
      <c r="P334" s="67"/>
      <c r="Q334" s="67"/>
      <c r="R334" s="67"/>
      <c r="S334" s="67"/>
      <c r="T334" s="68"/>
      <c r="U334" s="37"/>
      <c r="V334" s="37"/>
      <c r="W334" s="37"/>
      <c r="X334" s="37"/>
      <c r="Y334" s="37"/>
      <c r="Z334" s="37"/>
      <c r="AA334" s="37"/>
      <c r="AB334" s="37"/>
      <c r="AC334" s="37"/>
      <c r="AD334" s="37"/>
      <c r="AE334" s="37"/>
      <c r="AT334" s="20" t="s">
        <v>148</v>
      </c>
      <c r="AU334" s="20" t="s">
        <v>82</v>
      </c>
    </row>
    <row r="335" spans="2:51" s="13" customFormat="1" ht="11.25">
      <c r="B335" s="209"/>
      <c r="C335" s="210"/>
      <c r="D335" s="204" t="s">
        <v>152</v>
      </c>
      <c r="E335" s="211" t="s">
        <v>19</v>
      </c>
      <c r="F335" s="212" t="s">
        <v>393</v>
      </c>
      <c r="G335" s="210"/>
      <c r="H335" s="211" t="s">
        <v>19</v>
      </c>
      <c r="I335" s="213"/>
      <c r="J335" s="210"/>
      <c r="K335" s="210"/>
      <c r="L335" s="214"/>
      <c r="M335" s="215"/>
      <c r="N335" s="216"/>
      <c r="O335" s="216"/>
      <c r="P335" s="216"/>
      <c r="Q335" s="216"/>
      <c r="R335" s="216"/>
      <c r="S335" s="216"/>
      <c r="T335" s="217"/>
      <c r="AT335" s="218" t="s">
        <v>152</v>
      </c>
      <c r="AU335" s="218" t="s">
        <v>82</v>
      </c>
      <c r="AV335" s="13" t="s">
        <v>80</v>
      </c>
      <c r="AW335" s="13" t="s">
        <v>33</v>
      </c>
      <c r="AX335" s="13" t="s">
        <v>72</v>
      </c>
      <c r="AY335" s="218" t="s">
        <v>136</v>
      </c>
    </row>
    <row r="336" spans="2:51" s="14" customFormat="1" ht="11.25">
      <c r="B336" s="219"/>
      <c r="C336" s="220"/>
      <c r="D336" s="204" t="s">
        <v>152</v>
      </c>
      <c r="E336" s="221" t="s">
        <v>19</v>
      </c>
      <c r="F336" s="222" t="s">
        <v>1295</v>
      </c>
      <c r="G336" s="220"/>
      <c r="H336" s="223">
        <v>323.408</v>
      </c>
      <c r="I336" s="224"/>
      <c r="J336" s="220"/>
      <c r="K336" s="220"/>
      <c r="L336" s="225"/>
      <c r="M336" s="226"/>
      <c r="N336" s="227"/>
      <c r="O336" s="227"/>
      <c r="P336" s="227"/>
      <c r="Q336" s="227"/>
      <c r="R336" s="227"/>
      <c r="S336" s="227"/>
      <c r="T336" s="228"/>
      <c r="AT336" s="229" t="s">
        <v>152</v>
      </c>
      <c r="AU336" s="229" t="s">
        <v>82</v>
      </c>
      <c r="AV336" s="14" t="s">
        <v>82</v>
      </c>
      <c r="AW336" s="14" t="s">
        <v>33</v>
      </c>
      <c r="AX336" s="14" t="s">
        <v>72</v>
      </c>
      <c r="AY336" s="229" t="s">
        <v>136</v>
      </c>
    </row>
    <row r="337" spans="2:51" s="15" customFormat="1" ht="11.25">
      <c r="B337" s="230"/>
      <c r="C337" s="231"/>
      <c r="D337" s="204" t="s">
        <v>152</v>
      </c>
      <c r="E337" s="232" t="s">
        <v>19</v>
      </c>
      <c r="F337" s="233" t="s">
        <v>177</v>
      </c>
      <c r="G337" s="231"/>
      <c r="H337" s="234">
        <v>323.408</v>
      </c>
      <c r="I337" s="235"/>
      <c r="J337" s="231"/>
      <c r="K337" s="231"/>
      <c r="L337" s="236"/>
      <c r="M337" s="237"/>
      <c r="N337" s="238"/>
      <c r="O337" s="238"/>
      <c r="P337" s="238"/>
      <c r="Q337" s="238"/>
      <c r="R337" s="238"/>
      <c r="S337" s="238"/>
      <c r="T337" s="239"/>
      <c r="AT337" s="240" t="s">
        <v>152</v>
      </c>
      <c r="AU337" s="240" t="s">
        <v>82</v>
      </c>
      <c r="AV337" s="15" t="s">
        <v>145</v>
      </c>
      <c r="AW337" s="15" t="s">
        <v>33</v>
      </c>
      <c r="AX337" s="15" t="s">
        <v>80</v>
      </c>
      <c r="AY337" s="240" t="s">
        <v>136</v>
      </c>
    </row>
    <row r="338" spans="1:65" s="2" customFormat="1" ht="16.5" customHeight="1">
      <c r="A338" s="37"/>
      <c r="B338" s="38"/>
      <c r="C338" s="241" t="s">
        <v>437</v>
      </c>
      <c r="D338" s="241" t="s">
        <v>403</v>
      </c>
      <c r="E338" s="242" t="s">
        <v>404</v>
      </c>
      <c r="F338" s="243" t="s">
        <v>405</v>
      </c>
      <c r="G338" s="244" t="s">
        <v>406</v>
      </c>
      <c r="H338" s="245">
        <v>1.708</v>
      </c>
      <c r="I338" s="246"/>
      <c r="J338" s="247">
        <f>ROUND(I338*H338,2)</f>
        <v>0</v>
      </c>
      <c r="K338" s="243" t="s">
        <v>144</v>
      </c>
      <c r="L338" s="248"/>
      <c r="M338" s="249" t="s">
        <v>19</v>
      </c>
      <c r="N338" s="250" t="s">
        <v>43</v>
      </c>
      <c r="O338" s="67"/>
      <c r="P338" s="200">
        <f>O338*H338</f>
        <v>0</v>
      </c>
      <c r="Q338" s="200">
        <v>0.55</v>
      </c>
      <c r="R338" s="200">
        <f>Q338*H338</f>
        <v>0.9394</v>
      </c>
      <c r="S338" s="200">
        <v>0</v>
      </c>
      <c r="T338" s="201">
        <f>S338*H338</f>
        <v>0</v>
      </c>
      <c r="U338" s="37"/>
      <c r="V338" s="37"/>
      <c r="W338" s="37"/>
      <c r="X338" s="37"/>
      <c r="Y338" s="37"/>
      <c r="Z338" s="37"/>
      <c r="AA338" s="37"/>
      <c r="AB338" s="37"/>
      <c r="AC338" s="37"/>
      <c r="AD338" s="37"/>
      <c r="AE338" s="37"/>
      <c r="AR338" s="202" t="s">
        <v>407</v>
      </c>
      <c r="AT338" s="202" t="s">
        <v>403</v>
      </c>
      <c r="AU338" s="202" t="s">
        <v>82</v>
      </c>
      <c r="AY338" s="20" t="s">
        <v>136</v>
      </c>
      <c r="BE338" s="203">
        <f>IF(N338="základní",J338,0)</f>
        <v>0</v>
      </c>
      <c r="BF338" s="203">
        <f>IF(N338="snížená",J338,0)</f>
        <v>0</v>
      </c>
      <c r="BG338" s="203">
        <f>IF(N338="zákl. přenesená",J338,0)</f>
        <v>0</v>
      </c>
      <c r="BH338" s="203">
        <f>IF(N338="sníž. přenesená",J338,0)</f>
        <v>0</v>
      </c>
      <c r="BI338" s="203">
        <f>IF(N338="nulová",J338,0)</f>
        <v>0</v>
      </c>
      <c r="BJ338" s="20" t="s">
        <v>80</v>
      </c>
      <c r="BK338" s="203">
        <f>ROUND(I338*H338,2)</f>
        <v>0</v>
      </c>
      <c r="BL338" s="20" t="s">
        <v>332</v>
      </c>
      <c r="BM338" s="202" t="s">
        <v>1296</v>
      </c>
    </row>
    <row r="339" spans="1:47" s="2" customFormat="1" ht="11.25">
      <c r="A339" s="37"/>
      <c r="B339" s="38"/>
      <c r="C339" s="39"/>
      <c r="D339" s="204" t="s">
        <v>148</v>
      </c>
      <c r="E339" s="39"/>
      <c r="F339" s="205" t="s">
        <v>405</v>
      </c>
      <c r="G339" s="39"/>
      <c r="H339" s="39"/>
      <c r="I339" s="112"/>
      <c r="J339" s="39"/>
      <c r="K339" s="39"/>
      <c r="L339" s="42"/>
      <c r="M339" s="206"/>
      <c r="N339" s="207"/>
      <c r="O339" s="67"/>
      <c r="P339" s="67"/>
      <c r="Q339" s="67"/>
      <c r="R339" s="67"/>
      <c r="S339" s="67"/>
      <c r="T339" s="68"/>
      <c r="U339" s="37"/>
      <c r="V339" s="37"/>
      <c r="W339" s="37"/>
      <c r="X339" s="37"/>
      <c r="Y339" s="37"/>
      <c r="Z339" s="37"/>
      <c r="AA339" s="37"/>
      <c r="AB339" s="37"/>
      <c r="AC339" s="37"/>
      <c r="AD339" s="37"/>
      <c r="AE339" s="37"/>
      <c r="AT339" s="20" t="s">
        <v>148</v>
      </c>
      <c r="AU339" s="20" t="s">
        <v>82</v>
      </c>
    </row>
    <row r="340" spans="2:51" s="14" customFormat="1" ht="11.25">
      <c r="B340" s="219"/>
      <c r="C340" s="220"/>
      <c r="D340" s="204" t="s">
        <v>152</v>
      </c>
      <c r="E340" s="221" t="s">
        <v>19</v>
      </c>
      <c r="F340" s="222" t="s">
        <v>1297</v>
      </c>
      <c r="G340" s="220"/>
      <c r="H340" s="223">
        <v>1.708</v>
      </c>
      <c r="I340" s="224"/>
      <c r="J340" s="220"/>
      <c r="K340" s="220"/>
      <c r="L340" s="225"/>
      <c r="M340" s="226"/>
      <c r="N340" s="227"/>
      <c r="O340" s="227"/>
      <c r="P340" s="227"/>
      <c r="Q340" s="227"/>
      <c r="R340" s="227"/>
      <c r="S340" s="227"/>
      <c r="T340" s="228"/>
      <c r="AT340" s="229" t="s">
        <v>152</v>
      </c>
      <c r="AU340" s="229" t="s">
        <v>82</v>
      </c>
      <c r="AV340" s="14" t="s">
        <v>82</v>
      </c>
      <c r="AW340" s="14" t="s">
        <v>33</v>
      </c>
      <c r="AX340" s="14" t="s">
        <v>80</v>
      </c>
      <c r="AY340" s="229" t="s">
        <v>136</v>
      </c>
    </row>
    <row r="341" spans="1:65" s="2" customFormat="1" ht="16.5" customHeight="1">
      <c r="A341" s="37"/>
      <c r="B341" s="38"/>
      <c r="C341" s="191" t="s">
        <v>443</v>
      </c>
      <c r="D341" s="191" t="s">
        <v>141</v>
      </c>
      <c r="E341" s="192" t="s">
        <v>412</v>
      </c>
      <c r="F341" s="193" t="s">
        <v>413</v>
      </c>
      <c r="G341" s="194" t="s">
        <v>90</v>
      </c>
      <c r="H341" s="195">
        <v>194.045</v>
      </c>
      <c r="I341" s="196"/>
      <c r="J341" s="197">
        <f>ROUND(I341*H341,2)</f>
        <v>0</v>
      </c>
      <c r="K341" s="193" t="s">
        <v>144</v>
      </c>
      <c r="L341" s="42"/>
      <c r="M341" s="198" t="s">
        <v>19</v>
      </c>
      <c r="N341" s="199" t="s">
        <v>43</v>
      </c>
      <c r="O341" s="67"/>
      <c r="P341" s="200">
        <f>O341*H341</f>
        <v>0</v>
      </c>
      <c r="Q341" s="200">
        <v>6.88E-05</v>
      </c>
      <c r="R341" s="200">
        <f>Q341*H341</f>
        <v>0.013350296</v>
      </c>
      <c r="S341" s="200">
        <v>0</v>
      </c>
      <c r="T341" s="201">
        <f>S341*H341</f>
        <v>0</v>
      </c>
      <c r="U341" s="37"/>
      <c r="V341" s="37"/>
      <c r="W341" s="37"/>
      <c r="X341" s="37"/>
      <c r="Y341" s="37"/>
      <c r="Z341" s="37"/>
      <c r="AA341" s="37"/>
      <c r="AB341" s="37"/>
      <c r="AC341" s="37"/>
      <c r="AD341" s="37"/>
      <c r="AE341" s="37"/>
      <c r="AR341" s="202" t="s">
        <v>332</v>
      </c>
      <c r="AT341" s="202" t="s">
        <v>141</v>
      </c>
      <c r="AU341" s="202" t="s">
        <v>82</v>
      </c>
      <c r="AY341" s="20" t="s">
        <v>136</v>
      </c>
      <c r="BE341" s="203">
        <f>IF(N341="základní",J341,0)</f>
        <v>0</v>
      </c>
      <c r="BF341" s="203">
        <f>IF(N341="snížená",J341,0)</f>
        <v>0</v>
      </c>
      <c r="BG341" s="203">
        <f>IF(N341="zákl. přenesená",J341,0)</f>
        <v>0</v>
      </c>
      <c r="BH341" s="203">
        <f>IF(N341="sníž. přenesená",J341,0)</f>
        <v>0</v>
      </c>
      <c r="BI341" s="203">
        <f>IF(N341="nulová",J341,0)</f>
        <v>0</v>
      </c>
      <c r="BJ341" s="20" t="s">
        <v>80</v>
      </c>
      <c r="BK341" s="203">
        <f>ROUND(I341*H341,2)</f>
        <v>0</v>
      </c>
      <c r="BL341" s="20" t="s">
        <v>332</v>
      </c>
      <c r="BM341" s="202" t="s">
        <v>1298</v>
      </c>
    </row>
    <row r="342" spans="1:47" s="2" customFormat="1" ht="19.5">
      <c r="A342" s="37"/>
      <c r="B342" s="38"/>
      <c r="C342" s="39"/>
      <c r="D342" s="204" t="s">
        <v>148</v>
      </c>
      <c r="E342" s="39"/>
      <c r="F342" s="205" t="s">
        <v>415</v>
      </c>
      <c r="G342" s="39"/>
      <c r="H342" s="39"/>
      <c r="I342" s="112"/>
      <c r="J342" s="39"/>
      <c r="K342" s="39"/>
      <c r="L342" s="42"/>
      <c r="M342" s="206"/>
      <c r="N342" s="207"/>
      <c r="O342" s="67"/>
      <c r="P342" s="67"/>
      <c r="Q342" s="67"/>
      <c r="R342" s="67"/>
      <c r="S342" s="67"/>
      <c r="T342" s="68"/>
      <c r="U342" s="37"/>
      <c r="V342" s="37"/>
      <c r="W342" s="37"/>
      <c r="X342" s="37"/>
      <c r="Y342" s="37"/>
      <c r="Z342" s="37"/>
      <c r="AA342" s="37"/>
      <c r="AB342" s="37"/>
      <c r="AC342" s="37"/>
      <c r="AD342" s="37"/>
      <c r="AE342" s="37"/>
      <c r="AT342" s="20" t="s">
        <v>148</v>
      </c>
      <c r="AU342" s="20" t="s">
        <v>82</v>
      </c>
    </row>
    <row r="343" spans="2:51" s="13" customFormat="1" ht="11.25">
      <c r="B343" s="209"/>
      <c r="C343" s="210"/>
      <c r="D343" s="204" t="s">
        <v>152</v>
      </c>
      <c r="E343" s="211" t="s">
        <v>19</v>
      </c>
      <c r="F343" s="212" t="s">
        <v>1292</v>
      </c>
      <c r="G343" s="210"/>
      <c r="H343" s="211" t="s">
        <v>19</v>
      </c>
      <c r="I343" s="213"/>
      <c r="J343" s="210"/>
      <c r="K343" s="210"/>
      <c r="L343" s="214"/>
      <c r="M343" s="215"/>
      <c r="N343" s="216"/>
      <c r="O343" s="216"/>
      <c r="P343" s="216"/>
      <c r="Q343" s="216"/>
      <c r="R343" s="216"/>
      <c r="S343" s="216"/>
      <c r="T343" s="217"/>
      <c r="AT343" s="218" t="s">
        <v>152</v>
      </c>
      <c r="AU343" s="218" t="s">
        <v>82</v>
      </c>
      <c r="AV343" s="13" t="s">
        <v>80</v>
      </c>
      <c r="AW343" s="13" t="s">
        <v>33</v>
      </c>
      <c r="AX343" s="13" t="s">
        <v>72</v>
      </c>
      <c r="AY343" s="218" t="s">
        <v>136</v>
      </c>
    </row>
    <row r="344" spans="2:51" s="14" customFormat="1" ht="11.25">
      <c r="B344" s="219"/>
      <c r="C344" s="220"/>
      <c r="D344" s="204" t="s">
        <v>152</v>
      </c>
      <c r="E344" s="221" t="s">
        <v>19</v>
      </c>
      <c r="F344" s="222" t="s">
        <v>1299</v>
      </c>
      <c r="G344" s="220"/>
      <c r="H344" s="223">
        <v>194.045</v>
      </c>
      <c r="I344" s="224"/>
      <c r="J344" s="220"/>
      <c r="K344" s="220"/>
      <c r="L344" s="225"/>
      <c r="M344" s="226"/>
      <c r="N344" s="227"/>
      <c r="O344" s="227"/>
      <c r="P344" s="227"/>
      <c r="Q344" s="227"/>
      <c r="R344" s="227"/>
      <c r="S344" s="227"/>
      <c r="T344" s="228"/>
      <c r="AT344" s="229" t="s">
        <v>152</v>
      </c>
      <c r="AU344" s="229" t="s">
        <v>82</v>
      </c>
      <c r="AV344" s="14" t="s">
        <v>82</v>
      </c>
      <c r="AW344" s="14" t="s">
        <v>33</v>
      </c>
      <c r="AX344" s="14" t="s">
        <v>72</v>
      </c>
      <c r="AY344" s="229" t="s">
        <v>136</v>
      </c>
    </row>
    <row r="345" spans="2:51" s="15" customFormat="1" ht="11.25">
      <c r="B345" s="230"/>
      <c r="C345" s="231"/>
      <c r="D345" s="204" t="s">
        <v>152</v>
      </c>
      <c r="E345" s="232" t="s">
        <v>19</v>
      </c>
      <c r="F345" s="233" t="s">
        <v>177</v>
      </c>
      <c r="G345" s="231"/>
      <c r="H345" s="234">
        <v>194.045</v>
      </c>
      <c r="I345" s="235"/>
      <c r="J345" s="231"/>
      <c r="K345" s="231"/>
      <c r="L345" s="236"/>
      <c r="M345" s="237"/>
      <c r="N345" s="238"/>
      <c r="O345" s="238"/>
      <c r="P345" s="238"/>
      <c r="Q345" s="238"/>
      <c r="R345" s="238"/>
      <c r="S345" s="238"/>
      <c r="T345" s="239"/>
      <c r="AT345" s="240" t="s">
        <v>152</v>
      </c>
      <c r="AU345" s="240" t="s">
        <v>82</v>
      </c>
      <c r="AV345" s="15" t="s">
        <v>145</v>
      </c>
      <c r="AW345" s="15" t="s">
        <v>33</v>
      </c>
      <c r="AX345" s="15" t="s">
        <v>80</v>
      </c>
      <c r="AY345" s="240" t="s">
        <v>136</v>
      </c>
    </row>
    <row r="346" spans="1:65" s="2" customFormat="1" ht="16.5" customHeight="1">
      <c r="A346" s="37"/>
      <c r="B346" s="38"/>
      <c r="C346" s="241" t="s">
        <v>407</v>
      </c>
      <c r="D346" s="241" t="s">
        <v>403</v>
      </c>
      <c r="E346" s="242" t="s">
        <v>420</v>
      </c>
      <c r="F346" s="243" t="s">
        <v>421</v>
      </c>
      <c r="G346" s="244" t="s">
        <v>90</v>
      </c>
      <c r="H346" s="245">
        <v>194.045</v>
      </c>
      <c r="I346" s="246"/>
      <c r="J346" s="247">
        <f>ROUND(I346*H346,2)</f>
        <v>0</v>
      </c>
      <c r="K346" s="243" t="s">
        <v>144</v>
      </c>
      <c r="L346" s="248"/>
      <c r="M346" s="249" t="s">
        <v>19</v>
      </c>
      <c r="N346" s="250" t="s">
        <v>43</v>
      </c>
      <c r="O346" s="67"/>
      <c r="P346" s="200">
        <f>O346*H346</f>
        <v>0</v>
      </c>
      <c r="Q346" s="200">
        <v>0.0104</v>
      </c>
      <c r="R346" s="200">
        <f>Q346*H346</f>
        <v>2.018068</v>
      </c>
      <c r="S346" s="200">
        <v>0</v>
      </c>
      <c r="T346" s="201">
        <f>S346*H346</f>
        <v>0</v>
      </c>
      <c r="U346" s="37"/>
      <c r="V346" s="37"/>
      <c r="W346" s="37"/>
      <c r="X346" s="37"/>
      <c r="Y346" s="37"/>
      <c r="Z346" s="37"/>
      <c r="AA346" s="37"/>
      <c r="AB346" s="37"/>
      <c r="AC346" s="37"/>
      <c r="AD346" s="37"/>
      <c r="AE346" s="37"/>
      <c r="AR346" s="202" t="s">
        <v>407</v>
      </c>
      <c r="AT346" s="202" t="s">
        <v>403</v>
      </c>
      <c r="AU346" s="202" t="s">
        <v>82</v>
      </c>
      <c r="AY346" s="20" t="s">
        <v>136</v>
      </c>
      <c r="BE346" s="203">
        <f>IF(N346="základní",J346,0)</f>
        <v>0</v>
      </c>
      <c r="BF346" s="203">
        <f>IF(N346="snížená",J346,0)</f>
        <v>0</v>
      </c>
      <c r="BG346" s="203">
        <f>IF(N346="zákl. přenesená",J346,0)</f>
        <v>0</v>
      </c>
      <c r="BH346" s="203">
        <f>IF(N346="sníž. přenesená",J346,0)</f>
        <v>0</v>
      </c>
      <c r="BI346" s="203">
        <f>IF(N346="nulová",J346,0)</f>
        <v>0</v>
      </c>
      <c r="BJ346" s="20" t="s">
        <v>80</v>
      </c>
      <c r="BK346" s="203">
        <f>ROUND(I346*H346,2)</f>
        <v>0</v>
      </c>
      <c r="BL346" s="20" t="s">
        <v>332</v>
      </c>
      <c r="BM346" s="202" t="s">
        <v>1300</v>
      </c>
    </row>
    <row r="347" spans="1:47" s="2" customFormat="1" ht="11.25">
      <c r="A347" s="37"/>
      <c r="B347" s="38"/>
      <c r="C347" s="39"/>
      <c r="D347" s="204" t="s">
        <v>148</v>
      </c>
      <c r="E347" s="39"/>
      <c r="F347" s="205" t="s">
        <v>421</v>
      </c>
      <c r="G347" s="39"/>
      <c r="H347" s="39"/>
      <c r="I347" s="112"/>
      <c r="J347" s="39"/>
      <c r="K347" s="39"/>
      <c r="L347" s="42"/>
      <c r="M347" s="206"/>
      <c r="N347" s="207"/>
      <c r="O347" s="67"/>
      <c r="P347" s="67"/>
      <c r="Q347" s="67"/>
      <c r="R347" s="67"/>
      <c r="S347" s="67"/>
      <c r="T347" s="68"/>
      <c r="U347" s="37"/>
      <c r="V347" s="37"/>
      <c r="W347" s="37"/>
      <c r="X347" s="37"/>
      <c r="Y347" s="37"/>
      <c r="Z347" s="37"/>
      <c r="AA347" s="37"/>
      <c r="AB347" s="37"/>
      <c r="AC347" s="37"/>
      <c r="AD347" s="37"/>
      <c r="AE347" s="37"/>
      <c r="AT347" s="20" t="s">
        <v>148</v>
      </c>
      <c r="AU347" s="20" t="s">
        <v>82</v>
      </c>
    </row>
    <row r="348" spans="1:65" s="2" customFormat="1" ht="16.5" customHeight="1">
      <c r="A348" s="37"/>
      <c r="B348" s="38"/>
      <c r="C348" s="191" t="s">
        <v>455</v>
      </c>
      <c r="D348" s="191" t="s">
        <v>141</v>
      </c>
      <c r="E348" s="192" t="s">
        <v>425</v>
      </c>
      <c r="F348" s="193" t="s">
        <v>426</v>
      </c>
      <c r="G348" s="194" t="s">
        <v>406</v>
      </c>
      <c r="H348" s="195">
        <v>1.708</v>
      </c>
      <c r="I348" s="196"/>
      <c r="J348" s="197">
        <f>ROUND(I348*H348,2)</f>
        <v>0</v>
      </c>
      <c r="K348" s="193" t="s">
        <v>144</v>
      </c>
      <c r="L348" s="42"/>
      <c r="M348" s="198" t="s">
        <v>19</v>
      </c>
      <c r="N348" s="199" t="s">
        <v>43</v>
      </c>
      <c r="O348" s="67"/>
      <c r="P348" s="200">
        <f>O348*H348</f>
        <v>0</v>
      </c>
      <c r="Q348" s="200">
        <v>0.0126574</v>
      </c>
      <c r="R348" s="200">
        <f>Q348*H348</f>
        <v>0.021618839199999997</v>
      </c>
      <c r="S348" s="200">
        <v>0</v>
      </c>
      <c r="T348" s="201">
        <f>S348*H348</f>
        <v>0</v>
      </c>
      <c r="U348" s="37"/>
      <c r="V348" s="37"/>
      <c r="W348" s="37"/>
      <c r="X348" s="37"/>
      <c r="Y348" s="37"/>
      <c r="Z348" s="37"/>
      <c r="AA348" s="37"/>
      <c r="AB348" s="37"/>
      <c r="AC348" s="37"/>
      <c r="AD348" s="37"/>
      <c r="AE348" s="37"/>
      <c r="AR348" s="202" t="s">
        <v>332</v>
      </c>
      <c r="AT348" s="202" t="s">
        <v>141</v>
      </c>
      <c r="AU348" s="202" t="s">
        <v>82</v>
      </c>
      <c r="AY348" s="20" t="s">
        <v>136</v>
      </c>
      <c r="BE348" s="203">
        <f>IF(N348="základní",J348,0)</f>
        <v>0</v>
      </c>
      <c r="BF348" s="203">
        <f>IF(N348="snížená",J348,0)</f>
        <v>0</v>
      </c>
      <c r="BG348" s="203">
        <f>IF(N348="zákl. přenesená",J348,0)</f>
        <v>0</v>
      </c>
      <c r="BH348" s="203">
        <f>IF(N348="sníž. přenesená",J348,0)</f>
        <v>0</v>
      </c>
      <c r="BI348" s="203">
        <f>IF(N348="nulová",J348,0)</f>
        <v>0</v>
      </c>
      <c r="BJ348" s="20" t="s">
        <v>80</v>
      </c>
      <c r="BK348" s="203">
        <f>ROUND(I348*H348,2)</f>
        <v>0</v>
      </c>
      <c r="BL348" s="20" t="s">
        <v>332</v>
      </c>
      <c r="BM348" s="202" t="s">
        <v>1301</v>
      </c>
    </row>
    <row r="349" spans="1:47" s="2" customFormat="1" ht="11.25">
      <c r="A349" s="37"/>
      <c r="B349" s="38"/>
      <c r="C349" s="39"/>
      <c r="D349" s="204" t="s">
        <v>148</v>
      </c>
      <c r="E349" s="39"/>
      <c r="F349" s="205" t="s">
        <v>428</v>
      </c>
      <c r="G349" s="39"/>
      <c r="H349" s="39"/>
      <c r="I349" s="112"/>
      <c r="J349" s="39"/>
      <c r="K349" s="39"/>
      <c r="L349" s="42"/>
      <c r="M349" s="206"/>
      <c r="N349" s="207"/>
      <c r="O349" s="67"/>
      <c r="P349" s="67"/>
      <c r="Q349" s="67"/>
      <c r="R349" s="67"/>
      <c r="S349" s="67"/>
      <c r="T349" s="68"/>
      <c r="U349" s="37"/>
      <c r="V349" s="37"/>
      <c r="W349" s="37"/>
      <c r="X349" s="37"/>
      <c r="Y349" s="37"/>
      <c r="Z349" s="37"/>
      <c r="AA349" s="37"/>
      <c r="AB349" s="37"/>
      <c r="AC349" s="37"/>
      <c r="AD349" s="37"/>
      <c r="AE349" s="37"/>
      <c r="AT349" s="20" t="s">
        <v>148</v>
      </c>
      <c r="AU349" s="20" t="s">
        <v>82</v>
      </c>
    </row>
    <row r="350" spans="1:47" s="2" customFormat="1" ht="78">
      <c r="A350" s="37"/>
      <c r="B350" s="38"/>
      <c r="C350" s="39"/>
      <c r="D350" s="204" t="s">
        <v>150</v>
      </c>
      <c r="E350" s="39"/>
      <c r="F350" s="208" t="s">
        <v>429</v>
      </c>
      <c r="G350" s="39"/>
      <c r="H350" s="39"/>
      <c r="I350" s="112"/>
      <c r="J350" s="39"/>
      <c r="K350" s="39"/>
      <c r="L350" s="42"/>
      <c r="M350" s="206"/>
      <c r="N350" s="207"/>
      <c r="O350" s="67"/>
      <c r="P350" s="67"/>
      <c r="Q350" s="67"/>
      <c r="R350" s="67"/>
      <c r="S350" s="67"/>
      <c r="T350" s="68"/>
      <c r="U350" s="37"/>
      <c r="V350" s="37"/>
      <c r="W350" s="37"/>
      <c r="X350" s="37"/>
      <c r="Y350" s="37"/>
      <c r="Z350" s="37"/>
      <c r="AA350" s="37"/>
      <c r="AB350" s="37"/>
      <c r="AC350" s="37"/>
      <c r="AD350" s="37"/>
      <c r="AE350" s="37"/>
      <c r="AT350" s="20" t="s">
        <v>150</v>
      </c>
      <c r="AU350" s="20" t="s">
        <v>82</v>
      </c>
    </row>
    <row r="351" spans="1:65" s="2" customFormat="1" ht="16.5" customHeight="1">
      <c r="A351" s="37"/>
      <c r="B351" s="38"/>
      <c r="C351" s="191" t="s">
        <v>468</v>
      </c>
      <c r="D351" s="191" t="s">
        <v>141</v>
      </c>
      <c r="E351" s="192" t="s">
        <v>431</v>
      </c>
      <c r="F351" s="193" t="s">
        <v>432</v>
      </c>
      <c r="G351" s="194" t="s">
        <v>90</v>
      </c>
      <c r="H351" s="195">
        <v>194.045</v>
      </c>
      <c r="I351" s="196"/>
      <c r="J351" s="197">
        <f>ROUND(I351*H351,2)</f>
        <v>0</v>
      </c>
      <c r="K351" s="193" t="s">
        <v>144</v>
      </c>
      <c r="L351" s="42"/>
      <c r="M351" s="198" t="s">
        <v>19</v>
      </c>
      <c r="N351" s="199" t="s">
        <v>43</v>
      </c>
      <c r="O351" s="67"/>
      <c r="P351" s="200">
        <f>O351*H351</f>
        <v>0</v>
      </c>
      <c r="Q351" s="200">
        <v>0</v>
      </c>
      <c r="R351" s="200">
        <f>Q351*H351</f>
        <v>0</v>
      </c>
      <c r="S351" s="200">
        <v>0.01344</v>
      </c>
      <c r="T351" s="201">
        <f>S351*H351</f>
        <v>2.6079648</v>
      </c>
      <c r="U351" s="37"/>
      <c r="V351" s="37"/>
      <c r="W351" s="37"/>
      <c r="X351" s="37"/>
      <c r="Y351" s="37"/>
      <c r="Z351" s="37"/>
      <c r="AA351" s="37"/>
      <c r="AB351" s="37"/>
      <c r="AC351" s="37"/>
      <c r="AD351" s="37"/>
      <c r="AE351" s="37"/>
      <c r="AR351" s="202" t="s">
        <v>332</v>
      </c>
      <c r="AT351" s="202" t="s">
        <v>141</v>
      </c>
      <c r="AU351" s="202" t="s">
        <v>82</v>
      </c>
      <c r="AY351" s="20" t="s">
        <v>136</v>
      </c>
      <c r="BE351" s="203">
        <f>IF(N351="základní",J351,0)</f>
        <v>0</v>
      </c>
      <c r="BF351" s="203">
        <f>IF(N351="snížená",J351,0)</f>
        <v>0</v>
      </c>
      <c r="BG351" s="203">
        <f>IF(N351="zákl. přenesená",J351,0)</f>
        <v>0</v>
      </c>
      <c r="BH351" s="203">
        <f>IF(N351="sníž. přenesená",J351,0)</f>
        <v>0</v>
      </c>
      <c r="BI351" s="203">
        <f>IF(N351="nulová",J351,0)</f>
        <v>0</v>
      </c>
      <c r="BJ351" s="20" t="s">
        <v>80</v>
      </c>
      <c r="BK351" s="203">
        <f>ROUND(I351*H351,2)</f>
        <v>0</v>
      </c>
      <c r="BL351" s="20" t="s">
        <v>332</v>
      </c>
      <c r="BM351" s="202" t="s">
        <v>1302</v>
      </c>
    </row>
    <row r="352" spans="1:47" s="2" customFormat="1" ht="11.25">
      <c r="A352" s="37"/>
      <c r="B352" s="38"/>
      <c r="C352" s="39"/>
      <c r="D352" s="204" t="s">
        <v>148</v>
      </c>
      <c r="E352" s="39"/>
      <c r="F352" s="205" t="s">
        <v>434</v>
      </c>
      <c r="G352" s="39"/>
      <c r="H352" s="39"/>
      <c r="I352" s="112"/>
      <c r="J352" s="39"/>
      <c r="K352" s="39"/>
      <c r="L352" s="42"/>
      <c r="M352" s="206"/>
      <c r="N352" s="207"/>
      <c r="O352" s="67"/>
      <c r="P352" s="67"/>
      <c r="Q352" s="67"/>
      <c r="R352" s="67"/>
      <c r="S352" s="67"/>
      <c r="T352" s="68"/>
      <c r="U352" s="37"/>
      <c r="V352" s="37"/>
      <c r="W352" s="37"/>
      <c r="X352" s="37"/>
      <c r="Y352" s="37"/>
      <c r="Z352" s="37"/>
      <c r="AA352" s="37"/>
      <c r="AB352" s="37"/>
      <c r="AC352" s="37"/>
      <c r="AD352" s="37"/>
      <c r="AE352" s="37"/>
      <c r="AT352" s="20" t="s">
        <v>148</v>
      </c>
      <c r="AU352" s="20" t="s">
        <v>82</v>
      </c>
    </row>
    <row r="353" spans="1:47" s="2" customFormat="1" ht="39">
      <c r="A353" s="37"/>
      <c r="B353" s="38"/>
      <c r="C353" s="39"/>
      <c r="D353" s="204" t="s">
        <v>150</v>
      </c>
      <c r="E353" s="39"/>
      <c r="F353" s="208" t="s">
        <v>435</v>
      </c>
      <c r="G353" s="39"/>
      <c r="H353" s="39"/>
      <c r="I353" s="112"/>
      <c r="J353" s="39"/>
      <c r="K353" s="39"/>
      <c r="L353" s="42"/>
      <c r="M353" s="206"/>
      <c r="N353" s="207"/>
      <c r="O353" s="67"/>
      <c r="P353" s="67"/>
      <c r="Q353" s="67"/>
      <c r="R353" s="67"/>
      <c r="S353" s="67"/>
      <c r="T353" s="68"/>
      <c r="U353" s="37"/>
      <c r="V353" s="37"/>
      <c r="W353" s="37"/>
      <c r="X353" s="37"/>
      <c r="Y353" s="37"/>
      <c r="Z353" s="37"/>
      <c r="AA353" s="37"/>
      <c r="AB353" s="37"/>
      <c r="AC353" s="37"/>
      <c r="AD353" s="37"/>
      <c r="AE353" s="37"/>
      <c r="AT353" s="20" t="s">
        <v>150</v>
      </c>
      <c r="AU353" s="20" t="s">
        <v>82</v>
      </c>
    </row>
    <row r="354" spans="1:65" s="2" customFormat="1" ht="16.5" customHeight="1">
      <c r="A354" s="37"/>
      <c r="B354" s="38"/>
      <c r="C354" s="191" t="s">
        <v>480</v>
      </c>
      <c r="D354" s="191" t="s">
        <v>141</v>
      </c>
      <c r="E354" s="192" t="s">
        <v>438</v>
      </c>
      <c r="F354" s="193" t="s">
        <v>439</v>
      </c>
      <c r="G354" s="194" t="s">
        <v>354</v>
      </c>
      <c r="H354" s="195">
        <v>2.992</v>
      </c>
      <c r="I354" s="196"/>
      <c r="J354" s="197">
        <f>ROUND(I354*H354,2)</f>
        <v>0</v>
      </c>
      <c r="K354" s="193" t="s">
        <v>144</v>
      </c>
      <c r="L354" s="42"/>
      <c r="M354" s="198" t="s">
        <v>19</v>
      </c>
      <c r="N354" s="199" t="s">
        <v>43</v>
      </c>
      <c r="O354" s="67"/>
      <c r="P354" s="200">
        <f>O354*H354</f>
        <v>0</v>
      </c>
      <c r="Q354" s="200">
        <v>0</v>
      </c>
      <c r="R354" s="200">
        <f>Q354*H354</f>
        <v>0</v>
      </c>
      <c r="S354" s="200">
        <v>0</v>
      </c>
      <c r="T354" s="201">
        <f>S354*H354</f>
        <v>0</v>
      </c>
      <c r="U354" s="37"/>
      <c r="V354" s="37"/>
      <c r="W354" s="37"/>
      <c r="X354" s="37"/>
      <c r="Y354" s="37"/>
      <c r="Z354" s="37"/>
      <c r="AA354" s="37"/>
      <c r="AB354" s="37"/>
      <c r="AC354" s="37"/>
      <c r="AD354" s="37"/>
      <c r="AE354" s="37"/>
      <c r="AR354" s="202" t="s">
        <v>332</v>
      </c>
      <c r="AT354" s="202" t="s">
        <v>141</v>
      </c>
      <c r="AU354" s="202" t="s">
        <v>82</v>
      </c>
      <c r="AY354" s="20" t="s">
        <v>136</v>
      </c>
      <c r="BE354" s="203">
        <f>IF(N354="základní",J354,0)</f>
        <v>0</v>
      </c>
      <c r="BF354" s="203">
        <f>IF(N354="snížená",J354,0)</f>
        <v>0</v>
      </c>
      <c r="BG354" s="203">
        <f>IF(N354="zákl. přenesená",J354,0)</f>
        <v>0</v>
      </c>
      <c r="BH354" s="203">
        <f>IF(N354="sníž. přenesená",J354,0)</f>
        <v>0</v>
      </c>
      <c r="BI354" s="203">
        <f>IF(N354="nulová",J354,0)</f>
        <v>0</v>
      </c>
      <c r="BJ354" s="20" t="s">
        <v>80</v>
      </c>
      <c r="BK354" s="203">
        <f>ROUND(I354*H354,2)</f>
        <v>0</v>
      </c>
      <c r="BL354" s="20" t="s">
        <v>332</v>
      </c>
      <c r="BM354" s="202" t="s">
        <v>1303</v>
      </c>
    </row>
    <row r="355" spans="1:47" s="2" customFormat="1" ht="19.5">
      <c r="A355" s="37"/>
      <c r="B355" s="38"/>
      <c r="C355" s="39"/>
      <c r="D355" s="204" t="s">
        <v>148</v>
      </c>
      <c r="E355" s="39"/>
      <c r="F355" s="205" t="s">
        <v>441</v>
      </c>
      <c r="G355" s="39"/>
      <c r="H355" s="39"/>
      <c r="I355" s="112"/>
      <c r="J355" s="39"/>
      <c r="K355" s="39"/>
      <c r="L355" s="42"/>
      <c r="M355" s="206"/>
      <c r="N355" s="207"/>
      <c r="O355" s="67"/>
      <c r="P355" s="67"/>
      <c r="Q355" s="67"/>
      <c r="R355" s="67"/>
      <c r="S355" s="67"/>
      <c r="T355" s="68"/>
      <c r="U355" s="37"/>
      <c r="V355" s="37"/>
      <c r="W355" s="37"/>
      <c r="X355" s="37"/>
      <c r="Y355" s="37"/>
      <c r="Z355" s="37"/>
      <c r="AA355" s="37"/>
      <c r="AB355" s="37"/>
      <c r="AC355" s="37"/>
      <c r="AD355" s="37"/>
      <c r="AE355" s="37"/>
      <c r="AT355" s="20" t="s">
        <v>148</v>
      </c>
      <c r="AU355" s="20" t="s">
        <v>82</v>
      </c>
    </row>
    <row r="356" spans="1:47" s="2" customFormat="1" ht="78">
      <c r="A356" s="37"/>
      <c r="B356" s="38"/>
      <c r="C356" s="39"/>
      <c r="D356" s="204" t="s">
        <v>150</v>
      </c>
      <c r="E356" s="39"/>
      <c r="F356" s="208" t="s">
        <v>442</v>
      </c>
      <c r="G356" s="39"/>
      <c r="H356" s="39"/>
      <c r="I356" s="112"/>
      <c r="J356" s="39"/>
      <c r="K356" s="39"/>
      <c r="L356" s="42"/>
      <c r="M356" s="206"/>
      <c r="N356" s="207"/>
      <c r="O356" s="67"/>
      <c r="P356" s="67"/>
      <c r="Q356" s="67"/>
      <c r="R356" s="67"/>
      <c r="S356" s="67"/>
      <c r="T356" s="68"/>
      <c r="U356" s="37"/>
      <c r="V356" s="37"/>
      <c r="W356" s="37"/>
      <c r="X356" s="37"/>
      <c r="Y356" s="37"/>
      <c r="Z356" s="37"/>
      <c r="AA356" s="37"/>
      <c r="AB356" s="37"/>
      <c r="AC356" s="37"/>
      <c r="AD356" s="37"/>
      <c r="AE356" s="37"/>
      <c r="AT356" s="20" t="s">
        <v>150</v>
      </c>
      <c r="AU356" s="20" t="s">
        <v>82</v>
      </c>
    </row>
    <row r="357" spans="1:65" s="2" customFormat="1" ht="16.5" customHeight="1">
      <c r="A357" s="37"/>
      <c r="B357" s="38"/>
      <c r="C357" s="191" t="s">
        <v>488</v>
      </c>
      <c r="D357" s="191" t="s">
        <v>141</v>
      </c>
      <c r="E357" s="192" t="s">
        <v>444</v>
      </c>
      <c r="F357" s="193" t="s">
        <v>445</v>
      </c>
      <c r="G357" s="194" t="s">
        <v>354</v>
      </c>
      <c r="H357" s="195">
        <v>2.992</v>
      </c>
      <c r="I357" s="196"/>
      <c r="J357" s="197">
        <f>ROUND(I357*H357,2)</f>
        <v>0</v>
      </c>
      <c r="K357" s="193" t="s">
        <v>144</v>
      </c>
      <c r="L357" s="42"/>
      <c r="M357" s="198" t="s">
        <v>19</v>
      </c>
      <c r="N357" s="199" t="s">
        <v>43</v>
      </c>
      <c r="O357" s="67"/>
      <c r="P357" s="200">
        <f>O357*H357</f>
        <v>0</v>
      </c>
      <c r="Q357" s="200">
        <v>0</v>
      </c>
      <c r="R357" s="200">
        <f>Q357*H357</f>
        <v>0</v>
      </c>
      <c r="S357" s="200">
        <v>0</v>
      </c>
      <c r="T357" s="201">
        <f>S357*H357</f>
        <v>0</v>
      </c>
      <c r="U357" s="37"/>
      <c r="V357" s="37"/>
      <c r="W357" s="37"/>
      <c r="X357" s="37"/>
      <c r="Y357" s="37"/>
      <c r="Z357" s="37"/>
      <c r="AA357" s="37"/>
      <c r="AB357" s="37"/>
      <c r="AC357" s="37"/>
      <c r="AD357" s="37"/>
      <c r="AE357" s="37"/>
      <c r="AR357" s="202" t="s">
        <v>332</v>
      </c>
      <c r="AT357" s="202" t="s">
        <v>141</v>
      </c>
      <c r="AU357" s="202" t="s">
        <v>82</v>
      </c>
      <c r="AY357" s="20" t="s">
        <v>136</v>
      </c>
      <c r="BE357" s="203">
        <f>IF(N357="základní",J357,0)</f>
        <v>0</v>
      </c>
      <c r="BF357" s="203">
        <f>IF(N357="snížená",J357,0)</f>
        <v>0</v>
      </c>
      <c r="BG357" s="203">
        <f>IF(N357="zákl. přenesená",J357,0)</f>
        <v>0</v>
      </c>
      <c r="BH357" s="203">
        <f>IF(N357="sníž. přenesená",J357,0)</f>
        <v>0</v>
      </c>
      <c r="BI357" s="203">
        <f>IF(N357="nulová",J357,0)</f>
        <v>0</v>
      </c>
      <c r="BJ357" s="20" t="s">
        <v>80</v>
      </c>
      <c r="BK357" s="203">
        <f>ROUND(I357*H357,2)</f>
        <v>0</v>
      </c>
      <c r="BL357" s="20" t="s">
        <v>332</v>
      </c>
      <c r="BM357" s="202" t="s">
        <v>1304</v>
      </c>
    </row>
    <row r="358" spans="1:47" s="2" customFormat="1" ht="19.5">
      <c r="A358" s="37"/>
      <c r="B358" s="38"/>
      <c r="C358" s="39"/>
      <c r="D358" s="204" t="s">
        <v>148</v>
      </c>
      <c r="E358" s="39"/>
      <c r="F358" s="205" t="s">
        <v>447</v>
      </c>
      <c r="G358" s="39"/>
      <c r="H358" s="39"/>
      <c r="I358" s="112"/>
      <c r="J358" s="39"/>
      <c r="K358" s="39"/>
      <c r="L358" s="42"/>
      <c r="M358" s="206"/>
      <c r="N358" s="207"/>
      <c r="O358" s="67"/>
      <c r="P358" s="67"/>
      <c r="Q358" s="67"/>
      <c r="R358" s="67"/>
      <c r="S358" s="67"/>
      <c r="T358" s="68"/>
      <c r="U358" s="37"/>
      <c r="V358" s="37"/>
      <c r="W358" s="37"/>
      <c r="X358" s="37"/>
      <c r="Y358" s="37"/>
      <c r="Z358" s="37"/>
      <c r="AA358" s="37"/>
      <c r="AB358" s="37"/>
      <c r="AC358" s="37"/>
      <c r="AD358" s="37"/>
      <c r="AE358" s="37"/>
      <c r="AT358" s="20" t="s">
        <v>148</v>
      </c>
      <c r="AU358" s="20" t="s">
        <v>82</v>
      </c>
    </row>
    <row r="359" spans="1:47" s="2" customFormat="1" ht="78">
      <c r="A359" s="37"/>
      <c r="B359" s="38"/>
      <c r="C359" s="39"/>
      <c r="D359" s="204" t="s">
        <v>150</v>
      </c>
      <c r="E359" s="39"/>
      <c r="F359" s="208" t="s">
        <v>442</v>
      </c>
      <c r="G359" s="39"/>
      <c r="H359" s="39"/>
      <c r="I359" s="112"/>
      <c r="J359" s="39"/>
      <c r="K359" s="39"/>
      <c r="L359" s="42"/>
      <c r="M359" s="206"/>
      <c r="N359" s="207"/>
      <c r="O359" s="67"/>
      <c r="P359" s="67"/>
      <c r="Q359" s="67"/>
      <c r="R359" s="67"/>
      <c r="S359" s="67"/>
      <c r="T359" s="68"/>
      <c r="U359" s="37"/>
      <c r="V359" s="37"/>
      <c r="W359" s="37"/>
      <c r="X359" s="37"/>
      <c r="Y359" s="37"/>
      <c r="Z359" s="37"/>
      <c r="AA359" s="37"/>
      <c r="AB359" s="37"/>
      <c r="AC359" s="37"/>
      <c r="AD359" s="37"/>
      <c r="AE359" s="37"/>
      <c r="AT359" s="20" t="s">
        <v>150</v>
      </c>
      <c r="AU359" s="20" t="s">
        <v>82</v>
      </c>
    </row>
    <row r="360" spans="2:63" s="12" customFormat="1" ht="22.9" customHeight="1">
      <c r="B360" s="175"/>
      <c r="C360" s="176"/>
      <c r="D360" s="177" t="s">
        <v>71</v>
      </c>
      <c r="E360" s="189" t="s">
        <v>448</v>
      </c>
      <c r="F360" s="189" t="s">
        <v>449</v>
      </c>
      <c r="G360" s="176"/>
      <c r="H360" s="176"/>
      <c r="I360" s="179"/>
      <c r="J360" s="190">
        <f>BK360</f>
        <v>0</v>
      </c>
      <c r="K360" s="176"/>
      <c r="L360" s="181"/>
      <c r="M360" s="182"/>
      <c r="N360" s="183"/>
      <c r="O360" s="183"/>
      <c r="P360" s="184">
        <f>SUM(P361:P374)</f>
        <v>0</v>
      </c>
      <c r="Q360" s="183"/>
      <c r="R360" s="184">
        <f>SUM(R361:R374)</f>
        <v>0.17960274919999997</v>
      </c>
      <c r="S360" s="183"/>
      <c r="T360" s="185">
        <f>SUM(T361:T374)</f>
        <v>0.096526</v>
      </c>
      <c r="AR360" s="186" t="s">
        <v>82</v>
      </c>
      <c r="AT360" s="187" t="s">
        <v>71</v>
      </c>
      <c r="AU360" s="187" t="s">
        <v>80</v>
      </c>
      <c r="AY360" s="186" t="s">
        <v>136</v>
      </c>
      <c r="BK360" s="188">
        <f>SUM(BK361:BK374)</f>
        <v>0</v>
      </c>
    </row>
    <row r="361" spans="1:65" s="2" customFormat="1" ht="16.5" customHeight="1">
      <c r="A361" s="37"/>
      <c r="B361" s="38"/>
      <c r="C361" s="191" t="s">
        <v>494</v>
      </c>
      <c r="D361" s="191" t="s">
        <v>141</v>
      </c>
      <c r="E361" s="192" t="s">
        <v>1305</v>
      </c>
      <c r="F361" s="193" t="s">
        <v>1306</v>
      </c>
      <c r="G361" s="194" t="s">
        <v>398</v>
      </c>
      <c r="H361" s="195">
        <v>57.8</v>
      </c>
      <c r="I361" s="196"/>
      <c r="J361" s="197">
        <f>ROUND(I361*H361,2)</f>
        <v>0</v>
      </c>
      <c r="K361" s="193" t="s">
        <v>144</v>
      </c>
      <c r="L361" s="42"/>
      <c r="M361" s="198" t="s">
        <v>19</v>
      </c>
      <c r="N361" s="199" t="s">
        <v>43</v>
      </c>
      <c r="O361" s="67"/>
      <c r="P361" s="200">
        <f>O361*H361</f>
        <v>0</v>
      </c>
      <c r="Q361" s="200">
        <v>0.001442098</v>
      </c>
      <c r="R361" s="200">
        <f>Q361*H361</f>
        <v>0.08335326439999999</v>
      </c>
      <c r="S361" s="200">
        <v>0</v>
      </c>
      <c r="T361" s="201">
        <f>S361*H361</f>
        <v>0</v>
      </c>
      <c r="U361" s="37"/>
      <c r="V361" s="37"/>
      <c r="W361" s="37"/>
      <c r="X361" s="37"/>
      <c r="Y361" s="37"/>
      <c r="Z361" s="37"/>
      <c r="AA361" s="37"/>
      <c r="AB361" s="37"/>
      <c r="AC361" s="37"/>
      <c r="AD361" s="37"/>
      <c r="AE361" s="37"/>
      <c r="AR361" s="202" t="s">
        <v>145</v>
      </c>
      <c r="AT361" s="202" t="s">
        <v>141</v>
      </c>
      <c r="AU361" s="202" t="s">
        <v>82</v>
      </c>
      <c r="AY361" s="20" t="s">
        <v>136</v>
      </c>
      <c r="BE361" s="203">
        <f>IF(N361="základní",J361,0)</f>
        <v>0</v>
      </c>
      <c r="BF361" s="203">
        <f>IF(N361="snížená",J361,0)</f>
        <v>0</v>
      </c>
      <c r="BG361" s="203">
        <f>IF(N361="zákl. přenesená",J361,0)</f>
        <v>0</v>
      </c>
      <c r="BH361" s="203">
        <f>IF(N361="sníž. přenesená",J361,0)</f>
        <v>0</v>
      </c>
      <c r="BI361" s="203">
        <f>IF(N361="nulová",J361,0)</f>
        <v>0</v>
      </c>
      <c r="BJ361" s="20" t="s">
        <v>80</v>
      </c>
      <c r="BK361" s="203">
        <f>ROUND(I361*H361,2)</f>
        <v>0</v>
      </c>
      <c r="BL361" s="20" t="s">
        <v>145</v>
      </c>
      <c r="BM361" s="202" t="s">
        <v>1307</v>
      </c>
    </row>
    <row r="362" spans="1:47" s="2" customFormat="1" ht="11.25">
      <c r="A362" s="37"/>
      <c r="B362" s="38"/>
      <c r="C362" s="39"/>
      <c r="D362" s="204" t="s">
        <v>148</v>
      </c>
      <c r="E362" s="39"/>
      <c r="F362" s="205" t="s">
        <v>1308</v>
      </c>
      <c r="G362" s="39"/>
      <c r="H362" s="39"/>
      <c r="I362" s="112"/>
      <c r="J362" s="39"/>
      <c r="K362" s="39"/>
      <c r="L362" s="42"/>
      <c r="M362" s="206"/>
      <c r="N362" s="207"/>
      <c r="O362" s="67"/>
      <c r="P362" s="67"/>
      <c r="Q362" s="67"/>
      <c r="R362" s="67"/>
      <c r="S362" s="67"/>
      <c r="T362" s="68"/>
      <c r="U362" s="37"/>
      <c r="V362" s="37"/>
      <c r="W362" s="37"/>
      <c r="X362" s="37"/>
      <c r="Y362" s="37"/>
      <c r="Z362" s="37"/>
      <c r="AA362" s="37"/>
      <c r="AB362" s="37"/>
      <c r="AC362" s="37"/>
      <c r="AD362" s="37"/>
      <c r="AE362" s="37"/>
      <c r="AT362" s="20" t="s">
        <v>148</v>
      </c>
      <c r="AU362" s="20" t="s">
        <v>82</v>
      </c>
    </row>
    <row r="363" spans="1:65" s="2" customFormat="1" ht="16.5" customHeight="1">
      <c r="A363" s="37"/>
      <c r="B363" s="38"/>
      <c r="C363" s="191" t="s">
        <v>501</v>
      </c>
      <c r="D363" s="191" t="s">
        <v>141</v>
      </c>
      <c r="E363" s="192" t="s">
        <v>450</v>
      </c>
      <c r="F363" s="193" t="s">
        <v>451</v>
      </c>
      <c r="G363" s="194" t="s">
        <v>398</v>
      </c>
      <c r="H363" s="195">
        <v>57.8</v>
      </c>
      <c r="I363" s="196"/>
      <c r="J363" s="197">
        <f>ROUND(I363*H363,2)</f>
        <v>0</v>
      </c>
      <c r="K363" s="193" t="s">
        <v>144</v>
      </c>
      <c r="L363" s="42"/>
      <c r="M363" s="198" t="s">
        <v>19</v>
      </c>
      <c r="N363" s="199" t="s">
        <v>43</v>
      </c>
      <c r="O363" s="67"/>
      <c r="P363" s="200">
        <f>O363*H363</f>
        <v>0</v>
      </c>
      <c r="Q363" s="200">
        <v>0</v>
      </c>
      <c r="R363" s="200">
        <f>Q363*H363</f>
        <v>0</v>
      </c>
      <c r="S363" s="200">
        <v>0.00167</v>
      </c>
      <c r="T363" s="201">
        <f>S363*H363</f>
        <v>0.096526</v>
      </c>
      <c r="U363" s="37"/>
      <c r="V363" s="37"/>
      <c r="W363" s="37"/>
      <c r="X363" s="37"/>
      <c r="Y363" s="37"/>
      <c r="Z363" s="37"/>
      <c r="AA363" s="37"/>
      <c r="AB363" s="37"/>
      <c r="AC363" s="37"/>
      <c r="AD363" s="37"/>
      <c r="AE363" s="37"/>
      <c r="AR363" s="202" t="s">
        <v>332</v>
      </c>
      <c r="AT363" s="202" t="s">
        <v>141</v>
      </c>
      <c r="AU363" s="202" t="s">
        <v>82</v>
      </c>
      <c r="AY363" s="20" t="s">
        <v>136</v>
      </c>
      <c r="BE363" s="203">
        <f>IF(N363="základní",J363,0)</f>
        <v>0</v>
      </c>
      <c r="BF363" s="203">
        <f>IF(N363="snížená",J363,0)</f>
        <v>0</v>
      </c>
      <c r="BG363" s="203">
        <f>IF(N363="zákl. přenesená",J363,0)</f>
        <v>0</v>
      </c>
      <c r="BH363" s="203">
        <f>IF(N363="sníž. přenesená",J363,0)</f>
        <v>0</v>
      </c>
      <c r="BI363" s="203">
        <f>IF(N363="nulová",J363,0)</f>
        <v>0</v>
      </c>
      <c r="BJ363" s="20" t="s">
        <v>80</v>
      </c>
      <c r="BK363" s="203">
        <f>ROUND(I363*H363,2)</f>
        <v>0</v>
      </c>
      <c r="BL363" s="20" t="s">
        <v>332</v>
      </c>
      <c r="BM363" s="202" t="s">
        <v>1309</v>
      </c>
    </row>
    <row r="364" spans="1:47" s="2" customFormat="1" ht="11.25">
      <c r="A364" s="37"/>
      <c r="B364" s="38"/>
      <c r="C364" s="39"/>
      <c r="D364" s="204" t="s">
        <v>148</v>
      </c>
      <c r="E364" s="39"/>
      <c r="F364" s="205" t="s">
        <v>453</v>
      </c>
      <c r="G364" s="39"/>
      <c r="H364" s="39"/>
      <c r="I364" s="112"/>
      <c r="J364" s="39"/>
      <c r="K364" s="39"/>
      <c r="L364" s="42"/>
      <c r="M364" s="206"/>
      <c r="N364" s="207"/>
      <c r="O364" s="67"/>
      <c r="P364" s="67"/>
      <c r="Q364" s="67"/>
      <c r="R364" s="67"/>
      <c r="S364" s="67"/>
      <c r="T364" s="68"/>
      <c r="U364" s="37"/>
      <c r="V364" s="37"/>
      <c r="W364" s="37"/>
      <c r="X364" s="37"/>
      <c r="Y364" s="37"/>
      <c r="Z364" s="37"/>
      <c r="AA364" s="37"/>
      <c r="AB364" s="37"/>
      <c r="AC364" s="37"/>
      <c r="AD364" s="37"/>
      <c r="AE364" s="37"/>
      <c r="AT364" s="20" t="s">
        <v>148</v>
      </c>
      <c r="AU364" s="20" t="s">
        <v>82</v>
      </c>
    </row>
    <row r="365" spans="1:65" s="2" customFormat="1" ht="16.5" customHeight="1">
      <c r="A365" s="37"/>
      <c r="B365" s="38"/>
      <c r="C365" s="191" t="s">
        <v>510</v>
      </c>
      <c r="D365" s="191" t="s">
        <v>141</v>
      </c>
      <c r="E365" s="192" t="s">
        <v>1310</v>
      </c>
      <c r="F365" s="193" t="s">
        <v>1311</v>
      </c>
      <c r="G365" s="194" t="s">
        <v>398</v>
      </c>
      <c r="H365" s="195">
        <v>57.8</v>
      </c>
      <c r="I365" s="196"/>
      <c r="J365" s="197">
        <f>ROUND(I365*H365,2)</f>
        <v>0</v>
      </c>
      <c r="K365" s="193" t="s">
        <v>144</v>
      </c>
      <c r="L365" s="42"/>
      <c r="M365" s="198" t="s">
        <v>19</v>
      </c>
      <c r="N365" s="199" t="s">
        <v>43</v>
      </c>
      <c r="O365" s="67"/>
      <c r="P365" s="200">
        <f>O365*H365</f>
        <v>0</v>
      </c>
      <c r="Q365" s="200">
        <v>0.001665216</v>
      </c>
      <c r="R365" s="200">
        <f>Q365*H365</f>
        <v>0.0962494848</v>
      </c>
      <c r="S365" s="200">
        <v>0</v>
      </c>
      <c r="T365" s="201">
        <f>S365*H365</f>
        <v>0</v>
      </c>
      <c r="U365" s="37"/>
      <c r="V365" s="37"/>
      <c r="W365" s="37"/>
      <c r="X365" s="37"/>
      <c r="Y365" s="37"/>
      <c r="Z365" s="37"/>
      <c r="AA365" s="37"/>
      <c r="AB365" s="37"/>
      <c r="AC365" s="37"/>
      <c r="AD365" s="37"/>
      <c r="AE365" s="37"/>
      <c r="AR365" s="202" t="s">
        <v>332</v>
      </c>
      <c r="AT365" s="202" t="s">
        <v>141</v>
      </c>
      <c r="AU365" s="202" t="s">
        <v>82</v>
      </c>
      <c r="AY365" s="20" t="s">
        <v>136</v>
      </c>
      <c r="BE365" s="203">
        <f>IF(N365="základní",J365,0)</f>
        <v>0</v>
      </c>
      <c r="BF365" s="203">
        <f>IF(N365="snížená",J365,0)</f>
        <v>0</v>
      </c>
      <c r="BG365" s="203">
        <f>IF(N365="zákl. přenesená",J365,0)</f>
        <v>0</v>
      </c>
      <c r="BH365" s="203">
        <f>IF(N365="sníž. přenesená",J365,0)</f>
        <v>0</v>
      </c>
      <c r="BI365" s="203">
        <f>IF(N365="nulová",J365,0)</f>
        <v>0</v>
      </c>
      <c r="BJ365" s="20" t="s">
        <v>80</v>
      </c>
      <c r="BK365" s="203">
        <f>ROUND(I365*H365,2)</f>
        <v>0</v>
      </c>
      <c r="BL365" s="20" t="s">
        <v>332</v>
      </c>
      <c r="BM365" s="202" t="s">
        <v>1312</v>
      </c>
    </row>
    <row r="366" spans="1:47" s="2" customFormat="1" ht="11.25">
      <c r="A366" s="37"/>
      <c r="B366" s="38"/>
      <c r="C366" s="39"/>
      <c r="D366" s="204" t="s">
        <v>148</v>
      </c>
      <c r="E366" s="39"/>
      <c r="F366" s="205" t="s">
        <v>1313</v>
      </c>
      <c r="G366" s="39"/>
      <c r="H366" s="39"/>
      <c r="I366" s="112"/>
      <c r="J366" s="39"/>
      <c r="K366" s="39"/>
      <c r="L366" s="42"/>
      <c r="M366" s="206"/>
      <c r="N366" s="207"/>
      <c r="O366" s="67"/>
      <c r="P366" s="67"/>
      <c r="Q366" s="67"/>
      <c r="R366" s="67"/>
      <c r="S366" s="67"/>
      <c r="T366" s="68"/>
      <c r="U366" s="37"/>
      <c r="V366" s="37"/>
      <c r="W366" s="37"/>
      <c r="X366" s="37"/>
      <c r="Y366" s="37"/>
      <c r="Z366" s="37"/>
      <c r="AA366" s="37"/>
      <c r="AB366" s="37"/>
      <c r="AC366" s="37"/>
      <c r="AD366" s="37"/>
      <c r="AE366" s="37"/>
      <c r="AT366" s="20" t="s">
        <v>148</v>
      </c>
      <c r="AU366" s="20" t="s">
        <v>82</v>
      </c>
    </row>
    <row r="367" spans="2:51" s="13" customFormat="1" ht="11.25">
      <c r="B367" s="209"/>
      <c r="C367" s="210"/>
      <c r="D367" s="204" t="s">
        <v>152</v>
      </c>
      <c r="E367" s="211" t="s">
        <v>19</v>
      </c>
      <c r="F367" s="212" t="s">
        <v>1314</v>
      </c>
      <c r="G367" s="210"/>
      <c r="H367" s="211" t="s">
        <v>19</v>
      </c>
      <c r="I367" s="213"/>
      <c r="J367" s="210"/>
      <c r="K367" s="210"/>
      <c r="L367" s="214"/>
      <c r="M367" s="215"/>
      <c r="N367" s="216"/>
      <c r="O367" s="216"/>
      <c r="P367" s="216"/>
      <c r="Q367" s="216"/>
      <c r="R367" s="216"/>
      <c r="S367" s="216"/>
      <c r="T367" s="217"/>
      <c r="AT367" s="218" t="s">
        <v>152</v>
      </c>
      <c r="AU367" s="218" t="s">
        <v>82</v>
      </c>
      <c r="AV367" s="13" t="s">
        <v>80</v>
      </c>
      <c r="AW367" s="13" t="s">
        <v>33</v>
      </c>
      <c r="AX367" s="13" t="s">
        <v>72</v>
      </c>
      <c r="AY367" s="218" t="s">
        <v>136</v>
      </c>
    </row>
    <row r="368" spans="2:51" s="14" customFormat="1" ht="11.25">
      <c r="B368" s="219"/>
      <c r="C368" s="220"/>
      <c r="D368" s="204" t="s">
        <v>152</v>
      </c>
      <c r="E368" s="221" t="s">
        <v>19</v>
      </c>
      <c r="F368" s="222" t="s">
        <v>1315</v>
      </c>
      <c r="G368" s="220"/>
      <c r="H368" s="223">
        <v>45.75</v>
      </c>
      <c r="I368" s="224"/>
      <c r="J368" s="220"/>
      <c r="K368" s="220"/>
      <c r="L368" s="225"/>
      <c r="M368" s="226"/>
      <c r="N368" s="227"/>
      <c r="O368" s="227"/>
      <c r="P368" s="227"/>
      <c r="Q368" s="227"/>
      <c r="R368" s="227"/>
      <c r="S368" s="227"/>
      <c r="T368" s="228"/>
      <c r="AT368" s="229" t="s">
        <v>152</v>
      </c>
      <c r="AU368" s="229" t="s">
        <v>82</v>
      </c>
      <c r="AV368" s="14" t="s">
        <v>82</v>
      </c>
      <c r="AW368" s="14" t="s">
        <v>33</v>
      </c>
      <c r="AX368" s="14" t="s">
        <v>72</v>
      </c>
      <c r="AY368" s="229" t="s">
        <v>136</v>
      </c>
    </row>
    <row r="369" spans="2:51" s="13" customFormat="1" ht="11.25">
      <c r="B369" s="209"/>
      <c r="C369" s="210"/>
      <c r="D369" s="204" t="s">
        <v>152</v>
      </c>
      <c r="E369" s="211" t="s">
        <v>19</v>
      </c>
      <c r="F369" s="212" t="s">
        <v>1316</v>
      </c>
      <c r="G369" s="210"/>
      <c r="H369" s="211" t="s">
        <v>19</v>
      </c>
      <c r="I369" s="213"/>
      <c r="J369" s="210"/>
      <c r="K369" s="210"/>
      <c r="L369" s="214"/>
      <c r="M369" s="215"/>
      <c r="N369" s="216"/>
      <c r="O369" s="216"/>
      <c r="P369" s="216"/>
      <c r="Q369" s="216"/>
      <c r="R369" s="216"/>
      <c r="S369" s="216"/>
      <c r="T369" s="217"/>
      <c r="AT369" s="218" t="s">
        <v>152</v>
      </c>
      <c r="AU369" s="218" t="s">
        <v>82</v>
      </c>
      <c r="AV369" s="13" t="s">
        <v>80</v>
      </c>
      <c r="AW369" s="13" t="s">
        <v>33</v>
      </c>
      <c r="AX369" s="13" t="s">
        <v>72</v>
      </c>
      <c r="AY369" s="218" t="s">
        <v>136</v>
      </c>
    </row>
    <row r="370" spans="2:51" s="14" customFormat="1" ht="11.25">
      <c r="B370" s="219"/>
      <c r="C370" s="220"/>
      <c r="D370" s="204" t="s">
        <v>152</v>
      </c>
      <c r="E370" s="221" t="s">
        <v>19</v>
      </c>
      <c r="F370" s="222" t="s">
        <v>1317</v>
      </c>
      <c r="G370" s="220"/>
      <c r="H370" s="223">
        <v>12.05</v>
      </c>
      <c r="I370" s="224"/>
      <c r="J370" s="220"/>
      <c r="K370" s="220"/>
      <c r="L370" s="225"/>
      <c r="M370" s="226"/>
      <c r="N370" s="227"/>
      <c r="O370" s="227"/>
      <c r="P370" s="227"/>
      <c r="Q370" s="227"/>
      <c r="R370" s="227"/>
      <c r="S370" s="227"/>
      <c r="T370" s="228"/>
      <c r="AT370" s="229" t="s">
        <v>152</v>
      </c>
      <c r="AU370" s="229" t="s">
        <v>82</v>
      </c>
      <c r="AV370" s="14" t="s">
        <v>82</v>
      </c>
      <c r="AW370" s="14" t="s">
        <v>33</v>
      </c>
      <c r="AX370" s="14" t="s">
        <v>72</v>
      </c>
      <c r="AY370" s="229" t="s">
        <v>136</v>
      </c>
    </row>
    <row r="371" spans="2:51" s="15" customFormat="1" ht="11.25">
      <c r="B371" s="230"/>
      <c r="C371" s="231"/>
      <c r="D371" s="204" t="s">
        <v>152</v>
      </c>
      <c r="E371" s="232" t="s">
        <v>19</v>
      </c>
      <c r="F371" s="233" t="s">
        <v>177</v>
      </c>
      <c r="G371" s="231"/>
      <c r="H371" s="234">
        <v>57.8</v>
      </c>
      <c r="I371" s="235"/>
      <c r="J371" s="231"/>
      <c r="K371" s="231"/>
      <c r="L371" s="236"/>
      <c r="M371" s="237"/>
      <c r="N371" s="238"/>
      <c r="O371" s="238"/>
      <c r="P371" s="238"/>
      <c r="Q371" s="238"/>
      <c r="R371" s="238"/>
      <c r="S371" s="238"/>
      <c r="T371" s="239"/>
      <c r="AT371" s="240" t="s">
        <v>152</v>
      </c>
      <c r="AU371" s="240" t="s">
        <v>82</v>
      </c>
      <c r="AV371" s="15" t="s">
        <v>145</v>
      </c>
      <c r="AW371" s="15" t="s">
        <v>33</v>
      </c>
      <c r="AX371" s="15" t="s">
        <v>80</v>
      </c>
      <c r="AY371" s="240" t="s">
        <v>136</v>
      </c>
    </row>
    <row r="372" spans="1:65" s="2" customFormat="1" ht="16.5" customHeight="1">
      <c r="A372" s="37"/>
      <c r="B372" s="38"/>
      <c r="C372" s="191" t="s">
        <v>515</v>
      </c>
      <c r="D372" s="191" t="s">
        <v>141</v>
      </c>
      <c r="E372" s="192" t="s">
        <v>1318</v>
      </c>
      <c r="F372" s="193" t="s">
        <v>1319</v>
      </c>
      <c r="G372" s="194" t="s">
        <v>504</v>
      </c>
      <c r="H372" s="195">
        <v>120</v>
      </c>
      <c r="I372" s="196"/>
      <c r="J372" s="197">
        <f>ROUND(I372*H372,2)</f>
        <v>0</v>
      </c>
      <c r="K372" s="193" t="s">
        <v>144</v>
      </c>
      <c r="L372" s="42"/>
      <c r="M372" s="198" t="s">
        <v>19</v>
      </c>
      <c r="N372" s="199" t="s">
        <v>43</v>
      </c>
      <c r="O372" s="67"/>
      <c r="P372" s="200">
        <f>O372*H372</f>
        <v>0</v>
      </c>
      <c r="Q372" s="200">
        <v>0</v>
      </c>
      <c r="R372" s="200">
        <f>Q372*H372</f>
        <v>0</v>
      </c>
      <c r="S372" s="200">
        <v>0</v>
      </c>
      <c r="T372" s="201">
        <f>S372*H372</f>
        <v>0</v>
      </c>
      <c r="U372" s="37"/>
      <c r="V372" s="37"/>
      <c r="W372" s="37"/>
      <c r="X372" s="37"/>
      <c r="Y372" s="37"/>
      <c r="Z372" s="37"/>
      <c r="AA372" s="37"/>
      <c r="AB372" s="37"/>
      <c r="AC372" s="37"/>
      <c r="AD372" s="37"/>
      <c r="AE372" s="37"/>
      <c r="AR372" s="202" t="s">
        <v>145</v>
      </c>
      <c r="AT372" s="202" t="s">
        <v>141</v>
      </c>
      <c r="AU372" s="202" t="s">
        <v>82</v>
      </c>
      <c r="AY372" s="20" t="s">
        <v>136</v>
      </c>
      <c r="BE372" s="203">
        <f>IF(N372="základní",J372,0)</f>
        <v>0</v>
      </c>
      <c r="BF372" s="203">
        <f>IF(N372="snížená",J372,0)</f>
        <v>0</v>
      </c>
      <c r="BG372" s="203">
        <f>IF(N372="zákl. přenesená",J372,0)</f>
        <v>0</v>
      </c>
      <c r="BH372" s="203">
        <f>IF(N372="sníž. přenesená",J372,0)</f>
        <v>0</v>
      </c>
      <c r="BI372" s="203">
        <f>IF(N372="nulová",J372,0)</f>
        <v>0</v>
      </c>
      <c r="BJ372" s="20" t="s">
        <v>80</v>
      </c>
      <c r="BK372" s="203">
        <f>ROUND(I372*H372,2)</f>
        <v>0</v>
      </c>
      <c r="BL372" s="20" t="s">
        <v>145</v>
      </c>
      <c r="BM372" s="202" t="s">
        <v>1320</v>
      </c>
    </row>
    <row r="373" spans="1:47" s="2" customFormat="1" ht="19.5">
      <c r="A373" s="37"/>
      <c r="B373" s="38"/>
      <c r="C373" s="39"/>
      <c r="D373" s="204" t="s">
        <v>148</v>
      </c>
      <c r="E373" s="39"/>
      <c r="F373" s="205" t="s">
        <v>1321</v>
      </c>
      <c r="G373" s="39"/>
      <c r="H373" s="39"/>
      <c r="I373" s="112"/>
      <c r="J373" s="39"/>
      <c r="K373" s="39"/>
      <c r="L373" s="42"/>
      <c r="M373" s="206"/>
      <c r="N373" s="207"/>
      <c r="O373" s="67"/>
      <c r="P373" s="67"/>
      <c r="Q373" s="67"/>
      <c r="R373" s="67"/>
      <c r="S373" s="67"/>
      <c r="T373" s="68"/>
      <c r="U373" s="37"/>
      <c r="V373" s="37"/>
      <c r="W373" s="37"/>
      <c r="X373" s="37"/>
      <c r="Y373" s="37"/>
      <c r="Z373" s="37"/>
      <c r="AA373" s="37"/>
      <c r="AB373" s="37"/>
      <c r="AC373" s="37"/>
      <c r="AD373" s="37"/>
      <c r="AE373" s="37"/>
      <c r="AT373" s="20" t="s">
        <v>148</v>
      </c>
      <c r="AU373" s="20" t="s">
        <v>82</v>
      </c>
    </row>
    <row r="374" spans="2:51" s="14" customFormat="1" ht="11.25">
      <c r="B374" s="219"/>
      <c r="C374" s="220"/>
      <c r="D374" s="204" t="s">
        <v>152</v>
      </c>
      <c r="E374" s="221" t="s">
        <v>19</v>
      </c>
      <c r="F374" s="222" t="s">
        <v>1322</v>
      </c>
      <c r="G374" s="220"/>
      <c r="H374" s="223">
        <v>120</v>
      </c>
      <c r="I374" s="224"/>
      <c r="J374" s="220"/>
      <c r="K374" s="220"/>
      <c r="L374" s="225"/>
      <c r="M374" s="226"/>
      <c r="N374" s="227"/>
      <c r="O374" s="227"/>
      <c r="P374" s="227"/>
      <c r="Q374" s="227"/>
      <c r="R374" s="227"/>
      <c r="S374" s="227"/>
      <c r="T374" s="228"/>
      <c r="AT374" s="229" t="s">
        <v>152</v>
      </c>
      <c r="AU374" s="229" t="s">
        <v>82</v>
      </c>
      <c r="AV374" s="14" t="s">
        <v>82</v>
      </c>
      <c r="AW374" s="14" t="s">
        <v>33</v>
      </c>
      <c r="AX374" s="14" t="s">
        <v>80</v>
      </c>
      <c r="AY374" s="229" t="s">
        <v>136</v>
      </c>
    </row>
    <row r="375" spans="2:63" s="12" customFormat="1" ht="22.9" customHeight="1">
      <c r="B375" s="175"/>
      <c r="C375" s="176"/>
      <c r="D375" s="177" t="s">
        <v>71</v>
      </c>
      <c r="E375" s="189" t="s">
        <v>499</v>
      </c>
      <c r="F375" s="189" t="s">
        <v>500</v>
      </c>
      <c r="G375" s="176"/>
      <c r="H375" s="176"/>
      <c r="I375" s="179"/>
      <c r="J375" s="190">
        <f>BK375</f>
        <v>0</v>
      </c>
      <c r="K375" s="176"/>
      <c r="L375" s="181"/>
      <c r="M375" s="182"/>
      <c r="N375" s="183"/>
      <c r="O375" s="183"/>
      <c r="P375" s="184">
        <f>SUM(P376:P588)</f>
        <v>0</v>
      </c>
      <c r="Q375" s="183"/>
      <c r="R375" s="184">
        <f>SUM(R376:R588)</f>
        <v>3.30151373</v>
      </c>
      <c r="S375" s="183"/>
      <c r="T375" s="185">
        <f>SUM(T376:T588)</f>
        <v>0</v>
      </c>
      <c r="AR375" s="186" t="s">
        <v>82</v>
      </c>
      <c r="AT375" s="187" t="s">
        <v>71</v>
      </c>
      <c r="AU375" s="187" t="s">
        <v>80</v>
      </c>
      <c r="AY375" s="186" t="s">
        <v>136</v>
      </c>
      <c r="BK375" s="188">
        <f>SUM(BK376:BK588)</f>
        <v>0</v>
      </c>
    </row>
    <row r="376" spans="1:65" s="2" customFormat="1" ht="16.5" customHeight="1">
      <c r="A376" s="37"/>
      <c r="B376" s="38"/>
      <c r="C376" s="191" t="s">
        <v>520</v>
      </c>
      <c r="D376" s="191" t="s">
        <v>141</v>
      </c>
      <c r="E376" s="192" t="s">
        <v>1323</v>
      </c>
      <c r="F376" s="193" t="s">
        <v>1324</v>
      </c>
      <c r="G376" s="194" t="s">
        <v>504</v>
      </c>
      <c r="H376" s="195">
        <v>3</v>
      </c>
      <c r="I376" s="196"/>
      <c r="J376" s="197">
        <f>ROUND(I376*H376,2)</f>
        <v>0</v>
      </c>
      <c r="K376" s="193" t="s">
        <v>471</v>
      </c>
      <c r="L376" s="42"/>
      <c r="M376" s="198" t="s">
        <v>19</v>
      </c>
      <c r="N376" s="199" t="s">
        <v>43</v>
      </c>
      <c r="O376" s="67"/>
      <c r="P376" s="200">
        <f>O376*H376</f>
        <v>0</v>
      </c>
      <c r="Q376" s="200">
        <v>0</v>
      </c>
      <c r="R376" s="200">
        <f>Q376*H376</f>
        <v>0</v>
      </c>
      <c r="S376" s="200">
        <v>0</v>
      </c>
      <c r="T376" s="201">
        <f>S376*H376</f>
        <v>0</v>
      </c>
      <c r="U376" s="37"/>
      <c r="V376" s="37"/>
      <c r="W376" s="37"/>
      <c r="X376" s="37"/>
      <c r="Y376" s="37"/>
      <c r="Z376" s="37"/>
      <c r="AA376" s="37"/>
      <c r="AB376" s="37"/>
      <c r="AC376" s="37"/>
      <c r="AD376" s="37"/>
      <c r="AE376" s="37"/>
      <c r="AR376" s="202" t="s">
        <v>145</v>
      </c>
      <c r="AT376" s="202" t="s">
        <v>141</v>
      </c>
      <c r="AU376" s="202" t="s">
        <v>82</v>
      </c>
      <c r="AY376" s="20" t="s">
        <v>136</v>
      </c>
      <c r="BE376" s="203">
        <f>IF(N376="základní",J376,0)</f>
        <v>0</v>
      </c>
      <c r="BF376" s="203">
        <f>IF(N376="snížená",J376,0)</f>
        <v>0</v>
      </c>
      <c r="BG376" s="203">
        <f>IF(N376="zákl. přenesená",J376,0)</f>
        <v>0</v>
      </c>
      <c r="BH376" s="203">
        <f>IF(N376="sníž. přenesená",J376,0)</f>
        <v>0</v>
      </c>
      <c r="BI376" s="203">
        <f>IF(N376="nulová",J376,0)</f>
        <v>0</v>
      </c>
      <c r="BJ376" s="20" t="s">
        <v>80</v>
      </c>
      <c r="BK376" s="203">
        <f>ROUND(I376*H376,2)</f>
        <v>0</v>
      </c>
      <c r="BL376" s="20" t="s">
        <v>145</v>
      </c>
      <c r="BM376" s="202" t="s">
        <v>1325</v>
      </c>
    </row>
    <row r="377" spans="1:47" s="2" customFormat="1" ht="11.25">
      <c r="A377" s="37"/>
      <c r="B377" s="38"/>
      <c r="C377" s="39"/>
      <c r="D377" s="204" t="s">
        <v>148</v>
      </c>
      <c r="E377" s="39"/>
      <c r="F377" s="205" t="s">
        <v>1324</v>
      </c>
      <c r="G377" s="39"/>
      <c r="H377" s="39"/>
      <c r="I377" s="112"/>
      <c r="J377" s="39"/>
      <c r="K377" s="39"/>
      <c r="L377" s="42"/>
      <c r="M377" s="206"/>
      <c r="N377" s="207"/>
      <c r="O377" s="67"/>
      <c r="P377" s="67"/>
      <c r="Q377" s="67"/>
      <c r="R377" s="67"/>
      <c r="S377" s="67"/>
      <c r="T377" s="68"/>
      <c r="U377" s="37"/>
      <c r="V377" s="37"/>
      <c r="W377" s="37"/>
      <c r="X377" s="37"/>
      <c r="Y377" s="37"/>
      <c r="Z377" s="37"/>
      <c r="AA377" s="37"/>
      <c r="AB377" s="37"/>
      <c r="AC377" s="37"/>
      <c r="AD377" s="37"/>
      <c r="AE377" s="37"/>
      <c r="AT377" s="20" t="s">
        <v>148</v>
      </c>
      <c r="AU377" s="20" t="s">
        <v>82</v>
      </c>
    </row>
    <row r="378" spans="1:65" s="2" customFormat="1" ht="16.5" customHeight="1">
      <c r="A378" s="37"/>
      <c r="B378" s="38"/>
      <c r="C378" s="191" t="s">
        <v>525</v>
      </c>
      <c r="D378" s="191" t="s">
        <v>141</v>
      </c>
      <c r="E378" s="192" t="s">
        <v>1326</v>
      </c>
      <c r="F378" s="193" t="s">
        <v>1327</v>
      </c>
      <c r="G378" s="194" t="s">
        <v>504</v>
      </c>
      <c r="H378" s="195">
        <v>6</v>
      </c>
      <c r="I378" s="196"/>
      <c r="J378" s="197">
        <f>ROUND(I378*H378,2)</f>
        <v>0</v>
      </c>
      <c r="K378" s="193" t="s">
        <v>471</v>
      </c>
      <c r="L378" s="42"/>
      <c r="M378" s="198" t="s">
        <v>19</v>
      </c>
      <c r="N378" s="199" t="s">
        <v>43</v>
      </c>
      <c r="O378" s="67"/>
      <c r="P378" s="200">
        <f>O378*H378</f>
        <v>0</v>
      </c>
      <c r="Q378" s="200">
        <v>0</v>
      </c>
      <c r="R378" s="200">
        <f>Q378*H378</f>
        <v>0</v>
      </c>
      <c r="S378" s="200">
        <v>0</v>
      </c>
      <c r="T378" s="201">
        <f>S378*H378</f>
        <v>0</v>
      </c>
      <c r="U378" s="37"/>
      <c r="V378" s="37"/>
      <c r="W378" s="37"/>
      <c r="X378" s="37"/>
      <c r="Y378" s="37"/>
      <c r="Z378" s="37"/>
      <c r="AA378" s="37"/>
      <c r="AB378" s="37"/>
      <c r="AC378" s="37"/>
      <c r="AD378" s="37"/>
      <c r="AE378" s="37"/>
      <c r="AR378" s="202" t="s">
        <v>145</v>
      </c>
      <c r="AT378" s="202" t="s">
        <v>141</v>
      </c>
      <c r="AU378" s="202" t="s">
        <v>82</v>
      </c>
      <c r="AY378" s="20" t="s">
        <v>136</v>
      </c>
      <c r="BE378" s="203">
        <f>IF(N378="základní",J378,0)</f>
        <v>0</v>
      </c>
      <c r="BF378" s="203">
        <f>IF(N378="snížená",J378,0)</f>
        <v>0</v>
      </c>
      <c r="BG378" s="203">
        <f>IF(N378="zákl. přenesená",J378,0)</f>
        <v>0</v>
      </c>
      <c r="BH378" s="203">
        <f>IF(N378="sníž. přenesená",J378,0)</f>
        <v>0</v>
      </c>
      <c r="BI378" s="203">
        <f>IF(N378="nulová",J378,0)</f>
        <v>0</v>
      </c>
      <c r="BJ378" s="20" t="s">
        <v>80</v>
      </c>
      <c r="BK378" s="203">
        <f>ROUND(I378*H378,2)</f>
        <v>0</v>
      </c>
      <c r="BL378" s="20" t="s">
        <v>145</v>
      </c>
      <c r="BM378" s="202" t="s">
        <v>1328</v>
      </c>
    </row>
    <row r="379" spans="1:47" s="2" customFormat="1" ht="11.25">
      <c r="A379" s="37"/>
      <c r="B379" s="38"/>
      <c r="C379" s="39"/>
      <c r="D379" s="204" t="s">
        <v>148</v>
      </c>
      <c r="E379" s="39"/>
      <c r="F379" s="205" t="s">
        <v>1327</v>
      </c>
      <c r="G379" s="39"/>
      <c r="H379" s="39"/>
      <c r="I379" s="112"/>
      <c r="J379" s="39"/>
      <c r="K379" s="39"/>
      <c r="L379" s="42"/>
      <c r="M379" s="206"/>
      <c r="N379" s="207"/>
      <c r="O379" s="67"/>
      <c r="P379" s="67"/>
      <c r="Q379" s="67"/>
      <c r="R379" s="67"/>
      <c r="S379" s="67"/>
      <c r="T379" s="68"/>
      <c r="U379" s="37"/>
      <c r="V379" s="37"/>
      <c r="W379" s="37"/>
      <c r="X379" s="37"/>
      <c r="Y379" s="37"/>
      <c r="Z379" s="37"/>
      <c r="AA379" s="37"/>
      <c r="AB379" s="37"/>
      <c r="AC379" s="37"/>
      <c r="AD379" s="37"/>
      <c r="AE379" s="37"/>
      <c r="AT379" s="20" t="s">
        <v>148</v>
      </c>
      <c r="AU379" s="20" t="s">
        <v>82</v>
      </c>
    </row>
    <row r="380" spans="1:65" s="2" customFormat="1" ht="16.5" customHeight="1">
      <c r="A380" s="37"/>
      <c r="B380" s="38"/>
      <c r="C380" s="191" t="s">
        <v>529</v>
      </c>
      <c r="D380" s="191" t="s">
        <v>141</v>
      </c>
      <c r="E380" s="192" t="s">
        <v>1329</v>
      </c>
      <c r="F380" s="193" t="s">
        <v>1330</v>
      </c>
      <c r="G380" s="194" t="s">
        <v>90</v>
      </c>
      <c r="H380" s="195">
        <v>12.642</v>
      </c>
      <c r="I380" s="196"/>
      <c r="J380" s="197">
        <f>ROUND(I380*H380,2)</f>
        <v>0</v>
      </c>
      <c r="K380" s="193" t="s">
        <v>144</v>
      </c>
      <c r="L380" s="42"/>
      <c r="M380" s="198" t="s">
        <v>19</v>
      </c>
      <c r="N380" s="199" t="s">
        <v>43</v>
      </c>
      <c r="O380" s="67"/>
      <c r="P380" s="200">
        <f>O380*H380</f>
        <v>0</v>
      </c>
      <c r="Q380" s="200">
        <v>0.00027</v>
      </c>
      <c r="R380" s="200">
        <f>Q380*H380</f>
        <v>0.00341334</v>
      </c>
      <c r="S380" s="200">
        <v>0</v>
      </c>
      <c r="T380" s="201">
        <f>S380*H380</f>
        <v>0</v>
      </c>
      <c r="U380" s="37"/>
      <c r="V380" s="37"/>
      <c r="W380" s="37"/>
      <c r="X380" s="37"/>
      <c r="Y380" s="37"/>
      <c r="Z380" s="37"/>
      <c r="AA380" s="37"/>
      <c r="AB380" s="37"/>
      <c r="AC380" s="37"/>
      <c r="AD380" s="37"/>
      <c r="AE380" s="37"/>
      <c r="AR380" s="202" t="s">
        <v>332</v>
      </c>
      <c r="AT380" s="202" t="s">
        <v>141</v>
      </c>
      <c r="AU380" s="202" t="s">
        <v>82</v>
      </c>
      <c r="AY380" s="20" t="s">
        <v>136</v>
      </c>
      <c r="BE380" s="203">
        <f>IF(N380="základní",J380,0)</f>
        <v>0</v>
      </c>
      <c r="BF380" s="203">
        <f>IF(N380="snížená",J380,0)</f>
        <v>0</v>
      </c>
      <c r="BG380" s="203">
        <f>IF(N380="zákl. přenesená",J380,0)</f>
        <v>0</v>
      </c>
      <c r="BH380" s="203">
        <f>IF(N380="sníž. přenesená",J380,0)</f>
        <v>0</v>
      </c>
      <c r="BI380" s="203">
        <f>IF(N380="nulová",J380,0)</f>
        <v>0</v>
      </c>
      <c r="BJ380" s="20" t="s">
        <v>80</v>
      </c>
      <c r="BK380" s="203">
        <f>ROUND(I380*H380,2)</f>
        <v>0</v>
      </c>
      <c r="BL380" s="20" t="s">
        <v>332</v>
      </c>
      <c r="BM380" s="202" t="s">
        <v>1331</v>
      </c>
    </row>
    <row r="381" spans="1:47" s="2" customFormat="1" ht="11.25">
      <c r="A381" s="37"/>
      <c r="B381" s="38"/>
      <c r="C381" s="39"/>
      <c r="D381" s="204" t="s">
        <v>148</v>
      </c>
      <c r="E381" s="39"/>
      <c r="F381" s="205" t="s">
        <v>1332</v>
      </c>
      <c r="G381" s="39"/>
      <c r="H381" s="39"/>
      <c r="I381" s="112"/>
      <c r="J381" s="39"/>
      <c r="K381" s="39"/>
      <c r="L381" s="42"/>
      <c r="M381" s="206"/>
      <c r="N381" s="207"/>
      <c r="O381" s="67"/>
      <c r="P381" s="67"/>
      <c r="Q381" s="67"/>
      <c r="R381" s="67"/>
      <c r="S381" s="67"/>
      <c r="T381" s="68"/>
      <c r="U381" s="37"/>
      <c r="V381" s="37"/>
      <c r="W381" s="37"/>
      <c r="X381" s="37"/>
      <c r="Y381" s="37"/>
      <c r="Z381" s="37"/>
      <c r="AA381" s="37"/>
      <c r="AB381" s="37"/>
      <c r="AC381" s="37"/>
      <c r="AD381" s="37"/>
      <c r="AE381" s="37"/>
      <c r="AT381" s="20" t="s">
        <v>148</v>
      </c>
      <c r="AU381" s="20" t="s">
        <v>82</v>
      </c>
    </row>
    <row r="382" spans="1:47" s="2" customFormat="1" ht="78">
      <c r="A382" s="37"/>
      <c r="B382" s="38"/>
      <c r="C382" s="39"/>
      <c r="D382" s="204" t="s">
        <v>150</v>
      </c>
      <c r="E382" s="39"/>
      <c r="F382" s="208" t="s">
        <v>507</v>
      </c>
      <c r="G382" s="39"/>
      <c r="H382" s="39"/>
      <c r="I382" s="112"/>
      <c r="J382" s="39"/>
      <c r="K382" s="39"/>
      <c r="L382" s="42"/>
      <c r="M382" s="206"/>
      <c r="N382" s="207"/>
      <c r="O382" s="67"/>
      <c r="P382" s="67"/>
      <c r="Q382" s="67"/>
      <c r="R382" s="67"/>
      <c r="S382" s="67"/>
      <c r="T382" s="68"/>
      <c r="U382" s="37"/>
      <c r="V382" s="37"/>
      <c r="W382" s="37"/>
      <c r="X382" s="37"/>
      <c r="Y382" s="37"/>
      <c r="Z382" s="37"/>
      <c r="AA382" s="37"/>
      <c r="AB382" s="37"/>
      <c r="AC382" s="37"/>
      <c r="AD382" s="37"/>
      <c r="AE382" s="37"/>
      <c r="AT382" s="20" t="s">
        <v>150</v>
      </c>
      <c r="AU382" s="20" t="s">
        <v>82</v>
      </c>
    </row>
    <row r="383" spans="2:51" s="13" customFormat="1" ht="11.25">
      <c r="B383" s="209"/>
      <c r="C383" s="210"/>
      <c r="D383" s="204" t="s">
        <v>152</v>
      </c>
      <c r="E383" s="211" t="s">
        <v>19</v>
      </c>
      <c r="F383" s="212" t="s">
        <v>1333</v>
      </c>
      <c r="G383" s="210"/>
      <c r="H383" s="211" t="s">
        <v>19</v>
      </c>
      <c r="I383" s="213"/>
      <c r="J383" s="210"/>
      <c r="K383" s="210"/>
      <c r="L383" s="214"/>
      <c r="M383" s="215"/>
      <c r="N383" s="216"/>
      <c r="O383" s="216"/>
      <c r="P383" s="216"/>
      <c r="Q383" s="216"/>
      <c r="R383" s="216"/>
      <c r="S383" s="216"/>
      <c r="T383" s="217"/>
      <c r="AT383" s="218" t="s">
        <v>152</v>
      </c>
      <c r="AU383" s="218" t="s">
        <v>82</v>
      </c>
      <c r="AV383" s="13" t="s">
        <v>80</v>
      </c>
      <c r="AW383" s="13" t="s">
        <v>33</v>
      </c>
      <c r="AX383" s="13" t="s">
        <v>72</v>
      </c>
      <c r="AY383" s="218" t="s">
        <v>136</v>
      </c>
    </row>
    <row r="384" spans="2:51" s="14" customFormat="1" ht="11.25">
      <c r="B384" s="219"/>
      <c r="C384" s="220"/>
      <c r="D384" s="204" t="s">
        <v>152</v>
      </c>
      <c r="E384" s="221" t="s">
        <v>19</v>
      </c>
      <c r="F384" s="222" t="s">
        <v>1334</v>
      </c>
      <c r="G384" s="220"/>
      <c r="H384" s="223">
        <v>3.12</v>
      </c>
      <c r="I384" s="224"/>
      <c r="J384" s="220"/>
      <c r="K384" s="220"/>
      <c r="L384" s="225"/>
      <c r="M384" s="226"/>
      <c r="N384" s="227"/>
      <c r="O384" s="227"/>
      <c r="P384" s="227"/>
      <c r="Q384" s="227"/>
      <c r="R384" s="227"/>
      <c r="S384" s="227"/>
      <c r="T384" s="228"/>
      <c r="AT384" s="229" t="s">
        <v>152</v>
      </c>
      <c r="AU384" s="229" t="s">
        <v>82</v>
      </c>
      <c r="AV384" s="14" t="s">
        <v>82</v>
      </c>
      <c r="AW384" s="14" t="s">
        <v>33</v>
      </c>
      <c r="AX384" s="14" t="s">
        <v>72</v>
      </c>
      <c r="AY384" s="229" t="s">
        <v>136</v>
      </c>
    </row>
    <row r="385" spans="2:51" s="14" customFormat="1" ht="11.25">
      <c r="B385" s="219"/>
      <c r="C385" s="220"/>
      <c r="D385" s="204" t="s">
        <v>152</v>
      </c>
      <c r="E385" s="221" t="s">
        <v>19</v>
      </c>
      <c r="F385" s="222" t="s">
        <v>1335</v>
      </c>
      <c r="G385" s="220"/>
      <c r="H385" s="223">
        <v>1.44</v>
      </c>
      <c r="I385" s="224"/>
      <c r="J385" s="220"/>
      <c r="K385" s="220"/>
      <c r="L385" s="225"/>
      <c r="M385" s="226"/>
      <c r="N385" s="227"/>
      <c r="O385" s="227"/>
      <c r="P385" s="227"/>
      <c r="Q385" s="227"/>
      <c r="R385" s="227"/>
      <c r="S385" s="227"/>
      <c r="T385" s="228"/>
      <c r="AT385" s="229" t="s">
        <v>152</v>
      </c>
      <c r="AU385" s="229" t="s">
        <v>82</v>
      </c>
      <c r="AV385" s="14" t="s">
        <v>82</v>
      </c>
      <c r="AW385" s="14" t="s">
        <v>33</v>
      </c>
      <c r="AX385" s="14" t="s">
        <v>72</v>
      </c>
      <c r="AY385" s="229" t="s">
        <v>136</v>
      </c>
    </row>
    <row r="386" spans="2:51" s="14" customFormat="1" ht="11.25">
      <c r="B386" s="219"/>
      <c r="C386" s="220"/>
      <c r="D386" s="204" t="s">
        <v>152</v>
      </c>
      <c r="E386" s="221" t="s">
        <v>19</v>
      </c>
      <c r="F386" s="222" t="s">
        <v>1336</v>
      </c>
      <c r="G386" s="220"/>
      <c r="H386" s="223">
        <v>4.562</v>
      </c>
      <c r="I386" s="224"/>
      <c r="J386" s="220"/>
      <c r="K386" s="220"/>
      <c r="L386" s="225"/>
      <c r="M386" s="226"/>
      <c r="N386" s="227"/>
      <c r="O386" s="227"/>
      <c r="P386" s="227"/>
      <c r="Q386" s="227"/>
      <c r="R386" s="227"/>
      <c r="S386" s="227"/>
      <c r="T386" s="228"/>
      <c r="AT386" s="229" t="s">
        <v>152</v>
      </c>
      <c r="AU386" s="229" t="s">
        <v>82</v>
      </c>
      <c r="AV386" s="14" t="s">
        <v>82</v>
      </c>
      <c r="AW386" s="14" t="s">
        <v>33</v>
      </c>
      <c r="AX386" s="14" t="s">
        <v>72</v>
      </c>
      <c r="AY386" s="229" t="s">
        <v>136</v>
      </c>
    </row>
    <row r="387" spans="2:51" s="14" customFormat="1" ht="11.25">
      <c r="B387" s="219"/>
      <c r="C387" s="220"/>
      <c r="D387" s="204" t="s">
        <v>152</v>
      </c>
      <c r="E387" s="221" t="s">
        <v>19</v>
      </c>
      <c r="F387" s="222" t="s">
        <v>1337</v>
      </c>
      <c r="G387" s="220"/>
      <c r="H387" s="223">
        <v>1.14</v>
      </c>
      <c r="I387" s="224"/>
      <c r="J387" s="220"/>
      <c r="K387" s="220"/>
      <c r="L387" s="225"/>
      <c r="M387" s="226"/>
      <c r="N387" s="227"/>
      <c r="O387" s="227"/>
      <c r="P387" s="227"/>
      <c r="Q387" s="227"/>
      <c r="R387" s="227"/>
      <c r="S387" s="227"/>
      <c r="T387" s="228"/>
      <c r="AT387" s="229" t="s">
        <v>152</v>
      </c>
      <c r="AU387" s="229" t="s">
        <v>82</v>
      </c>
      <c r="AV387" s="14" t="s">
        <v>82</v>
      </c>
      <c r="AW387" s="14" t="s">
        <v>33</v>
      </c>
      <c r="AX387" s="14" t="s">
        <v>72</v>
      </c>
      <c r="AY387" s="229" t="s">
        <v>136</v>
      </c>
    </row>
    <row r="388" spans="2:51" s="14" customFormat="1" ht="11.25">
      <c r="B388" s="219"/>
      <c r="C388" s="220"/>
      <c r="D388" s="204" t="s">
        <v>152</v>
      </c>
      <c r="E388" s="221" t="s">
        <v>19</v>
      </c>
      <c r="F388" s="222" t="s">
        <v>1338</v>
      </c>
      <c r="G388" s="220"/>
      <c r="H388" s="223">
        <v>2.38</v>
      </c>
      <c r="I388" s="224"/>
      <c r="J388" s="220"/>
      <c r="K388" s="220"/>
      <c r="L388" s="225"/>
      <c r="M388" s="226"/>
      <c r="N388" s="227"/>
      <c r="O388" s="227"/>
      <c r="P388" s="227"/>
      <c r="Q388" s="227"/>
      <c r="R388" s="227"/>
      <c r="S388" s="227"/>
      <c r="T388" s="228"/>
      <c r="AT388" s="229" t="s">
        <v>152</v>
      </c>
      <c r="AU388" s="229" t="s">
        <v>82</v>
      </c>
      <c r="AV388" s="14" t="s">
        <v>82</v>
      </c>
      <c r="AW388" s="14" t="s">
        <v>33</v>
      </c>
      <c r="AX388" s="14" t="s">
        <v>72</v>
      </c>
      <c r="AY388" s="229" t="s">
        <v>136</v>
      </c>
    </row>
    <row r="389" spans="2:51" s="15" customFormat="1" ht="11.25">
      <c r="B389" s="230"/>
      <c r="C389" s="231"/>
      <c r="D389" s="204" t="s">
        <v>152</v>
      </c>
      <c r="E389" s="232" t="s">
        <v>19</v>
      </c>
      <c r="F389" s="233" t="s">
        <v>177</v>
      </c>
      <c r="G389" s="231"/>
      <c r="H389" s="234">
        <v>12.642</v>
      </c>
      <c r="I389" s="235"/>
      <c r="J389" s="231"/>
      <c r="K389" s="231"/>
      <c r="L389" s="236"/>
      <c r="M389" s="237"/>
      <c r="N389" s="238"/>
      <c r="O389" s="238"/>
      <c r="P389" s="238"/>
      <c r="Q389" s="238"/>
      <c r="R389" s="238"/>
      <c r="S389" s="238"/>
      <c r="T389" s="239"/>
      <c r="AT389" s="240" t="s">
        <v>152</v>
      </c>
      <c r="AU389" s="240" t="s">
        <v>82</v>
      </c>
      <c r="AV389" s="15" t="s">
        <v>145</v>
      </c>
      <c r="AW389" s="15" t="s">
        <v>33</v>
      </c>
      <c r="AX389" s="15" t="s">
        <v>80</v>
      </c>
      <c r="AY389" s="240" t="s">
        <v>136</v>
      </c>
    </row>
    <row r="390" spans="1:65" s="2" customFormat="1" ht="16.5" customHeight="1">
      <c r="A390" s="37"/>
      <c r="B390" s="38"/>
      <c r="C390" s="241" t="s">
        <v>541</v>
      </c>
      <c r="D390" s="241" t="s">
        <v>403</v>
      </c>
      <c r="E390" s="242" t="s">
        <v>1339</v>
      </c>
      <c r="F390" s="243" t="s">
        <v>1340</v>
      </c>
      <c r="G390" s="244" t="s">
        <v>504</v>
      </c>
      <c r="H390" s="245">
        <v>2</v>
      </c>
      <c r="I390" s="246"/>
      <c r="J390" s="247">
        <f>ROUND(I390*H390,2)</f>
        <v>0</v>
      </c>
      <c r="K390" s="243" t="s">
        <v>471</v>
      </c>
      <c r="L390" s="248"/>
      <c r="M390" s="249" t="s">
        <v>19</v>
      </c>
      <c r="N390" s="250" t="s">
        <v>43</v>
      </c>
      <c r="O390" s="67"/>
      <c r="P390" s="200">
        <f>O390*H390</f>
        <v>0</v>
      </c>
      <c r="Q390" s="200">
        <v>0</v>
      </c>
      <c r="R390" s="200">
        <f>Q390*H390</f>
        <v>0</v>
      </c>
      <c r="S390" s="200">
        <v>0</v>
      </c>
      <c r="T390" s="201">
        <f>S390*H390</f>
        <v>0</v>
      </c>
      <c r="U390" s="37"/>
      <c r="V390" s="37"/>
      <c r="W390" s="37"/>
      <c r="X390" s="37"/>
      <c r="Y390" s="37"/>
      <c r="Z390" s="37"/>
      <c r="AA390" s="37"/>
      <c r="AB390" s="37"/>
      <c r="AC390" s="37"/>
      <c r="AD390" s="37"/>
      <c r="AE390" s="37"/>
      <c r="AR390" s="202" t="s">
        <v>263</v>
      </c>
      <c r="AT390" s="202" t="s">
        <v>403</v>
      </c>
      <c r="AU390" s="202" t="s">
        <v>82</v>
      </c>
      <c r="AY390" s="20" t="s">
        <v>136</v>
      </c>
      <c r="BE390" s="203">
        <f>IF(N390="základní",J390,0)</f>
        <v>0</v>
      </c>
      <c r="BF390" s="203">
        <f>IF(N390="snížená",J390,0)</f>
        <v>0</v>
      </c>
      <c r="BG390" s="203">
        <f>IF(N390="zákl. přenesená",J390,0)</f>
        <v>0</v>
      </c>
      <c r="BH390" s="203">
        <f>IF(N390="sníž. přenesená",J390,0)</f>
        <v>0</v>
      </c>
      <c r="BI390" s="203">
        <f>IF(N390="nulová",J390,0)</f>
        <v>0</v>
      </c>
      <c r="BJ390" s="20" t="s">
        <v>80</v>
      </c>
      <c r="BK390" s="203">
        <f>ROUND(I390*H390,2)</f>
        <v>0</v>
      </c>
      <c r="BL390" s="20" t="s">
        <v>145</v>
      </c>
      <c r="BM390" s="202" t="s">
        <v>1341</v>
      </c>
    </row>
    <row r="391" spans="1:47" s="2" customFormat="1" ht="11.25">
      <c r="A391" s="37"/>
      <c r="B391" s="38"/>
      <c r="C391" s="39"/>
      <c r="D391" s="204" t="s">
        <v>148</v>
      </c>
      <c r="E391" s="39"/>
      <c r="F391" s="205" t="s">
        <v>1340</v>
      </c>
      <c r="G391" s="39"/>
      <c r="H391" s="39"/>
      <c r="I391" s="112"/>
      <c r="J391" s="39"/>
      <c r="K391" s="39"/>
      <c r="L391" s="42"/>
      <c r="M391" s="206"/>
      <c r="N391" s="207"/>
      <c r="O391" s="67"/>
      <c r="P391" s="67"/>
      <c r="Q391" s="67"/>
      <c r="R391" s="67"/>
      <c r="S391" s="67"/>
      <c r="T391" s="68"/>
      <c r="U391" s="37"/>
      <c r="V391" s="37"/>
      <c r="W391" s="37"/>
      <c r="X391" s="37"/>
      <c r="Y391" s="37"/>
      <c r="Z391" s="37"/>
      <c r="AA391" s="37"/>
      <c r="AB391" s="37"/>
      <c r="AC391" s="37"/>
      <c r="AD391" s="37"/>
      <c r="AE391" s="37"/>
      <c r="AT391" s="20" t="s">
        <v>148</v>
      </c>
      <c r="AU391" s="20" t="s">
        <v>82</v>
      </c>
    </row>
    <row r="392" spans="1:65" s="2" customFormat="1" ht="16.5" customHeight="1">
      <c r="A392" s="37"/>
      <c r="B392" s="38"/>
      <c r="C392" s="241" t="s">
        <v>546</v>
      </c>
      <c r="D392" s="241" t="s">
        <v>403</v>
      </c>
      <c r="E392" s="242" t="s">
        <v>1342</v>
      </c>
      <c r="F392" s="243" t="s">
        <v>1343</v>
      </c>
      <c r="G392" s="244" t="s">
        <v>504</v>
      </c>
      <c r="H392" s="245">
        <v>1</v>
      </c>
      <c r="I392" s="246"/>
      <c r="J392" s="247">
        <f>ROUND(I392*H392,2)</f>
        <v>0</v>
      </c>
      <c r="K392" s="243" t="s">
        <v>471</v>
      </c>
      <c r="L392" s="248"/>
      <c r="M392" s="249" t="s">
        <v>19</v>
      </c>
      <c r="N392" s="250" t="s">
        <v>43</v>
      </c>
      <c r="O392" s="67"/>
      <c r="P392" s="200">
        <f>O392*H392</f>
        <v>0</v>
      </c>
      <c r="Q392" s="200">
        <v>0</v>
      </c>
      <c r="R392" s="200">
        <f>Q392*H392</f>
        <v>0</v>
      </c>
      <c r="S392" s="200">
        <v>0</v>
      </c>
      <c r="T392" s="201">
        <f>S392*H392</f>
        <v>0</v>
      </c>
      <c r="U392" s="37"/>
      <c r="V392" s="37"/>
      <c r="W392" s="37"/>
      <c r="X392" s="37"/>
      <c r="Y392" s="37"/>
      <c r="Z392" s="37"/>
      <c r="AA392" s="37"/>
      <c r="AB392" s="37"/>
      <c r="AC392" s="37"/>
      <c r="AD392" s="37"/>
      <c r="AE392" s="37"/>
      <c r="AR392" s="202" t="s">
        <v>263</v>
      </c>
      <c r="AT392" s="202" t="s">
        <v>403</v>
      </c>
      <c r="AU392" s="202" t="s">
        <v>82</v>
      </c>
      <c r="AY392" s="20" t="s">
        <v>136</v>
      </c>
      <c r="BE392" s="203">
        <f>IF(N392="základní",J392,0)</f>
        <v>0</v>
      </c>
      <c r="BF392" s="203">
        <f>IF(N392="snížená",J392,0)</f>
        <v>0</v>
      </c>
      <c r="BG392" s="203">
        <f>IF(N392="zákl. přenesená",J392,0)</f>
        <v>0</v>
      </c>
      <c r="BH392" s="203">
        <f>IF(N392="sníž. přenesená",J392,0)</f>
        <v>0</v>
      </c>
      <c r="BI392" s="203">
        <f>IF(N392="nulová",J392,0)</f>
        <v>0</v>
      </c>
      <c r="BJ392" s="20" t="s">
        <v>80</v>
      </c>
      <c r="BK392" s="203">
        <f>ROUND(I392*H392,2)</f>
        <v>0</v>
      </c>
      <c r="BL392" s="20" t="s">
        <v>145</v>
      </c>
      <c r="BM392" s="202" t="s">
        <v>1344</v>
      </c>
    </row>
    <row r="393" spans="1:47" s="2" customFormat="1" ht="11.25">
      <c r="A393" s="37"/>
      <c r="B393" s="38"/>
      <c r="C393" s="39"/>
      <c r="D393" s="204" t="s">
        <v>148</v>
      </c>
      <c r="E393" s="39"/>
      <c r="F393" s="205" t="s">
        <v>1343</v>
      </c>
      <c r="G393" s="39"/>
      <c r="H393" s="39"/>
      <c r="I393" s="112"/>
      <c r="J393" s="39"/>
      <c r="K393" s="39"/>
      <c r="L393" s="42"/>
      <c r="M393" s="206"/>
      <c r="N393" s="207"/>
      <c r="O393" s="67"/>
      <c r="P393" s="67"/>
      <c r="Q393" s="67"/>
      <c r="R393" s="67"/>
      <c r="S393" s="67"/>
      <c r="T393" s="68"/>
      <c r="U393" s="37"/>
      <c r="V393" s="37"/>
      <c r="W393" s="37"/>
      <c r="X393" s="37"/>
      <c r="Y393" s="37"/>
      <c r="Z393" s="37"/>
      <c r="AA393" s="37"/>
      <c r="AB393" s="37"/>
      <c r="AC393" s="37"/>
      <c r="AD393" s="37"/>
      <c r="AE393" s="37"/>
      <c r="AT393" s="20" t="s">
        <v>148</v>
      </c>
      <c r="AU393" s="20" t="s">
        <v>82</v>
      </c>
    </row>
    <row r="394" spans="1:65" s="2" customFormat="1" ht="16.5" customHeight="1">
      <c r="A394" s="37"/>
      <c r="B394" s="38"/>
      <c r="C394" s="241" t="s">
        <v>551</v>
      </c>
      <c r="D394" s="241" t="s">
        <v>403</v>
      </c>
      <c r="E394" s="242" t="s">
        <v>1345</v>
      </c>
      <c r="F394" s="243" t="s">
        <v>1346</v>
      </c>
      <c r="G394" s="244" t="s">
        <v>504</v>
      </c>
      <c r="H394" s="245">
        <v>3</v>
      </c>
      <c r="I394" s="246"/>
      <c r="J394" s="247">
        <f>ROUND(I394*H394,2)</f>
        <v>0</v>
      </c>
      <c r="K394" s="243" t="s">
        <v>471</v>
      </c>
      <c r="L394" s="248"/>
      <c r="M394" s="249" t="s">
        <v>19</v>
      </c>
      <c r="N394" s="250" t="s">
        <v>43</v>
      </c>
      <c r="O394" s="67"/>
      <c r="P394" s="200">
        <f>O394*H394</f>
        <v>0</v>
      </c>
      <c r="Q394" s="200">
        <v>0</v>
      </c>
      <c r="R394" s="200">
        <f>Q394*H394</f>
        <v>0</v>
      </c>
      <c r="S394" s="200">
        <v>0</v>
      </c>
      <c r="T394" s="201">
        <f>S394*H394</f>
        <v>0</v>
      </c>
      <c r="U394" s="37"/>
      <c r="V394" s="37"/>
      <c r="W394" s="37"/>
      <c r="X394" s="37"/>
      <c r="Y394" s="37"/>
      <c r="Z394" s="37"/>
      <c r="AA394" s="37"/>
      <c r="AB394" s="37"/>
      <c r="AC394" s="37"/>
      <c r="AD394" s="37"/>
      <c r="AE394" s="37"/>
      <c r="AR394" s="202" t="s">
        <v>263</v>
      </c>
      <c r="AT394" s="202" t="s">
        <v>403</v>
      </c>
      <c r="AU394" s="202" t="s">
        <v>82</v>
      </c>
      <c r="AY394" s="20" t="s">
        <v>136</v>
      </c>
      <c r="BE394" s="203">
        <f>IF(N394="základní",J394,0)</f>
        <v>0</v>
      </c>
      <c r="BF394" s="203">
        <f>IF(N394="snížená",J394,0)</f>
        <v>0</v>
      </c>
      <c r="BG394" s="203">
        <f>IF(N394="zákl. přenesená",J394,0)</f>
        <v>0</v>
      </c>
      <c r="BH394" s="203">
        <f>IF(N394="sníž. přenesená",J394,0)</f>
        <v>0</v>
      </c>
      <c r="BI394" s="203">
        <f>IF(N394="nulová",J394,0)</f>
        <v>0</v>
      </c>
      <c r="BJ394" s="20" t="s">
        <v>80</v>
      </c>
      <c r="BK394" s="203">
        <f>ROUND(I394*H394,2)</f>
        <v>0</v>
      </c>
      <c r="BL394" s="20" t="s">
        <v>145</v>
      </c>
      <c r="BM394" s="202" t="s">
        <v>1347</v>
      </c>
    </row>
    <row r="395" spans="1:47" s="2" customFormat="1" ht="11.25">
      <c r="A395" s="37"/>
      <c r="B395" s="38"/>
      <c r="C395" s="39"/>
      <c r="D395" s="204" t="s">
        <v>148</v>
      </c>
      <c r="E395" s="39"/>
      <c r="F395" s="205" t="s">
        <v>1346</v>
      </c>
      <c r="G395" s="39"/>
      <c r="H395" s="39"/>
      <c r="I395" s="112"/>
      <c r="J395" s="39"/>
      <c r="K395" s="39"/>
      <c r="L395" s="42"/>
      <c r="M395" s="206"/>
      <c r="N395" s="207"/>
      <c r="O395" s="67"/>
      <c r="P395" s="67"/>
      <c r="Q395" s="67"/>
      <c r="R395" s="67"/>
      <c r="S395" s="67"/>
      <c r="T395" s="68"/>
      <c r="U395" s="37"/>
      <c r="V395" s="37"/>
      <c r="W395" s="37"/>
      <c r="X395" s="37"/>
      <c r="Y395" s="37"/>
      <c r="Z395" s="37"/>
      <c r="AA395" s="37"/>
      <c r="AB395" s="37"/>
      <c r="AC395" s="37"/>
      <c r="AD395" s="37"/>
      <c r="AE395" s="37"/>
      <c r="AT395" s="20" t="s">
        <v>148</v>
      </c>
      <c r="AU395" s="20" t="s">
        <v>82</v>
      </c>
    </row>
    <row r="396" spans="1:65" s="2" customFormat="1" ht="16.5" customHeight="1">
      <c r="A396" s="37"/>
      <c r="B396" s="38"/>
      <c r="C396" s="241" t="s">
        <v>556</v>
      </c>
      <c r="D396" s="241" t="s">
        <v>403</v>
      </c>
      <c r="E396" s="242" t="s">
        <v>1348</v>
      </c>
      <c r="F396" s="243" t="s">
        <v>1349</v>
      </c>
      <c r="G396" s="244" t="s">
        <v>504</v>
      </c>
      <c r="H396" s="245">
        <v>1</v>
      </c>
      <c r="I396" s="246"/>
      <c r="J396" s="247">
        <f>ROUND(I396*H396,2)</f>
        <v>0</v>
      </c>
      <c r="K396" s="243" t="s">
        <v>471</v>
      </c>
      <c r="L396" s="248"/>
      <c r="M396" s="249" t="s">
        <v>19</v>
      </c>
      <c r="N396" s="250" t="s">
        <v>43</v>
      </c>
      <c r="O396" s="67"/>
      <c r="P396" s="200">
        <f>O396*H396</f>
        <v>0</v>
      </c>
      <c r="Q396" s="200">
        <v>0</v>
      </c>
      <c r="R396" s="200">
        <f>Q396*H396</f>
        <v>0</v>
      </c>
      <c r="S396" s="200">
        <v>0</v>
      </c>
      <c r="T396" s="201">
        <f>S396*H396</f>
        <v>0</v>
      </c>
      <c r="U396" s="37"/>
      <c r="V396" s="37"/>
      <c r="W396" s="37"/>
      <c r="X396" s="37"/>
      <c r="Y396" s="37"/>
      <c r="Z396" s="37"/>
      <c r="AA396" s="37"/>
      <c r="AB396" s="37"/>
      <c r="AC396" s="37"/>
      <c r="AD396" s="37"/>
      <c r="AE396" s="37"/>
      <c r="AR396" s="202" t="s">
        <v>263</v>
      </c>
      <c r="AT396" s="202" t="s">
        <v>403</v>
      </c>
      <c r="AU396" s="202" t="s">
        <v>82</v>
      </c>
      <c r="AY396" s="20" t="s">
        <v>136</v>
      </c>
      <c r="BE396" s="203">
        <f>IF(N396="základní",J396,0)</f>
        <v>0</v>
      </c>
      <c r="BF396" s="203">
        <f>IF(N396="snížená",J396,0)</f>
        <v>0</v>
      </c>
      <c r="BG396" s="203">
        <f>IF(N396="zákl. přenesená",J396,0)</f>
        <v>0</v>
      </c>
      <c r="BH396" s="203">
        <f>IF(N396="sníž. přenesená",J396,0)</f>
        <v>0</v>
      </c>
      <c r="BI396" s="203">
        <f>IF(N396="nulová",J396,0)</f>
        <v>0</v>
      </c>
      <c r="BJ396" s="20" t="s">
        <v>80</v>
      </c>
      <c r="BK396" s="203">
        <f>ROUND(I396*H396,2)</f>
        <v>0</v>
      </c>
      <c r="BL396" s="20" t="s">
        <v>145</v>
      </c>
      <c r="BM396" s="202" t="s">
        <v>1350</v>
      </c>
    </row>
    <row r="397" spans="1:47" s="2" customFormat="1" ht="11.25">
      <c r="A397" s="37"/>
      <c r="B397" s="38"/>
      <c r="C397" s="39"/>
      <c r="D397" s="204" t="s">
        <v>148</v>
      </c>
      <c r="E397" s="39"/>
      <c r="F397" s="205" t="s">
        <v>1349</v>
      </c>
      <c r="G397" s="39"/>
      <c r="H397" s="39"/>
      <c r="I397" s="112"/>
      <c r="J397" s="39"/>
      <c r="K397" s="39"/>
      <c r="L397" s="42"/>
      <c r="M397" s="206"/>
      <c r="N397" s="207"/>
      <c r="O397" s="67"/>
      <c r="P397" s="67"/>
      <c r="Q397" s="67"/>
      <c r="R397" s="67"/>
      <c r="S397" s="67"/>
      <c r="T397" s="68"/>
      <c r="U397" s="37"/>
      <c r="V397" s="37"/>
      <c r="W397" s="37"/>
      <c r="X397" s="37"/>
      <c r="Y397" s="37"/>
      <c r="Z397" s="37"/>
      <c r="AA397" s="37"/>
      <c r="AB397" s="37"/>
      <c r="AC397" s="37"/>
      <c r="AD397" s="37"/>
      <c r="AE397" s="37"/>
      <c r="AT397" s="20" t="s">
        <v>148</v>
      </c>
      <c r="AU397" s="20" t="s">
        <v>82</v>
      </c>
    </row>
    <row r="398" spans="1:65" s="2" customFormat="1" ht="16.5" customHeight="1">
      <c r="A398" s="37"/>
      <c r="B398" s="38"/>
      <c r="C398" s="241" t="s">
        <v>561</v>
      </c>
      <c r="D398" s="241" t="s">
        <v>403</v>
      </c>
      <c r="E398" s="242" t="s">
        <v>1351</v>
      </c>
      <c r="F398" s="243" t="s">
        <v>1352</v>
      </c>
      <c r="G398" s="244" t="s">
        <v>504</v>
      </c>
      <c r="H398" s="245">
        <v>2</v>
      </c>
      <c r="I398" s="246"/>
      <c r="J398" s="247">
        <f>ROUND(I398*H398,2)</f>
        <v>0</v>
      </c>
      <c r="K398" s="243" t="s">
        <v>471</v>
      </c>
      <c r="L398" s="248"/>
      <c r="M398" s="249" t="s">
        <v>19</v>
      </c>
      <c r="N398" s="250" t="s">
        <v>43</v>
      </c>
      <c r="O398" s="67"/>
      <c r="P398" s="200">
        <f>O398*H398</f>
        <v>0</v>
      </c>
      <c r="Q398" s="200">
        <v>0</v>
      </c>
      <c r="R398" s="200">
        <f>Q398*H398</f>
        <v>0</v>
      </c>
      <c r="S398" s="200">
        <v>0</v>
      </c>
      <c r="T398" s="201">
        <f>S398*H398</f>
        <v>0</v>
      </c>
      <c r="U398" s="37"/>
      <c r="V398" s="37"/>
      <c r="W398" s="37"/>
      <c r="X398" s="37"/>
      <c r="Y398" s="37"/>
      <c r="Z398" s="37"/>
      <c r="AA398" s="37"/>
      <c r="AB398" s="37"/>
      <c r="AC398" s="37"/>
      <c r="AD398" s="37"/>
      <c r="AE398" s="37"/>
      <c r="AR398" s="202" t="s">
        <v>263</v>
      </c>
      <c r="AT398" s="202" t="s">
        <v>403</v>
      </c>
      <c r="AU398" s="202" t="s">
        <v>82</v>
      </c>
      <c r="AY398" s="20" t="s">
        <v>136</v>
      </c>
      <c r="BE398" s="203">
        <f>IF(N398="základní",J398,0)</f>
        <v>0</v>
      </c>
      <c r="BF398" s="203">
        <f>IF(N398="snížená",J398,0)</f>
        <v>0</v>
      </c>
      <c r="BG398" s="203">
        <f>IF(N398="zákl. přenesená",J398,0)</f>
        <v>0</v>
      </c>
      <c r="BH398" s="203">
        <f>IF(N398="sníž. přenesená",J398,0)</f>
        <v>0</v>
      </c>
      <c r="BI398" s="203">
        <f>IF(N398="nulová",J398,0)</f>
        <v>0</v>
      </c>
      <c r="BJ398" s="20" t="s">
        <v>80</v>
      </c>
      <c r="BK398" s="203">
        <f>ROUND(I398*H398,2)</f>
        <v>0</v>
      </c>
      <c r="BL398" s="20" t="s">
        <v>145</v>
      </c>
      <c r="BM398" s="202" t="s">
        <v>1353</v>
      </c>
    </row>
    <row r="399" spans="1:47" s="2" customFormat="1" ht="11.25">
      <c r="A399" s="37"/>
      <c r="B399" s="38"/>
      <c r="C399" s="39"/>
      <c r="D399" s="204" t="s">
        <v>148</v>
      </c>
      <c r="E399" s="39"/>
      <c r="F399" s="205" t="s">
        <v>1352</v>
      </c>
      <c r="G399" s="39"/>
      <c r="H399" s="39"/>
      <c r="I399" s="112"/>
      <c r="J399" s="39"/>
      <c r="K399" s="39"/>
      <c r="L399" s="42"/>
      <c r="M399" s="206"/>
      <c r="N399" s="207"/>
      <c r="O399" s="67"/>
      <c r="P399" s="67"/>
      <c r="Q399" s="67"/>
      <c r="R399" s="67"/>
      <c r="S399" s="67"/>
      <c r="T399" s="68"/>
      <c r="U399" s="37"/>
      <c r="V399" s="37"/>
      <c r="W399" s="37"/>
      <c r="X399" s="37"/>
      <c r="Y399" s="37"/>
      <c r="Z399" s="37"/>
      <c r="AA399" s="37"/>
      <c r="AB399" s="37"/>
      <c r="AC399" s="37"/>
      <c r="AD399" s="37"/>
      <c r="AE399" s="37"/>
      <c r="AT399" s="20" t="s">
        <v>148</v>
      </c>
      <c r="AU399" s="20" t="s">
        <v>82</v>
      </c>
    </row>
    <row r="400" spans="1:65" s="2" customFormat="1" ht="16.5" customHeight="1">
      <c r="A400" s="37"/>
      <c r="B400" s="38"/>
      <c r="C400" s="191" t="s">
        <v>566</v>
      </c>
      <c r="D400" s="191" t="s">
        <v>141</v>
      </c>
      <c r="E400" s="192" t="s">
        <v>530</v>
      </c>
      <c r="F400" s="193" t="s">
        <v>531</v>
      </c>
      <c r="G400" s="194" t="s">
        <v>90</v>
      </c>
      <c r="H400" s="195">
        <v>163.943</v>
      </c>
      <c r="I400" s="196"/>
      <c r="J400" s="197">
        <f>ROUND(I400*H400,2)</f>
        <v>0</v>
      </c>
      <c r="K400" s="193" t="s">
        <v>144</v>
      </c>
      <c r="L400" s="42"/>
      <c r="M400" s="198" t="s">
        <v>19</v>
      </c>
      <c r="N400" s="199" t="s">
        <v>43</v>
      </c>
      <c r="O400" s="67"/>
      <c r="P400" s="200">
        <f>O400*H400</f>
        <v>0</v>
      </c>
      <c r="Q400" s="200">
        <v>0.00026</v>
      </c>
      <c r="R400" s="200">
        <f>Q400*H400</f>
        <v>0.04262518</v>
      </c>
      <c r="S400" s="200">
        <v>0</v>
      </c>
      <c r="T400" s="201">
        <f>S400*H400</f>
        <v>0</v>
      </c>
      <c r="U400" s="37"/>
      <c r="V400" s="37"/>
      <c r="W400" s="37"/>
      <c r="X400" s="37"/>
      <c r="Y400" s="37"/>
      <c r="Z400" s="37"/>
      <c r="AA400" s="37"/>
      <c r="AB400" s="37"/>
      <c r="AC400" s="37"/>
      <c r="AD400" s="37"/>
      <c r="AE400" s="37"/>
      <c r="AR400" s="202" t="s">
        <v>332</v>
      </c>
      <c r="AT400" s="202" t="s">
        <v>141</v>
      </c>
      <c r="AU400" s="202" t="s">
        <v>82</v>
      </c>
      <c r="AY400" s="20" t="s">
        <v>136</v>
      </c>
      <c r="BE400" s="203">
        <f>IF(N400="základní",J400,0)</f>
        <v>0</v>
      </c>
      <c r="BF400" s="203">
        <f>IF(N400="snížená",J400,0)</f>
        <v>0</v>
      </c>
      <c r="BG400" s="203">
        <f>IF(N400="zákl. přenesená",J400,0)</f>
        <v>0</v>
      </c>
      <c r="BH400" s="203">
        <f>IF(N400="sníž. přenesená",J400,0)</f>
        <v>0</v>
      </c>
      <c r="BI400" s="203">
        <f>IF(N400="nulová",J400,0)</f>
        <v>0</v>
      </c>
      <c r="BJ400" s="20" t="s">
        <v>80</v>
      </c>
      <c r="BK400" s="203">
        <f>ROUND(I400*H400,2)</f>
        <v>0</v>
      </c>
      <c r="BL400" s="20" t="s">
        <v>332</v>
      </c>
      <c r="BM400" s="202" t="s">
        <v>1354</v>
      </c>
    </row>
    <row r="401" spans="1:47" s="2" customFormat="1" ht="11.25">
      <c r="A401" s="37"/>
      <c r="B401" s="38"/>
      <c r="C401" s="39"/>
      <c r="D401" s="204" t="s">
        <v>148</v>
      </c>
      <c r="E401" s="39"/>
      <c r="F401" s="205" t="s">
        <v>533</v>
      </c>
      <c r="G401" s="39"/>
      <c r="H401" s="39"/>
      <c r="I401" s="112"/>
      <c r="J401" s="39"/>
      <c r="K401" s="39"/>
      <c r="L401" s="42"/>
      <c r="M401" s="206"/>
      <c r="N401" s="207"/>
      <c r="O401" s="67"/>
      <c r="P401" s="67"/>
      <c r="Q401" s="67"/>
      <c r="R401" s="67"/>
      <c r="S401" s="67"/>
      <c r="T401" s="68"/>
      <c r="U401" s="37"/>
      <c r="V401" s="37"/>
      <c r="W401" s="37"/>
      <c r="X401" s="37"/>
      <c r="Y401" s="37"/>
      <c r="Z401" s="37"/>
      <c r="AA401" s="37"/>
      <c r="AB401" s="37"/>
      <c r="AC401" s="37"/>
      <c r="AD401" s="37"/>
      <c r="AE401" s="37"/>
      <c r="AT401" s="20" t="s">
        <v>148</v>
      </c>
      <c r="AU401" s="20" t="s">
        <v>82</v>
      </c>
    </row>
    <row r="402" spans="1:47" s="2" customFormat="1" ht="78">
      <c r="A402" s="37"/>
      <c r="B402" s="38"/>
      <c r="C402" s="39"/>
      <c r="D402" s="204" t="s">
        <v>150</v>
      </c>
      <c r="E402" s="39"/>
      <c r="F402" s="208" t="s">
        <v>507</v>
      </c>
      <c r="G402" s="39"/>
      <c r="H402" s="39"/>
      <c r="I402" s="112"/>
      <c r="J402" s="39"/>
      <c r="K402" s="39"/>
      <c r="L402" s="42"/>
      <c r="M402" s="206"/>
      <c r="N402" s="207"/>
      <c r="O402" s="67"/>
      <c r="P402" s="67"/>
      <c r="Q402" s="67"/>
      <c r="R402" s="67"/>
      <c r="S402" s="67"/>
      <c r="T402" s="68"/>
      <c r="U402" s="37"/>
      <c r="V402" s="37"/>
      <c r="W402" s="37"/>
      <c r="X402" s="37"/>
      <c r="Y402" s="37"/>
      <c r="Z402" s="37"/>
      <c r="AA402" s="37"/>
      <c r="AB402" s="37"/>
      <c r="AC402" s="37"/>
      <c r="AD402" s="37"/>
      <c r="AE402" s="37"/>
      <c r="AT402" s="20" t="s">
        <v>150</v>
      </c>
      <c r="AU402" s="20" t="s">
        <v>82</v>
      </c>
    </row>
    <row r="403" spans="2:51" s="13" customFormat="1" ht="11.25">
      <c r="B403" s="209"/>
      <c r="C403" s="210"/>
      <c r="D403" s="204" t="s">
        <v>152</v>
      </c>
      <c r="E403" s="211" t="s">
        <v>19</v>
      </c>
      <c r="F403" s="212" t="s">
        <v>1355</v>
      </c>
      <c r="G403" s="210"/>
      <c r="H403" s="211" t="s">
        <v>19</v>
      </c>
      <c r="I403" s="213"/>
      <c r="J403" s="210"/>
      <c r="K403" s="210"/>
      <c r="L403" s="214"/>
      <c r="M403" s="215"/>
      <c r="N403" s="216"/>
      <c r="O403" s="216"/>
      <c r="P403" s="216"/>
      <c r="Q403" s="216"/>
      <c r="R403" s="216"/>
      <c r="S403" s="216"/>
      <c r="T403" s="217"/>
      <c r="AT403" s="218" t="s">
        <v>152</v>
      </c>
      <c r="AU403" s="218" t="s">
        <v>82</v>
      </c>
      <c r="AV403" s="13" t="s">
        <v>80</v>
      </c>
      <c r="AW403" s="13" t="s">
        <v>33</v>
      </c>
      <c r="AX403" s="13" t="s">
        <v>72</v>
      </c>
      <c r="AY403" s="218" t="s">
        <v>136</v>
      </c>
    </row>
    <row r="404" spans="2:51" s="14" customFormat="1" ht="11.25">
      <c r="B404" s="219"/>
      <c r="C404" s="220"/>
      <c r="D404" s="204" t="s">
        <v>152</v>
      </c>
      <c r="E404" s="221" t="s">
        <v>19</v>
      </c>
      <c r="F404" s="222" t="s">
        <v>1356</v>
      </c>
      <c r="G404" s="220"/>
      <c r="H404" s="223">
        <v>15.154</v>
      </c>
      <c r="I404" s="224"/>
      <c r="J404" s="220"/>
      <c r="K404" s="220"/>
      <c r="L404" s="225"/>
      <c r="M404" s="226"/>
      <c r="N404" s="227"/>
      <c r="O404" s="227"/>
      <c r="P404" s="227"/>
      <c r="Q404" s="227"/>
      <c r="R404" s="227"/>
      <c r="S404" s="227"/>
      <c r="T404" s="228"/>
      <c r="AT404" s="229" t="s">
        <v>152</v>
      </c>
      <c r="AU404" s="229" t="s">
        <v>82</v>
      </c>
      <c r="AV404" s="14" t="s">
        <v>82</v>
      </c>
      <c r="AW404" s="14" t="s">
        <v>33</v>
      </c>
      <c r="AX404" s="14" t="s">
        <v>72</v>
      </c>
      <c r="AY404" s="229" t="s">
        <v>136</v>
      </c>
    </row>
    <row r="405" spans="2:51" s="14" customFormat="1" ht="11.25">
      <c r="B405" s="219"/>
      <c r="C405" s="220"/>
      <c r="D405" s="204" t="s">
        <v>152</v>
      </c>
      <c r="E405" s="221" t="s">
        <v>19</v>
      </c>
      <c r="F405" s="222" t="s">
        <v>1357</v>
      </c>
      <c r="G405" s="220"/>
      <c r="H405" s="223">
        <v>5.475</v>
      </c>
      <c r="I405" s="224"/>
      <c r="J405" s="220"/>
      <c r="K405" s="220"/>
      <c r="L405" s="225"/>
      <c r="M405" s="226"/>
      <c r="N405" s="227"/>
      <c r="O405" s="227"/>
      <c r="P405" s="227"/>
      <c r="Q405" s="227"/>
      <c r="R405" s="227"/>
      <c r="S405" s="227"/>
      <c r="T405" s="228"/>
      <c r="AT405" s="229" t="s">
        <v>152</v>
      </c>
      <c r="AU405" s="229" t="s">
        <v>82</v>
      </c>
      <c r="AV405" s="14" t="s">
        <v>82</v>
      </c>
      <c r="AW405" s="14" t="s">
        <v>33</v>
      </c>
      <c r="AX405" s="14" t="s">
        <v>72</v>
      </c>
      <c r="AY405" s="229" t="s">
        <v>136</v>
      </c>
    </row>
    <row r="406" spans="2:51" s="14" customFormat="1" ht="11.25">
      <c r="B406" s="219"/>
      <c r="C406" s="220"/>
      <c r="D406" s="204" t="s">
        <v>152</v>
      </c>
      <c r="E406" s="221" t="s">
        <v>19</v>
      </c>
      <c r="F406" s="222" t="s">
        <v>1358</v>
      </c>
      <c r="G406" s="220"/>
      <c r="H406" s="223">
        <v>4.578</v>
      </c>
      <c r="I406" s="224"/>
      <c r="J406" s="220"/>
      <c r="K406" s="220"/>
      <c r="L406" s="225"/>
      <c r="M406" s="226"/>
      <c r="N406" s="227"/>
      <c r="O406" s="227"/>
      <c r="P406" s="227"/>
      <c r="Q406" s="227"/>
      <c r="R406" s="227"/>
      <c r="S406" s="227"/>
      <c r="T406" s="228"/>
      <c r="AT406" s="229" t="s">
        <v>152</v>
      </c>
      <c r="AU406" s="229" t="s">
        <v>82</v>
      </c>
      <c r="AV406" s="14" t="s">
        <v>82</v>
      </c>
      <c r="AW406" s="14" t="s">
        <v>33</v>
      </c>
      <c r="AX406" s="14" t="s">
        <v>72</v>
      </c>
      <c r="AY406" s="229" t="s">
        <v>136</v>
      </c>
    </row>
    <row r="407" spans="2:51" s="14" customFormat="1" ht="11.25">
      <c r="B407" s="219"/>
      <c r="C407" s="220"/>
      <c r="D407" s="204" t="s">
        <v>152</v>
      </c>
      <c r="E407" s="221" t="s">
        <v>19</v>
      </c>
      <c r="F407" s="222" t="s">
        <v>1359</v>
      </c>
      <c r="G407" s="220"/>
      <c r="H407" s="223">
        <v>2.53</v>
      </c>
      <c r="I407" s="224"/>
      <c r="J407" s="220"/>
      <c r="K407" s="220"/>
      <c r="L407" s="225"/>
      <c r="M407" s="226"/>
      <c r="N407" s="227"/>
      <c r="O407" s="227"/>
      <c r="P407" s="227"/>
      <c r="Q407" s="227"/>
      <c r="R407" s="227"/>
      <c r="S407" s="227"/>
      <c r="T407" s="228"/>
      <c r="AT407" s="229" t="s">
        <v>152</v>
      </c>
      <c r="AU407" s="229" t="s">
        <v>82</v>
      </c>
      <c r="AV407" s="14" t="s">
        <v>82</v>
      </c>
      <c r="AW407" s="14" t="s">
        <v>33</v>
      </c>
      <c r="AX407" s="14" t="s">
        <v>72</v>
      </c>
      <c r="AY407" s="229" t="s">
        <v>136</v>
      </c>
    </row>
    <row r="408" spans="2:51" s="14" customFormat="1" ht="11.25">
      <c r="B408" s="219"/>
      <c r="C408" s="220"/>
      <c r="D408" s="204" t="s">
        <v>152</v>
      </c>
      <c r="E408" s="221" t="s">
        <v>19</v>
      </c>
      <c r="F408" s="222" t="s">
        <v>1360</v>
      </c>
      <c r="G408" s="220"/>
      <c r="H408" s="223">
        <v>12.712</v>
      </c>
      <c r="I408" s="224"/>
      <c r="J408" s="220"/>
      <c r="K408" s="220"/>
      <c r="L408" s="225"/>
      <c r="M408" s="226"/>
      <c r="N408" s="227"/>
      <c r="O408" s="227"/>
      <c r="P408" s="227"/>
      <c r="Q408" s="227"/>
      <c r="R408" s="227"/>
      <c r="S408" s="227"/>
      <c r="T408" s="228"/>
      <c r="AT408" s="229" t="s">
        <v>152</v>
      </c>
      <c r="AU408" s="229" t="s">
        <v>82</v>
      </c>
      <c r="AV408" s="14" t="s">
        <v>82</v>
      </c>
      <c r="AW408" s="14" t="s">
        <v>33</v>
      </c>
      <c r="AX408" s="14" t="s">
        <v>72</v>
      </c>
      <c r="AY408" s="229" t="s">
        <v>136</v>
      </c>
    </row>
    <row r="409" spans="2:51" s="14" customFormat="1" ht="11.25">
      <c r="B409" s="219"/>
      <c r="C409" s="220"/>
      <c r="D409" s="204" t="s">
        <v>152</v>
      </c>
      <c r="E409" s="221" t="s">
        <v>19</v>
      </c>
      <c r="F409" s="222" t="s">
        <v>1361</v>
      </c>
      <c r="G409" s="220"/>
      <c r="H409" s="223">
        <v>16.5</v>
      </c>
      <c r="I409" s="224"/>
      <c r="J409" s="220"/>
      <c r="K409" s="220"/>
      <c r="L409" s="225"/>
      <c r="M409" s="226"/>
      <c r="N409" s="227"/>
      <c r="O409" s="227"/>
      <c r="P409" s="227"/>
      <c r="Q409" s="227"/>
      <c r="R409" s="227"/>
      <c r="S409" s="227"/>
      <c r="T409" s="228"/>
      <c r="AT409" s="229" t="s">
        <v>152</v>
      </c>
      <c r="AU409" s="229" t="s">
        <v>82</v>
      </c>
      <c r="AV409" s="14" t="s">
        <v>82</v>
      </c>
      <c r="AW409" s="14" t="s">
        <v>33</v>
      </c>
      <c r="AX409" s="14" t="s">
        <v>72</v>
      </c>
      <c r="AY409" s="229" t="s">
        <v>136</v>
      </c>
    </row>
    <row r="410" spans="2:51" s="14" customFormat="1" ht="11.25">
      <c r="B410" s="219"/>
      <c r="C410" s="220"/>
      <c r="D410" s="204" t="s">
        <v>152</v>
      </c>
      <c r="E410" s="221" t="s">
        <v>19</v>
      </c>
      <c r="F410" s="222" t="s">
        <v>1362</v>
      </c>
      <c r="G410" s="220"/>
      <c r="H410" s="223">
        <v>3.857</v>
      </c>
      <c r="I410" s="224"/>
      <c r="J410" s="220"/>
      <c r="K410" s="220"/>
      <c r="L410" s="225"/>
      <c r="M410" s="226"/>
      <c r="N410" s="227"/>
      <c r="O410" s="227"/>
      <c r="P410" s="227"/>
      <c r="Q410" s="227"/>
      <c r="R410" s="227"/>
      <c r="S410" s="227"/>
      <c r="T410" s="228"/>
      <c r="AT410" s="229" t="s">
        <v>152</v>
      </c>
      <c r="AU410" s="229" t="s">
        <v>82</v>
      </c>
      <c r="AV410" s="14" t="s">
        <v>82</v>
      </c>
      <c r="AW410" s="14" t="s">
        <v>33</v>
      </c>
      <c r="AX410" s="14" t="s">
        <v>72</v>
      </c>
      <c r="AY410" s="229" t="s">
        <v>136</v>
      </c>
    </row>
    <row r="411" spans="2:51" s="14" customFormat="1" ht="11.25">
      <c r="B411" s="219"/>
      <c r="C411" s="220"/>
      <c r="D411" s="204" t="s">
        <v>152</v>
      </c>
      <c r="E411" s="221" t="s">
        <v>19</v>
      </c>
      <c r="F411" s="222" t="s">
        <v>1363</v>
      </c>
      <c r="G411" s="220"/>
      <c r="H411" s="223">
        <v>8.74</v>
      </c>
      <c r="I411" s="224"/>
      <c r="J411" s="220"/>
      <c r="K411" s="220"/>
      <c r="L411" s="225"/>
      <c r="M411" s="226"/>
      <c r="N411" s="227"/>
      <c r="O411" s="227"/>
      <c r="P411" s="227"/>
      <c r="Q411" s="227"/>
      <c r="R411" s="227"/>
      <c r="S411" s="227"/>
      <c r="T411" s="228"/>
      <c r="AT411" s="229" t="s">
        <v>152</v>
      </c>
      <c r="AU411" s="229" t="s">
        <v>82</v>
      </c>
      <c r="AV411" s="14" t="s">
        <v>82</v>
      </c>
      <c r="AW411" s="14" t="s">
        <v>33</v>
      </c>
      <c r="AX411" s="14" t="s">
        <v>72</v>
      </c>
      <c r="AY411" s="229" t="s">
        <v>136</v>
      </c>
    </row>
    <row r="412" spans="2:51" s="14" customFormat="1" ht="11.25">
      <c r="B412" s="219"/>
      <c r="C412" s="220"/>
      <c r="D412" s="204" t="s">
        <v>152</v>
      </c>
      <c r="E412" s="221" t="s">
        <v>19</v>
      </c>
      <c r="F412" s="222" t="s">
        <v>1364</v>
      </c>
      <c r="G412" s="220"/>
      <c r="H412" s="223">
        <v>8.82</v>
      </c>
      <c r="I412" s="224"/>
      <c r="J412" s="220"/>
      <c r="K412" s="220"/>
      <c r="L412" s="225"/>
      <c r="M412" s="226"/>
      <c r="N412" s="227"/>
      <c r="O412" s="227"/>
      <c r="P412" s="227"/>
      <c r="Q412" s="227"/>
      <c r="R412" s="227"/>
      <c r="S412" s="227"/>
      <c r="T412" s="228"/>
      <c r="AT412" s="229" t="s">
        <v>152</v>
      </c>
      <c r="AU412" s="229" t="s">
        <v>82</v>
      </c>
      <c r="AV412" s="14" t="s">
        <v>82</v>
      </c>
      <c r="AW412" s="14" t="s">
        <v>33</v>
      </c>
      <c r="AX412" s="14" t="s">
        <v>72</v>
      </c>
      <c r="AY412" s="229" t="s">
        <v>136</v>
      </c>
    </row>
    <row r="413" spans="2:51" s="14" customFormat="1" ht="11.25">
      <c r="B413" s="219"/>
      <c r="C413" s="220"/>
      <c r="D413" s="204" t="s">
        <v>152</v>
      </c>
      <c r="E413" s="221" t="s">
        <v>19</v>
      </c>
      <c r="F413" s="222" t="s">
        <v>1365</v>
      </c>
      <c r="G413" s="220"/>
      <c r="H413" s="223">
        <v>1.53</v>
      </c>
      <c r="I413" s="224"/>
      <c r="J413" s="220"/>
      <c r="K413" s="220"/>
      <c r="L413" s="225"/>
      <c r="M413" s="226"/>
      <c r="N413" s="227"/>
      <c r="O413" s="227"/>
      <c r="P413" s="227"/>
      <c r="Q413" s="227"/>
      <c r="R413" s="227"/>
      <c r="S413" s="227"/>
      <c r="T413" s="228"/>
      <c r="AT413" s="229" t="s">
        <v>152</v>
      </c>
      <c r="AU413" s="229" t="s">
        <v>82</v>
      </c>
      <c r="AV413" s="14" t="s">
        <v>82</v>
      </c>
      <c r="AW413" s="14" t="s">
        <v>33</v>
      </c>
      <c r="AX413" s="14" t="s">
        <v>72</v>
      </c>
      <c r="AY413" s="229" t="s">
        <v>136</v>
      </c>
    </row>
    <row r="414" spans="2:51" s="14" customFormat="1" ht="11.25">
      <c r="B414" s="219"/>
      <c r="C414" s="220"/>
      <c r="D414" s="204" t="s">
        <v>152</v>
      </c>
      <c r="E414" s="221" t="s">
        <v>19</v>
      </c>
      <c r="F414" s="222" t="s">
        <v>1366</v>
      </c>
      <c r="G414" s="220"/>
      <c r="H414" s="223">
        <v>9.504</v>
      </c>
      <c r="I414" s="224"/>
      <c r="J414" s="220"/>
      <c r="K414" s="220"/>
      <c r="L414" s="225"/>
      <c r="M414" s="226"/>
      <c r="N414" s="227"/>
      <c r="O414" s="227"/>
      <c r="P414" s="227"/>
      <c r="Q414" s="227"/>
      <c r="R414" s="227"/>
      <c r="S414" s="227"/>
      <c r="T414" s="228"/>
      <c r="AT414" s="229" t="s">
        <v>152</v>
      </c>
      <c r="AU414" s="229" t="s">
        <v>82</v>
      </c>
      <c r="AV414" s="14" t="s">
        <v>82</v>
      </c>
      <c r="AW414" s="14" t="s">
        <v>33</v>
      </c>
      <c r="AX414" s="14" t="s">
        <v>72</v>
      </c>
      <c r="AY414" s="229" t="s">
        <v>136</v>
      </c>
    </row>
    <row r="415" spans="2:51" s="14" customFormat="1" ht="11.25">
      <c r="B415" s="219"/>
      <c r="C415" s="220"/>
      <c r="D415" s="204" t="s">
        <v>152</v>
      </c>
      <c r="E415" s="221" t="s">
        <v>19</v>
      </c>
      <c r="F415" s="222" t="s">
        <v>1367</v>
      </c>
      <c r="G415" s="220"/>
      <c r="H415" s="223">
        <v>3.859</v>
      </c>
      <c r="I415" s="224"/>
      <c r="J415" s="220"/>
      <c r="K415" s="220"/>
      <c r="L415" s="225"/>
      <c r="M415" s="226"/>
      <c r="N415" s="227"/>
      <c r="O415" s="227"/>
      <c r="P415" s="227"/>
      <c r="Q415" s="227"/>
      <c r="R415" s="227"/>
      <c r="S415" s="227"/>
      <c r="T415" s="228"/>
      <c r="AT415" s="229" t="s">
        <v>152</v>
      </c>
      <c r="AU415" s="229" t="s">
        <v>82</v>
      </c>
      <c r="AV415" s="14" t="s">
        <v>82</v>
      </c>
      <c r="AW415" s="14" t="s">
        <v>33</v>
      </c>
      <c r="AX415" s="14" t="s">
        <v>72</v>
      </c>
      <c r="AY415" s="229" t="s">
        <v>136</v>
      </c>
    </row>
    <row r="416" spans="2:51" s="14" customFormat="1" ht="11.25">
      <c r="B416" s="219"/>
      <c r="C416" s="220"/>
      <c r="D416" s="204" t="s">
        <v>152</v>
      </c>
      <c r="E416" s="221" t="s">
        <v>19</v>
      </c>
      <c r="F416" s="222" t="s">
        <v>1368</v>
      </c>
      <c r="G416" s="220"/>
      <c r="H416" s="223">
        <v>2.736</v>
      </c>
      <c r="I416" s="224"/>
      <c r="J416" s="220"/>
      <c r="K416" s="220"/>
      <c r="L416" s="225"/>
      <c r="M416" s="226"/>
      <c r="N416" s="227"/>
      <c r="O416" s="227"/>
      <c r="P416" s="227"/>
      <c r="Q416" s="227"/>
      <c r="R416" s="227"/>
      <c r="S416" s="227"/>
      <c r="T416" s="228"/>
      <c r="AT416" s="229" t="s">
        <v>152</v>
      </c>
      <c r="AU416" s="229" t="s">
        <v>82</v>
      </c>
      <c r="AV416" s="14" t="s">
        <v>82</v>
      </c>
      <c r="AW416" s="14" t="s">
        <v>33</v>
      </c>
      <c r="AX416" s="14" t="s">
        <v>72</v>
      </c>
      <c r="AY416" s="229" t="s">
        <v>136</v>
      </c>
    </row>
    <row r="417" spans="2:51" s="14" customFormat="1" ht="11.25">
      <c r="B417" s="219"/>
      <c r="C417" s="220"/>
      <c r="D417" s="204" t="s">
        <v>152</v>
      </c>
      <c r="E417" s="221" t="s">
        <v>19</v>
      </c>
      <c r="F417" s="222" t="s">
        <v>1369</v>
      </c>
      <c r="G417" s="220"/>
      <c r="H417" s="223">
        <v>3.019</v>
      </c>
      <c r="I417" s="224"/>
      <c r="J417" s="220"/>
      <c r="K417" s="220"/>
      <c r="L417" s="225"/>
      <c r="M417" s="226"/>
      <c r="N417" s="227"/>
      <c r="O417" s="227"/>
      <c r="P417" s="227"/>
      <c r="Q417" s="227"/>
      <c r="R417" s="227"/>
      <c r="S417" s="227"/>
      <c r="T417" s="228"/>
      <c r="AT417" s="229" t="s">
        <v>152</v>
      </c>
      <c r="AU417" s="229" t="s">
        <v>82</v>
      </c>
      <c r="AV417" s="14" t="s">
        <v>82</v>
      </c>
      <c r="AW417" s="14" t="s">
        <v>33</v>
      </c>
      <c r="AX417" s="14" t="s">
        <v>72</v>
      </c>
      <c r="AY417" s="229" t="s">
        <v>136</v>
      </c>
    </row>
    <row r="418" spans="2:51" s="14" customFormat="1" ht="11.25">
      <c r="B418" s="219"/>
      <c r="C418" s="220"/>
      <c r="D418" s="204" t="s">
        <v>152</v>
      </c>
      <c r="E418" s="221" t="s">
        <v>19</v>
      </c>
      <c r="F418" s="222" t="s">
        <v>1370</v>
      </c>
      <c r="G418" s="220"/>
      <c r="H418" s="223">
        <v>2.693</v>
      </c>
      <c r="I418" s="224"/>
      <c r="J418" s="220"/>
      <c r="K418" s="220"/>
      <c r="L418" s="225"/>
      <c r="M418" s="226"/>
      <c r="N418" s="227"/>
      <c r="O418" s="227"/>
      <c r="P418" s="227"/>
      <c r="Q418" s="227"/>
      <c r="R418" s="227"/>
      <c r="S418" s="227"/>
      <c r="T418" s="228"/>
      <c r="AT418" s="229" t="s">
        <v>152</v>
      </c>
      <c r="AU418" s="229" t="s">
        <v>82</v>
      </c>
      <c r="AV418" s="14" t="s">
        <v>82</v>
      </c>
      <c r="AW418" s="14" t="s">
        <v>33</v>
      </c>
      <c r="AX418" s="14" t="s">
        <v>72</v>
      </c>
      <c r="AY418" s="229" t="s">
        <v>136</v>
      </c>
    </row>
    <row r="419" spans="2:51" s="14" customFormat="1" ht="11.25">
      <c r="B419" s="219"/>
      <c r="C419" s="220"/>
      <c r="D419" s="204" t="s">
        <v>152</v>
      </c>
      <c r="E419" s="221" t="s">
        <v>19</v>
      </c>
      <c r="F419" s="222" t="s">
        <v>1371</v>
      </c>
      <c r="G419" s="220"/>
      <c r="H419" s="223">
        <v>21.78</v>
      </c>
      <c r="I419" s="224"/>
      <c r="J419" s="220"/>
      <c r="K419" s="220"/>
      <c r="L419" s="225"/>
      <c r="M419" s="226"/>
      <c r="N419" s="227"/>
      <c r="O419" s="227"/>
      <c r="P419" s="227"/>
      <c r="Q419" s="227"/>
      <c r="R419" s="227"/>
      <c r="S419" s="227"/>
      <c r="T419" s="228"/>
      <c r="AT419" s="229" t="s">
        <v>152</v>
      </c>
      <c r="AU419" s="229" t="s">
        <v>82</v>
      </c>
      <c r="AV419" s="14" t="s">
        <v>82</v>
      </c>
      <c r="AW419" s="14" t="s">
        <v>33</v>
      </c>
      <c r="AX419" s="14" t="s">
        <v>72</v>
      </c>
      <c r="AY419" s="229" t="s">
        <v>136</v>
      </c>
    </row>
    <row r="420" spans="2:51" s="14" customFormat="1" ht="11.25">
      <c r="B420" s="219"/>
      <c r="C420" s="220"/>
      <c r="D420" s="204" t="s">
        <v>152</v>
      </c>
      <c r="E420" s="221" t="s">
        <v>19</v>
      </c>
      <c r="F420" s="222" t="s">
        <v>1372</v>
      </c>
      <c r="G420" s="220"/>
      <c r="H420" s="223">
        <v>3.129</v>
      </c>
      <c r="I420" s="224"/>
      <c r="J420" s="220"/>
      <c r="K420" s="220"/>
      <c r="L420" s="225"/>
      <c r="M420" s="226"/>
      <c r="N420" s="227"/>
      <c r="O420" s="227"/>
      <c r="P420" s="227"/>
      <c r="Q420" s="227"/>
      <c r="R420" s="227"/>
      <c r="S420" s="227"/>
      <c r="T420" s="228"/>
      <c r="AT420" s="229" t="s">
        <v>152</v>
      </c>
      <c r="AU420" s="229" t="s">
        <v>82</v>
      </c>
      <c r="AV420" s="14" t="s">
        <v>82</v>
      </c>
      <c r="AW420" s="14" t="s">
        <v>33</v>
      </c>
      <c r="AX420" s="14" t="s">
        <v>72</v>
      </c>
      <c r="AY420" s="229" t="s">
        <v>136</v>
      </c>
    </row>
    <row r="421" spans="2:51" s="14" customFormat="1" ht="11.25">
      <c r="B421" s="219"/>
      <c r="C421" s="220"/>
      <c r="D421" s="204" t="s">
        <v>152</v>
      </c>
      <c r="E421" s="221" t="s">
        <v>19</v>
      </c>
      <c r="F421" s="222" t="s">
        <v>1373</v>
      </c>
      <c r="G421" s="220"/>
      <c r="H421" s="223">
        <v>10.8</v>
      </c>
      <c r="I421" s="224"/>
      <c r="J421" s="220"/>
      <c r="K421" s="220"/>
      <c r="L421" s="225"/>
      <c r="M421" s="226"/>
      <c r="N421" s="227"/>
      <c r="O421" s="227"/>
      <c r="P421" s="227"/>
      <c r="Q421" s="227"/>
      <c r="R421" s="227"/>
      <c r="S421" s="227"/>
      <c r="T421" s="228"/>
      <c r="AT421" s="229" t="s">
        <v>152</v>
      </c>
      <c r="AU421" s="229" t="s">
        <v>82</v>
      </c>
      <c r="AV421" s="14" t="s">
        <v>82</v>
      </c>
      <c r="AW421" s="14" t="s">
        <v>33</v>
      </c>
      <c r="AX421" s="14" t="s">
        <v>72</v>
      </c>
      <c r="AY421" s="229" t="s">
        <v>136</v>
      </c>
    </row>
    <row r="422" spans="2:51" s="14" customFormat="1" ht="11.25">
      <c r="B422" s="219"/>
      <c r="C422" s="220"/>
      <c r="D422" s="204" t="s">
        <v>152</v>
      </c>
      <c r="E422" s="221" t="s">
        <v>19</v>
      </c>
      <c r="F422" s="222" t="s">
        <v>1374</v>
      </c>
      <c r="G422" s="220"/>
      <c r="H422" s="223">
        <v>3.106</v>
      </c>
      <c r="I422" s="224"/>
      <c r="J422" s="220"/>
      <c r="K422" s="220"/>
      <c r="L422" s="225"/>
      <c r="M422" s="226"/>
      <c r="N422" s="227"/>
      <c r="O422" s="227"/>
      <c r="P422" s="227"/>
      <c r="Q422" s="227"/>
      <c r="R422" s="227"/>
      <c r="S422" s="227"/>
      <c r="T422" s="228"/>
      <c r="AT422" s="229" t="s">
        <v>152</v>
      </c>
      <c r="AU422" s="229" t="s">
        <v>82</v>
      </c>
      <c r="AV422" s="14" t="s">
        <v>82</v>
      </c>
      <c r="AW422" s="14" t="s">
        <v>33</v>
      </c>
      <c r="AX422" s="14" t="s">
        <v>72</v>
      </c>
      <c r="AY422" s="229" t="s">
        <v>136</v>
      </c>
    </row>
    <row r="423" spans="2:51" s="14" customFormat="1" ht="11.25">
      <c r="B423" s="219"/>
      <c r="C423" s="220"/>
      <c r="D423" s="204" t="s">
        <v>152</v>
      </c>
      <c r="E423" s="221" t="s">
        <v>19</v>
      </c>
      <c r="F423" s="222" t="s">
        <v>1375</v>
      </c>
      <c r="G423" s="220"/>
      <c r="H423" s="223">
        <v>7.26</v>
      </c>
      <c r="I423" s="224"/>
      <c r="J423" s="220"/>
      <c r="K423" s="220"/>
      <c r="L423" s="225"/>
      <c r="M423" s="226"/>
      <c r="N423" s="227"/>
      <c r="O423" s="227"/>
      <c r="P423" s="227"/>
      <c r="Q423" s="227"/>
      <c r="R423" s="227"/>
      <c r="S423" s="227"/>
      <c r="T423" s="228"/>
      <c r="AT423" s="229" t="s">
        <v>152</v>
      </c>
      <c r="AU423" s="229" t="s">
        <v>82</v>
      </c>
      <c r="AV423" s="14" t="s">
        <v>82</v>
      </c>
      <c r="AW423" s="14" t="s">
        <v>33</v>
      </c>
      <c r="AX423" s="14" t="s">
        <v>72</v>
      </c>
      <c r="AY423" s="229" t="s">
        <v>136</v>
      </c>
    </row>
    <row r="424" spans="2:51" s="14" customFormat="1" ht="11.25">
      <c r="B424" s="219"/>
      <c r="C424" s="220"/>
      <c r="D424" s="204" t="s">
        <v>152</v>
      </c>
      <c r="E424" s="221" t="s">
        <v>19</v>
      </c>
      <c r="F424" s="222" t="s">
        <v>1376</v>
      </c>
      <c r="G424" s="220"/>
      <c r="H424" s="223">
        <v>1.58</v>
      </c>
      <c r="I424" s="224"/>
      <c r="J424" s="220"/>
      <c r="K424" s="220"/>
      <c r="L424" s="225"/>
      <c r="M424" s="226"/>
      <c r="N424" s="227"/>
      <c r="O424" s="227"/>
      <c r="P424" s="227"/>
      <c r="Q424" s="227"/>
      <c r="R424" s="227"/>
      <c r="S424" s="227"/>
      <c r="T424" s="228"/>
      <c r="AT424" s="229" t="s">
        <v>152</v>
      </c>
      <c r="AU424" s="229" t="s">
        <v>82</v>
      </c>
      <c r="AV424" s="14" t="s">
        <v>82</v>
      </c>
      <c r="AW424" s="14" t="s">
        <v>33</v>
      </c>
      <c r="AX424" s="14" t="s">
        <v>72</v>
      </c>
      <c r="AY424" s="229" t="s">
        <v>136</v>
      </c>
    </row>
    <row r="425" spans="2:51" s="14" customFormat="1" ht="11.25">
      <c r="B425" s="219"/>
      <c r="C425" s="220"/>
      <c r="D425" s="204" t="s">
        <v>152</v>
      </c>
      <c r="E425" s="221" t="s">
        <v>19</v>
      </c>
      <c r="F425" s="222" t="s">
        <v>1376</v>
      </c>
      <c r="G425" s="220"/>
      <c r="H425" s="223">
        <v>1.58</v>
      </c>
      <c r="I425" s="224"/>
      <c r="J425" s="220"/>
      <c r="K425" s="220"/>
      <c r="L425" s="225"/>
      <c r="M425" s="226"/>
      <c r="N425" s="227"/>
      <c r="O425" s="227"/>
      <c r="P425" s="227"/>
      <c r="Q425" s="227"/>
      <c r="R425" s="227"/>
      <c r="S425" s="227"/>
      <c r="T425" s="228"/>
      <c r="AT425" s="229" t="s">
        <v>152</v>
      </c>
      <c r="AU425" s="229" t="s">
        <v>82</v>
      </c>
      <c r="AV425" s="14" t="s">
        <v>82</v>
      </c>
      <c r="AW425" s="14" t="s">
        <v>33</v>
      </c>
      <c r="AX425" s="14" t="s">
        <v>72</v>
      </c>
      <c r="AY425" s="229" t="s">
        <v>136</v>
      </c>
    </row>
    <row r="426" spans="2:51" s="14" customFormat="1" ht="11.25">
      <c r="B426" s="219"/>
      <c r="C426" s="220"/>
      <c r="D426" s="204" t="s">
        <v>152</v>
      </c>
      <c r="E426" s="221" t="s">
        <v>19</v>
      </c>
      <c r="F426" s="222" t="s">
        <v>1377</v>
      </c>
      <c r="G426" s="220"/>
      <c r="H426" s="223">
        <v>5.643</v>
      </c>
      <c r="I426" s="224"/>
      <c r="J426" s="220"/>
      <c r="K426" s="220"/>
      <c r="L426" s="225"/>
      <c r="M426" s="226"/>
      <c r="N426" s="227"/>
      <c r="O426" s="227"/>
      <c r="P426" s="227"/>
      <c r="Q426" s="227"/>
      <c r="R426" s="227"/>
      <c r="S426" s="227"/>
      <c r="T426" s="228"/>
      <c r="AT426" s="229" t="s">
        <v>152</v>
      </c>
      <c r="AU426" s="229" t="s">
        <v>82</v>
      </c>
      <c r="AV426" s="14" t="s">
        <v>82</v>
      </c>
      <c r="AW426" s="14" t="s">
        <v>33</v>
      </c>
      <c r="AX426" s="14" t="s">
        <v>72</v>
      </c>
      <c r="AY426" s="229" t="s">
        <v>136</v>
      </c>
    </row>
    <row r="427" spans="2:51" s="14" customFormat="1" ht="11.25">
      <c r="B427" s="219"/>
      <c r="C427" s="220"/>
      <c r="D427" s="204" t="s">
        <v>152</v>
      </c>
      <c r="E427" s="221" t="s">
        <v>19</v>
      </c>
      <c r="F427" s="222" t="s">
        <v>1378</v>
      </c>
      <c r="G427" s="220"/>
      <c r="H427" s="223">
        <v>2.609</v>
      </c>
      <c r="I427" s="224"/>
      <c r="J427" s="220"/>
      <c r="K427" s="220"/>
      <c r="L427" s="225"/>
      <c r="M427" s="226"/>
      <c r="N427" s="227"/>
      <c r="O427" s="227"/>
      <c r="P427" s="227"/>
      <c r="Q427" s="227"/>
      <c r="R427" s="227"/>
      <c r="S427" s="227"/>
      <c r="T427" s="228"/>
      <c r="AT427" s="229" t="s">
        <v>152</v>
      </c>
      <c r="AU427" s="229" t="s">
        <v>82</v>
      </c>
      <c r="AV427" s="14" t="s">
        <v>82</v>
      </c>
      <c r="AW427" s="14" t="s">
        <v>33</v>
      </c>
      <c r="AX427" s="14" t="s">
        <v>72</v>
      </c>
      <c r="AY427" s="229" t="s">
        <v>136</v>
      </c>
    </row>
    <row r="428" spans="2:51" s="14" customFormat="1" ht="11.25">
      <c r="B428" s="219"/>
      <c r="C428" s="220"/>
      <c r="D428" s="204" t="s">
        <v>152</v>
      </c>
      <c r="E428" s="221" t="s">
        <v>19</v>
      </c>
      <c r="F428" s="222" t="s">
        <v>1379</v>
      </c>
      <c r="G428" s="220"/>
      <c r="H428" s="223">
        <v>4.749</v>
      </c>
      <c r="I428" s="224"/>
      <c r="J428" s="220"/>
      <c r="K428" s="220"/>
      <c r="L428" s="225"/>
      <c r="M428" s="226"/>
      <c r="N428" s="227"/>
      <c r="O428" s="227"/>
      <c r="P428" s="227"/>
      <c r="Q428" s="227"/>
      <c r="R428" s="227"/>
      <c r="S428" s="227"/>
      <c r="T428" s="228"/>
      <c r="AT428" s="229" t="s">
        <v>152</v>
      </c>
      <c r="AU428" s="229" t="s">
        <v>82</v>
      </c>
      <c r="AV428" s="14" t="s">
        <v>82</v>
      </c>
      <c r="AW428" s="14" t="s">
        <v>33</v>
      </c>
      <c r="AX428" s="14" t="s">
        <v>72</v>
      </c>
      <c r="AY428" s="229" t="s">
        <v>136</v>
      </c>
    </row>
    <row r="429" spans="2:51" s="15" customFormat="1" ht="11.25">
      <c r="B429" s="230"/>
      <c r="C429" s="231"/>
      <c r="D429" s="204" t="s">
        <v>152</v>
      </c>
      <c r="E429" s="232" t="s">
        <v>19</v>
      </c>
      <c r="F429" s="233" t="s">
        <v>177</v>
      </c>
      <c r="G429" s="231"/>
      <c r="H429" s="234">
        <v>163.943</v>
      </c>
      <c r="I429" s="235"/>
      <c r="J429" s="231"/>
      <c r="K429" s="231"/>
      <c r="L429" s="236"/>
      <c r="M429" s="237"/>
      <c r="N429" s="238"/>
      <c r="O429" s="238"/>
      <c r="P429" s="238"/>
      <c r="Q429" s="238"/>
      <c r="R429" s="238"/>
      <c r="S429" s="238"/>
      <c r="T429" s="239"/>
      <c r="AT429" s="240" t="s">
        <v>152</v>
      </c>
      <c r="AU429" s="240" t="s">
        <v>82</v>
      </c>
      <c r="AV429" s="15" t="s">
        <v>145</v>
      </c>
      <c r="AW429" s="15" t="s">
        <v>33</v>
      </c>
      <c r="AX429" s="15" t="s">
        <v>80</v>
      </c>
      <c r="AY429" s="240" t="s">
        <v>136</v>
      </c>
    </row>
    <row r="430" spans="1:65" s="2" customFormat="1" ht="16.5" customHeight="1">
      <c r="A430" s="37"/>
      <c r="B430" s="38"/>
      <c r="C430" s="241" t="s">
        <v>571</v>
      </c>
      <c r="D430" s="241" t="s">
        <v>403</v>
      </c>
      <c r="E430" s="242" t="s">
        <v>987</v>
      </c>
      <c r="F430" s="243" t="s">
        <v>1380</v>
      </c>
      <c r="G430" s="244" t="s">
        <v>504</v>
      </c>
      <c r="H430" s="245">
        <v>6</v>
      </c>
      <c r="I430" s="246"/>
      <c r="J430" s="247">
        <f>ROUND(I430*H430,2)</f>
        <v>0</v>
      </c>
      <c r="K430" s="243" t="s">
        <v>471</v>
      </c>
      <c r="L430" s="248"/>
      <c r="M430" s="249" t="s">
        <v>19</v>
      </c>
      <c r="N430" s="250" t="s">
        <v>43</v>
      </c>
      <c r="O430" s="67"/>
      <c r="P430" s="200">
        <f>O430*H430</f>
        <v>0</v>
      </c>
      <c r="Q430" s="200">
        <v>0</v>
      </c>
      <c r="R430" s="200">
        <f>Q430*H430</f>
        <v>0</v>
      </c>
      <c r="S430" s="200">
        <v>0</v>
      </c>
      <c r="T430" s="201">
        <f>S430*H430</f>
        <v>0</v>
      </c>
      <c r="U430" s="37"/>
      <c r="V430" s="37"/>
      <c r="W430" s="37"/>
      <c r="X430" s="37"/>
      <c r="Y430" s="37"/>
      <c r="Z430" s="37"/>
      <c r="AA430" s="37"/>
      <c r="AB430" s="37"/>
      <c r="AC430" s="37"/>
      <c r="AD430" s="37"/>
      <c r="AE430" s="37"/>
      <c r="AR430" s="202" t="s">
        <v>263</v>
      </c>
      <c r="AT430" s="202" t="s">
        <v>403</v>
      </c>
      <c r="AU430" s="202" t="s">
        <v>82</v>
      </c>
      <c r="AY430" s="20" t="s">
        <v>136</v>
      </c>
      <c r="BE430" s="203">
        <f>IF(N430="základní",J430,0)</f>
        <v>0</v>
      </c>
      <c r="BF430" s="203">
        <f>IF(N430="snížená",J430,0)</f>
        <v>0</v>
      </c>
      <c r="BG430" s="203">
        <f>IF(N430="zákl. přenesená",J430,0)</f>
        <v>0</v>
      </c>
      <c r="BH430" s="203">
        <f>IF(N430="sníž. přenesená",J430,0)</f>
        <v>0</v>
      </c>
      <c r="BI430" s="203">
        <f>IF(N430="nulová",J430,0)</f>
        <v>0</v>
      </c>
      <c r="BJ430" s="20" t="s">
        <v>80</v>
      </c>
      <c r="BK430" s="203">
        <f>ROUND(I430*H430,2)</f>
        <v>0</v>
      </c>
      <c r="BL430" s="20" t="s">
        <v>145</v>
      </c>
      <c r="BM430" s="202" t="s">
        <v>1381</v>
      </c>
    </row>
    <row r="431" spans="1:47" s="2" customFormat="1" ht="11.25">
      <c r="A431" s="37"/>
      <c r="B431" s="38"/>
      <c r="C431" s="39"/>
      <c r="D431" s="204" t="s">
        <v>148</v>
      </c>
      <c r="E431" s="39"/>
      <c r="F431" s="205" t="s">
        <v>1380</v>
      </c>
      <c r="G431" s="39"/>
      <c r="H431" s="39"/>
      <c r="I431" s="112"/>
      <c r="J431" s="39"/>
      <c r="K431" s="39"/>
      <c r="L431" s="42"/>
      <c r="M431" s="206"/>
      <c r="N431" s="207"/>
      <c r="O431" s="67"/>
      <c r="P431" s="67"/>
      <c r="Q431" s="67"/>
      <c r="R431" s="67"/>
      <c r="S431" s="67"/>
      <c r="T431" s="68"/>
      <c r="U431" s="37"/>
      <c r="V431" s="37"/>
      <c r="W431" s="37"/>
      <c r="X431" s="37"/>
      <c r="Y431" s="37"/>
      <c r="Z431" s="37"/>
      <c r="AA431" s="37"/>
      <c r="AB431" s="37"/>
      <c r="AC431" s="37"/>
      <c r="AD431" s="37"/>
      <c r="AE431" s="37"/>
      <c r="AT431" s="20" t="s">
        <v>148</v>
      </c>
      <c r="AU431" s="20" t="s">
        <v>82</v>
      </c>
    </row>
    <row r="432" spans="1:65" s="2" customFormat="1" ht="16.5" customHeight="1">
      <c r="A432" s="37"/>
      <c r="B432" s="38"/>
      <c r="C432" s="241" t="s">
        <v>588</v>
      </c>
      <c r="D432" s="241" t="s">
        <v>403</v>
      </c>
      <c r="E432" s="242" t="s">
        <v>989</v>
      </c>
      <c r="F432" s="243" t="s">
        <v>1382</v>
      </c>
      <c r="G432" s="244" t="s">
        <v>504</v>
      </c>
      <c r="H432" s="245">
        <v>2</v>
      </c>
      <c r="I432" s="246"/>
      <c r="J432" s="247">
        <f>ROUND(I432*H432,2)</f>
        <v>0</v>
      </c>
      <c r="K432" s="243" t="s">
        <v>471</v>
      </c>
      <c r="L432" s="248"/>
      <c r="M432" s="249" t="s">
        <v>19</v>
      </c>
      <c r="N432" s="250" t="s">
        <v>43</v>
      </c>
      <c r="O432" s="67"/>
      <c r="P432" s="200">
        <f>O432*H432</f>
        <v>0</v>
      </c>
      <c r="Q432" s="200">
        <v>0</v>
      </c>
      <c r="R432" s="200">
        <f>Q432*H432</f>
        <v>0</v>
      </c>
      <c r="S432" s="200">
        <v>0</v>
      </c>
      <c r="T432" s="201">
        <f>S432*H432</f>
        <v>0</v>
      </c>
      <c r="U432" s="37"/>
      <c r="V432" s="37"/>
      <c r="W432" s="37"/>
      <c r="X432" s="37"/>
      <c r="Y432" s="37"/>
      <c r="Z432" s="37"/>
      <c r="AA432" s="37"/>
      <c r="AB432" s="37"/>
      <c r="AC432" s="37"/>
      <c r="AD432" s="37"/>
      <c r="AE432" s="37"/>
      <c r="AR432" s="202" t="s">
        <v>263</v>
      </c>
      <c r="AT432" s="202" t="s">
        <v>403</v>
      </c>
      <c r="AU432" s="202" t="s">
        <v>82</v>
      </c>
      <c r="AY432" s="20" t="s">
        <v>136</v>
      </c>
      <c r="BE432" s="203">
        <f>IF(N432="základní",J432,0)</f>
        <v>0</v>
      </c>
      <c r="BF432" s="203">
        <f>IF(N432="snížená",J432,0)</f>
        <v>0</v>
      </c>
      <c r="BG432" s="203">
        <f>IF(N432="zákl. přenesená",J432,0)</f>
        <v>0</v>
      </c>
      <c r="BH432" s="203">
        <f>IF(N432="sníž. přenesená",J432,0)</f>
        <v>0</v>
      </c>
      <c r="BI432" s="203">
        <f>IF(N432="nulová",J432,0)</f>
        <v>0</v>
      </c>
      <c r="BJ432" s="20" t="s">
        <v>80</v>
      </c>
      <c r="BK432" s="203">
        <f>ROUND(I432*H432,2)</f>
        <v>0</v>
      </c>
      <c r="BL432" s="20" t="s">
        <v>145</v>
      </c>
      <c r="BM432" s="202" t="s">
        <v>1383</v>
      </c>
    </row>
    <row r="433" spans="1:47" s="2" customFormat="1" ht="11.25">
      <c r="A433" s="37"/>
      <c r="B433" s="38"/>
      <c r="C433" s="39"/>
      <c r="D433" s="204" t="s">
        <v>148</v>
      </c>
      <c r="E433" s="39"/>
      <c r="F433" s="205" t="s">
        <v>1382</v>
      </c>
      <c r="G433" s="39"/>
      <c r="H433" s="39"/>
      <c r="I433" s="112"/>
      <c r="J433" s="39"/>
      <c r="K433" s="39"/>
      <c r="L433" s="42"/>
      <c r="M433" s="206"/>
      <c r="N433" s="207"/>
      <c r="O433" s="67"/>
      <c r="P433" s="67"/>
      <c r="Q433" s="67"/>
      <c r="R433" s="67"/>
      <c r="S433" s="67"/>
      <c r="T433" s="68"/>
      <c r="U433" s="37"/>
      <c r="V433" s="37"/>
      <c r="W433" s="37"/>
      <c r="X433" s="37"/>
      <c r="Y433" s="37"/>
      <c r="Z433" s="37"/>
      <c r="AA433" s="37"/>
      <c r="AB433" s="37"/>
      <c r="AC433" s="37"/>
      <c r="AD433" s="37"/>
      <c r="AE433" s="37"/>
      <c r="AT433" s="20" t="s">
        <v>148</v>
      </c>
      <c r="AU433" s="20" t="s">
        <v>82</v>
      </c>
    </row>
    <row r="434" spans="1:65" s="2" customFormat="1" ht="16.5" customHeight="1">
      <c r="A434" s="37"/>
      <c r="B434" s="38"/>
      <c r="C434" s="241" t="s">
        <v>593</v>
      </c>
      <c r="D434" s="241" t="s">
        <v>403</v>
      </c>
      <c r="E434" s="242" t="s">
        <v>1384</v>
      </c>
      <c r="F434" s="243" t="s">
        <v>1385</v>
      </c>
      <c r="G434" s="244" t="s">
        <v>504</v>
      </c>
      <c r="H434" s="245">
        <v>2</v>
      </c>
      <c r="I434" s="246"/>
      <c r="J434" s="247">
        <f>ROUND(I434*H434,2)</f>
        <v>0</v>
      </c>
      <c r="K434" s="243" t="s">
        <v>471</v>
      </c>
      <c r="L434" s="248"/>
      <c r="M434" s="249" t="s">
        <v>19</v>
      </c>
      <c r="N434" s="250" t="s">
        <v>43</v>
      </c>
      <c r="O434" s="67"/>
      <c r="P434" s="200">
        <f>O434*H434</f>
        <v>0</v>
      </c>
      <c r="Q434" s="200">
        <v>0</v>
      </c>
      <c r="R434" s="200">
        <f>Q434*H434</f>
        <v>0</v>
      </c>
      <c r="S434" s="200">
        <v>0</v>
      </c>
      <c r="T434" s="201">
        <f>S434*H434</f>
        <v>0</v>
      </c>
      <c r="U434" s="37"/>
      <c r="V434" s="37"/>
      <c r="W434" s="37"/>
      <c r="X434" s="37"/>
      <c r="Y434" s="37"/>
      <c r="Z434" s="37"/>
      <c r="AA434" s="37"/>
      <c r="AB434" s="37"/>
      <c r="AC434" s="37"/>
      <c r="AD434" s="37"/>
      <c r="AE434" s="37"/>
      <c r="AR434" s="202" t="s">
        <v>263</v>
      </c>
      <c r="AT434" s="202" t="s">
        <v>403</v>
      </c>
      <c r="AU434" s="202" t="s">
        <v>82</v>
      </c>
      <c r="AY434" s="20" t="s">
        <v>136</v>
      </c>
      <c r="BE434" s="203">
        <f>IF(N434="základní",J434,0)</f>
        <v>0</v>
      </c>
      <c r="BF434" s="203">
        <f>IF(N434="snížená",J434,0)</f>
        <v>0</v>
      </c>
      <c r="BG434" s="203">
        <f>IF(N434="zákl. přenesená",J434,0)</f>
        <v>0</v>
      </c>
      <c r="BH434" s="203">
        <f>IF(N434="sníž. přenesená",J434,0)</f>
        <v>0</v>
      </c>
      <c r="BI434" s="203">
        <f>IF(N434="nulová",J434,0)</f>
        <v>0</v>
      </c>
      <c r="BJ434" s="20" t="s">
        <v>80</v>
      </c>
      <c r="BK434" s="203">
        <f>ROUND(I434*H434,2)</f>
        <v>0</v>
      </c>
      <c r="BL434" s="20" t="s">
        <v>145</v>
      </c>
      <c r="BM434" s="202" t="s">
        <v>1386</v>
      </c>
    </row>
    <row r="435" spans="1:47" s="2" customFormat="1" ht="11.25">
      <c r="A435" s="37"/>
      <c r="B435" s="38"/>
      <c r="C435" s="39"/>
      <c r="D435" s="204" t="s">
        <v>148</v>
      </c>
      <c r="E435" s="39"/>
      <c r="F435" s="205" t="s">
        <v>1385</v>
      </c>
      <c r="G435" s="39"/>
      <c r="H435" s="39"/>
      <c r="I435" s="112"/>
      <c r="J435" s="39"/>
      <c r="K435" s="39"/>
      <c r="L435" s="42"/>
      <c r="M435" s="206"/>
      <c r="N435" s="207"/>
      <c r="O435" s="67"/>
      <c r="P435" s="67"/>
      <c r="Q435" s="67"/>
      <c r="R435" s="67"/>
      <c r="S435" s="67"/>
      <c r="T435" s="68"/>
      <c r="U435" s="37"/>
      <c r="V435" s="37"/>
      <c r="W435" s="37"/>
      <c r="X435" s="37"/>
      <c r="Y435" s="37"/>
      <c r="Z435" s="37"/>
      <c r="AA435" s="37"/>
      <c r="AB435" s="37"/>
      <c r="AC435" s="37"/>
      <c r="AD435" s="37"/>
      <c r="AE435" s="37"/>
      <c r="AT435" s="20" t="s">
        <v>148</v>
      </c>
      <c r="AU435" s="20" t="s">
        <v>82</v>
      </c>
    </row>
    <row r="436" spans="1:65" s="2" customFormat="1" ht="16.5" customHeight="1">
      <c r="A436" s="37"/>
      <c r="B436" s="38"/>
      <c r="C436" s="241" t="s">
        <v>598</v>
      </c>
      <c r="D436" s="241" t="s">
        <v>403</v>
      </c>
      <c r="E436" s="242" t="s">
        <v>1387</v>
      </c>
      <c r="F436" s="243" t="s">
        <v>1388</v>
      </c>
      <c r="G436" s="244" t="s">
        <v>504</v>
      </c>
      <c r="H436" s="245">
        <v>1</v>
      </c>
      <c r="I436" s="246"/>
      <c r="J436" s="247">
        <f>ROUND(I436*H436,2)</f>
        <v>0</v>
      </c>
      <c r="K436" s="243" t="s">
        <v>471</v>
      </c>
      <c r="L436" s="248"/>
      <c r="M436" s="249" t="s">
        <v>19</v>
      </c>
      <c r="N436" s="250" t="s">
        <v>43</v>
      </c>
      <c r="O436" s="67"/>
      <c r="P436" s="200">
        <f>O436*H436</f>
        <v>0</v>
      </c>
      <c r="Q436" s="200">
        <v>0</v>
      </c>
      <c r="R436" s="200">
        <f>Q436*H436</f>
        <v>0</v>
      </c>
      <c r="S436" s="200">
        <v>0</v>
      </c>
      <c r="T436" s="201">
        <f>S436*H436</f>
        <v>0</v>
      </c>
      <c r="U436" s="37"/>
      <c r="V436" s="37"/>
      <c r="W436" s="37"/>
      <c r="X436" s="37"/>
      <c r="Y436" s="37"/>
      <c r="Z436" s="37"/>
      <c r="AA436" s="37"/>
      <c r="AB436" s="37"/>
      <c r="AC436" s="37"/>
      <c r="AD436" s="37"/>
      <c r="AE436" s="37"/>
      <c r="AR436" s="202" t="s">
        <v>263</v>
      </c>
      <c r="AT436" s="202" t="s">
        <v>403</v>
      </c>
      <c r="AU436" s="202" t="s">
        <v>82</v>
      </c>
      <c r="AY436" s="20" t="s">
        <v>136</v>
      </c>
      <c r="BE436" s="203">
        <f>IF(N436="základní",J436,0)</f>
        <v>0</v>
      </c>
      <c r="BF436" s="203">
        <f>IF(N436="snížená",J436,0)</f>
        <v>0</v>
      </c>
      <c r="BG436" s="203">
        <f>IF(N436="zákl. přenesená",J436,0)</f>
        <v>0</v>
      </c>
      <c r="BH436" s="203">
        <f>IF(N436="sníž. přenesená",J436,0)</f>
        <v>0</v>
      </c>
      <c r="BI436" s="203">
        <f>IF(N436="nulová",J436,0)</f>
        <v>0</v>
      </c>
      <c r="BJ436" s="20" t="s">
        <v>80</v>
      </c>
      <c r="BK436" s="203">
        <f>ROUND(I436*H436,2)</f>
        <v>0</v>
      </c>
      <c r="BL436" s="20" t="s">
        <v>145</v>
      </c>
      <c r="BM436" s="202" t="s">
        <v>1389</v>
      </c>
    </row>
    <row r="437" spans="1:47" s="2" customFormat="1" ht="11.25">
      <c r="A437" s="37"/>
      <c r="B437" s="38"/>
      <c r="C437" s="39"/>
      <c r="D437" s="204" t="s">
        <v>148</v>
      </c>
      <c r="E437" s="39"/>
      <c r="F437" s="205" t="s">
        <v>1388</v>
      </c>
      <c r="G437" s="39"/>
      <c r="H437" s="39"/>
      <c r="I437" s="112"/>
      <c r="J437" s="39"/>
      <c r="K437" s="39"/>
      <c r="L437" s="42"/>
      <c r="M437" s="206"/>
      <c r="N437" s="207"/>
      <c r="O437" s="67"/>
      <c r="P437" s="67"/>
      <c r="Q437" s="67"/>
      <c r="R437" s="67"/>
      <c r="S437" s="67"/>
      <c r="T437" s="68"/>
      <c r="U437" s="37"/>
      <c r="V437" s="37"/>
      <c r="W437" s="37"/>
      <c r="X437" s="37"/>
      <c r="Y437" s="37"/>
      <c r="Z437" s="37"/>
      <c r="AA437" s="37"/>
      <c r="AB437" s="37"/>
      <c r="AC437" s="37"/>
      <c r="AD437" s="37"/>
      <c r="AE437" s="37"/>
      <c r="AT437" s="20" t="s">
        <v>148</v>
      </c>
      <c r="AU437" s="20" t="s">
        <v>82</v>
      </c>
    </row>
    <row r="438" spans="1:65" s="2" customFormat="1" ht="16.5" customHeight="1">
      <c r="A438" s="37"/>
      <c r="B438" s="38"/>
      <c r="C438" s="241" t="s">
        <v>603</v>
      </c>
      <c r="D438" s="241" t="s">
        <v>403</v>
      </c>
      <c r="E438" s="242" t="s">
        <v>991</v>
      </c>
      <c r="F438" s="243" t="s">
        <v>1390</v>
      </c>
      <c r="G438" s="244" t="s">
        <v>504</v>
      </c>
      <c r="H438" s="245">
        <v>6</v>
      </c>
      <c r="I438" s="246"/>
      <c r="J438" s="247">
        <f>ROUND(I438*H438,2)</f>
        <v>0</v>
      </c>
      <c r="K438" s="243" t="s">
        <v>471</v>
      </c>
      <c r="L438" s="248"/>
      <c r="M438" s="249" t="s">
        <v>19</v>
      </c>
      <c r="N438" s="250" t="s">
        <v>43</v>
      </c>
      <c r="O438" s="67"/>
      <c r="P438" s="200">
        <f>O438*H438</f>
        <v>0</v>
      </c>
      <c r="Q438" s="200">
        <v>0</v>
      </c>
      <c r="R438" s="200">
        <f>Q438*H438</f>
        <v>0</v>
      </c>
      <c r="S438" s="200">
        <v>0</v>
      </c>
      <c r="T438" s="201">
        <f>S438*H438</f>
        <v>0</v>
      </c>
      <c r="U438" s="37"/>
      <c r="V438" s="37"/>
      <c r="W438" s="37"/>
      <c r="X438" s="37"/>
      <c r="Y438" s="37"/>
      <c r="Z438" s="37"/>
      <c r="AA438" s="37"/>
      <c r="AB438" s="37"/>
      <c r="AC438" s="37"/>
      <c r="AD438" s="37"/>
      <c r="AE438" s="37"/>
      <c r="AR438" s="202" t="s">
        <v>263</v>
      </c>
      <c r="AT438" s="202" t="s">
        <v>403</v>
      </c>
      <c r="AU438" s="202" t="s">
        <v>82</v>
      </c>
      <c r="AY438" s="20" t="s">
        <v>136</v>
      </c>
      <c r="BE438" s="203">
        <f>IF(N438="základní",J438,0)</f>
        <v>0</v>
      </c>
      <c r="BF438" s="203">
        <f>IF(N438="snížená",J438,0)</f>
        <v>0</v>
      </c>
      <c r="BG438" s="203">
        <f>IF(N438="zákl. přenesená",J438,0)</f>
        <v>0</v>
      </c>
      <c r="BH438" s="203">
        <f>IF(N438="sníž. přenesená",J438,0)</f>
        <v>0</v>
      </c>
      <c r="BI438" s="203">
        <f>IF(N438="nulová",J438,0)</f>
        <v>0</v>
      </c>
      <c r="BJ438" s="20" t="s">
        <v>80</v>
      </c>
      <c r="BK438" s="203">
        <f>ROUND(I438*H438,2)</f>
        <v>0</v>
      </c>
      <c r="BL438" s="20" t="s">
        <v>145</v>
      </c>
      <c r="BM438" s="202" t="s">
        <v>1391</v>
      </c>
    </row>
    <row r="439" spans="1:47" s="2" customFormat="1" ht="11.25">
      <c r="A439" s="37"/>
      <c r="B439" s="38"/>
      <c r="C439" s="39"/>
      <c r="D439" s="204" t="s">
        <v>148</v>
      </c>
      <c r="E439" s="39"/>
      <c r="F439" s="205" t="s">
        <v>1390</v>
      </c>
      <c r="G439" s="39"/>
      <c r="H439" s="39"/>
      <c r="I439" s="112"/>
      <c r="J439" s="39"/>
      <c r="K439" s="39"/>
      <c r="L439" s="42"/>
      <c r="M439" s="206"/>
      <c r="N439" s="207"/>
      <c r="O439" s="67"/>
      <c r="P439" s="67"/>
      <c r="Q439" s="67"/>
      <c r="R439" s="67"/>
      <c r="S439" s="67"/>
      <c r="T439" s="68"/>
      <c r="U439" s="37"/>
      <c r="V439" s="37"/>
      <c r="W439" s="37"/>
      <c r="X439" s="37"/>
      <c r="Y439" s="37"/>
      <c r="Z439" s="37"/>
      <c r="AA439" s="37"/>
      <c r="AB439" s="37"/>
      <c r="AC439" s="37"/>
      <c r="AD439" s="37"/>
      <c r="AE439" s="37"/>
      <c r="AT439" s="20" t="s">
        <v>148</v>
      </c>
      <c r="AU439" s="20" t="s">
        <v>82</v>
      </c>
    </row>
    <row r="440" spans="1:65" s="2" customFormat="1" ht="16.5" customHeight="1">
      <c r="A440" s="37"/>
      <c r="B440" s="38"/>
      <c r="C440" s="241" t="s">
        <v>608</v>
      </c>
      <c r="D440" s="241" t="s">
        <v>403</v>
      </c>
      <c r="E440" s="242" t="s">
        <v>1392</v>
      </c>
      <c r="F440" s="243" t="s">
        <v>1393</v>
      </c>
      <c r="G440" s="244" t="s">
        <v>504</v>
      </c>
      <c r="H440" s="245">
        <v>5</v>
      </c>
      <c r="I440" s="246"/>
      <c r="J440" s="247">
        <f>ROUND(I440*H440,2)</f>
        <v>0</v>
      </c>
      <c r="K440" s="243" t="s">
        <v>471</v>
      </c>
      <c r="L440" s="248"/>
      <c r="M440" s="249" t="s">
        <v>19</v>
      </c>
      <c r="N440" s="250" t="s">
        <v>43</v>
      </c>
      <c r="O440" s="67"/>
      <c r="P440" s="200">
        <f>O440*H440</f>
        <v>0</v>
      </c>
      <c r="Q440" s="200">
        <v>0</v>
      </c>
      <c r="R440" s="200">
        <f>Q440*H440</f>
        <v>0</v>
      </c>
      <c r="S440" s="200">
        <v>0</v>
      </c>
      <c r="T440" s="201">
        <f>S440*H440</f>
        <v>0</v>
      </c>
      <c r="U440" s="37"/>
      <c r="V440" s="37"/>
      <c r="W440" s="37"/>
      <c r="X440" s="37"/>
      <c r="Y440" s="37"/>
      <c r="Z440" s="37"/>
      <c r="AA440" s="37"/>
      <c r="AB440" s="37"/>
      <c r="AC440" s="37"/>
      <c r="AD440" s="37"/>
      <c r="AE440" s="37"/>
      <c r="AR440" s="202" t="s">
        <v>263</v>
      </c>
      <c r="AT440" s="202" t="s">
        <v>403</v>
      </c>
      <c r="AU440" s="202" t="s">
        <v>82</v>
      </c>
      <c r="AY440" s="20" t="s">
        <v>136</v>
      </c>
      <c r="BE440" s="203">
        <f>IF(N440="základní",J440,0)</f>
        <v>0</v>
      </c>
      <c r="BF440" s="203">
        <f>IF(N440="snížená",J440,0)</f>
        <v>0</v>
      </c>
      <c r="BG440" s="203">
        <f>IF(N440="zákl. přenesená",J440,0)</f>
        <v>0</v>
      </c>
      <c r="BH440" s="203">
        <f>IF(N440="sníž. přenesená",J440,0)</f>
        <v>0</v>
      </c>
      <c r="BI440" s="203">
        <f>IF(N440="nulová",J440,0)</f>
        <v>0</v>
      </c>
      <c r="BJ440" s="20" t="s">
        <v>80</v>
      </c>
      <c r="BK440" s="203">
        <f>ROUND(I440*H440,2)</f>
        <v>0</v>
      </c>
      <c r="BL440" s="20" t="s">
        <v>145</v>
      </c>
      <c r="BM440" s="202" t="s">
        <v>1394</v>
      </c>
    </row>
    <row r="441" spans="1:47" s="2" customFormat="1" ht="11.25">
      <c r="A441" s="37"/>
      <c r="B441" s="38"/>
      <c r="C441" s="39"/>
      <c r="D441" s="204" t="s">
        <v>148</v>
      </c>
      <c r="E441" s="39"/>
      <c r="F441" s="205" t="s">
        <v>1393</v>
      </c>
      <c r="G441" s="39"/>
      <c r="H441" s="39"/>
      <c r="I441" s="112"/>
      <c r="J441" s="39"/>
      <c r="K441" s="39"/>
      <c r="L441" s="42"/>
      <c r="M441" s="206"/>
      <c r="N441" s="207"/>
      <c r="O441" s="67"/>
      <c r="P441" s="67"/>
      <c r="Q441" s="67"/>
      <c r="R441" s="67"/>
      <c r="S441" s="67"/>
      <c r="T441" s="68"/>
      <c r="U441" s="37"/>
      <c r="V441" s="37"/>
      <c r="W441" s="37"/>
      <c r="X441" s="37"/>
      <c r="Y441" s="37"/>
      <c r="Z441" s="37"/>
      <c r="AA441" s="37"/>
      <c r="AB441" s="37"/>
      <c r="AC441" s="37"/>
      <c r="AD441" s="37"/>
      <c r="AE441" s="37"/>
      <c r="AT441" s="20" t="s">
        <v>148</v>
      </c>
      <c r="AU441" s="20" t="s">
        <v>82</v>
      </c>
    </row>
    <row r="442" spans="1:65" s="2" customFormat="1" ht="16.5" customHeight="1">
      <c r="A442" s="37"/>
      <c r="B442" s="38"/>
      <c r="C442" s="241" t="s">
        <v>613</v>
      </c>
      <c r="D442" s="241" t="s">
        <v>403</v>
      </c>
      <c r="E442" s="242" t="s">
        <v>992</v>
      </c>
      <c r="F442" s="243" t="s">
        <v>1395</v>
      </c>
      <c r="G442" s="244" t="s">
        <v>504</v>
      </c>
      <c r="H442" s="245">
        <v>2</v>
      </c>
      <c r="I442" s="246"/>
      <c r="J442" s="247">
        <f>ROUND(I442*H442,2)</f>
        <v>0</v>
      </c>
      <c r="K442" s="243" t="s">
        <v>471</v>
      </c>
      <c r="L442" s="248"/>
      <c r="M442" s="249" t="s">
        <v>19</v>
      </c>
      <c r="N442" s="250" t="s">
        <v>43</v>
      </c>
      <c r="O442" s="67"/>
      <c r="P442" s="200">
        <f>O442*H442</f>
        <v>0</v>
      </c>
      <c r="Q442" s="200">
        <v>0</v>
      </c>
      <c r="R442" s="200">
        <f>Q442*H442</f>
        <v>0</v>
      </c>
      <c r="S442" s="200">
        <v>0</v>
      </c>
      <c r="T442" s="201">
        <f>S442*H442</f>
        <v>0</v>
      </c>
      <c r="U442" s="37"/>
      <c r="V442" s="37"/>
      <c r="W442" s="37"/>
      <c r="X442" s="37"/>
      <c r="Y442" s="37"/>
      <c r="Z442" s="37"/>
      <c r="AA442" s="37"/>
      <c r="AB442" s="37"/>
      <c r="AC442" s="37"/>
      <c r="AD442" s="37"/>
      <c r="AE442" s="37"/>
      <c r="AR442" s="202" t="s">
        <v>263</v>
      </c>
      <c r="AT442" s="202" t="s">
        <v>403</v>
      </c>
      <c r="AU442" s="202" t="s">
        <v>82</v>
      </c>
      <c r="AY442" s="20" t="s">
        <v>136</v>
      </c>
      <c r="BE442" s="203">
        <f>IF(N442="základní",J442,0)</f>
        <v>0</v>
      </c>
      <c r="BF442" s="203">
        <f>IF(N442="snížená",J442,0)</f>
        <v>0</v>
      </c>
      <c r="BG442" s="203">
        <f>IF(N442="zákl. přenesená",J442,0)</f>
        <v>0</v>
      </c>
      <c r="BH442" s="203">
        <f>IF(N442="sníž. přenesená",J442,0)</f>
        <v>0</v>
      </c>
      <c r="BI442" s="203">
        <f>IF(N442="nulová",J442,0)</f>
        <v>0</v>
      </c>
      <c r="BJ442" s="20" t="s">
        <v>80</v>
      </c>
      <c r="BK442" s="203">
        <f>ROUND(I442*H442,2)</f>
        <v>0</v>
      </c>
      <c r="BL442" s="20" t="s">
        <v>145</v>
      </c>
      <c r="BM442" s="202" t="s">
        <v>1396</v>
      </c>
    </row>
    <row r="443" spans="1:47" s="2" customFormat="1" ht="11.25">
      <c r="A443" s="37"/>
      <c r="B443" s="38"/>
      <c r="C443" s="39"/>
      <c r="D443" s="204" t="s">
        <v>148</v>
      </c>
      <c r="E443" s="39"/>
      <c r="F443" s="205" t="s">
        <v>1395</v>
      </c>
      <c r="G443" s="39"/>
      <c r="H443" s="39"/>
      <c r="I443" s="112"/>
      <c r="J443" s="39"/>
      <c r="K443" s="39"/>
      <c r="L443" s="42"/>
      <c r="M443" s="206"/>
      <c r="N443" s="207"/>
      <c r="O443" s="67"/>
      <c r="P443" s="67"/>
      <c r="Q443" s="67"/>
      <c r="R443" s="67"/>
      <c r="S443" s="67"/>
      <c r="T443" s="68"/>
      <c r="U443" s="37"/>
      <c r="V443" s="37"/>
      <c r="W443" s="37"/>
      <c r="X443" s="37"/>
      <c r="Y443" s="37"/>
      <c r="Z443" s="37"/>
      <c r="AA443" s="37"/>
      <c r="AB443" s="37"/>
      <c r="AC443" s="37"/>
      <c r="AD443" s="37"/>
      <c r="AE443" s="37"/>
      <c r="AT443" s="20" t="s">
        <v>148</v>
      </c>
      <c r="AU443" s="20" t="s">
        <v>82</v>
      </c>
    </row>
    <row r="444" spans="1:65" s="2" customFormat="1" ht="16.5" customHeight="1">
      <c r="A444" s="37"/>
      <c r="B444" s="38"/>
      <c r="C444" s="241" t="s">
        <v>618</v>
      </c>
      <c r="D444" s="241" t="s">
        <v>403</v>
      </c>
      <c r="E444" s="242" t="s">
        <v>1397</v>
      </c>
      <c r="F444" s="243" t="s">
        <v>1398</v>
      </c>
      <c r="G444" s="244" t="s">
        <v>504</v>
      </c>
      <c r="H444" s="245">
        <v>4</v>
      </c>
      <c r="I444" s="246"/>
      <c r="J444" s="247">
        <f>ROUND(I444*H444,2)</f>
        <v>0</v>
      </c>
      <c r="K444" s="243" t="s">
        <v>471</v>
      </c>
      <c r="L444" s="248"/>
      <c r="M444" s="249" t="s">
        <v>19</v>
      </c>
      <c r="N444" s="250" t="s">
        <v>43</v>
      </c>
      <c r="O444" s="67"/>
      <c r="P444" s="200">
        <f>O444*H444</f>
        <v>0</v>
      </c>
      <c r="Q444" s="200">
        <v>0</v>
      </c>
      <c r="R444" s="200">
        <f>Q444*H444</f>
        <v>0</v>
      </c>
      <c r="S444" s="200">
        <v>0</v>
      </c>
      <c r="T444" s="201">
        <f>S444*H444</f>
        <v>0</v>
      </c>
      <c r="U444" s="37"/>
      <c r="V444" s="37"/>
      <c r="W444" s="37"/>
      <c r="X444" s="37"/>
      <c r="Y444" s="37"/>
      <c r="Z444" s="37"/>
      <c r="AA444" s="37"/>
      <c r="AB444" s="37"/>
      <c r="AC444" s="37"/>
      <c r="AD444" s="37"/>
      <c r="AE444" s="37"/>
      <c r="AR444" s="202" t="s">
        <v>263</v>
      </c>
      <c r="AT444" s="202" t="s">
        <v>403</v>
      </c>
      <c r="AU444" s="202" t="s">
        <v>82</v>
      </c>
      <c r="AY444" s="20" t="s">
        <v>136</v>
      </c>
      <c r="BE444" s="203">
        <f>IF(N444="základní",J444,0)</f>
        <v>0</v>
      </c>
      <c r="BF444" s="203">
        <f>IF(N444="snížená",J444,0)</f>
        <v>0</v>
      </c>
      <c r="BG444" s="203">
        <f>IF(N444="zákl. přenesená",J444,0)</f>
        <v>0</v>
      </c>
      <c r="BH444" s="203">
        <f>IF(N444="sníž. přenesená",J444,0)</f>
        <v>0</v>
      </c>
      <c r="BI444" s="203">
        <f>IF(N444="nulová",J444,0)</f>
        <v>0</v>
      </c>
      <c r="BJ444" s="20" t="s">
        <v>80</v>
      </c>
      <c r="BK444" s="203">
        <f>ROUND(I444*H444,2)</f>
        <v>0</v>
      </c>
      <c r="BL444" s="20" t="s">
        <v>145</v>
      </c>
      <c r="BM444" s="202" t="s">
        <v>1399</v>
      </c>
    </row>
    <row r="445" spans="1:47" s="2" customFormat="1" ht="11.25">
      <c r="A445" s="37"/>
      <c r="B445" s="38"/>
      <c r="C445" s="39"/>
      <c r="D445" s="204" t="s">
        <v>148</v>
      </c>
      <c r="E445" s="39"/>
      <c r="F445" s="205" t="s">
        <v>1398</v>
      </c>
      <c r="G445" s="39"/>
      <c r="H445" s="39"/>
      <c r="I445" s="112"/>
      <c r="J445" s="39"/>
      <c r="K445" s="39"/>
      <c r="L445" s="42"/>
      <c r="M445" s="206"/>
      <c r="N445" s="207"/>
      <c r="O445" s="67"/>
      <c r="P445" s="67"/>
      <c r="Q445" s="67"/>
      <c r="R445" s="67"/>
      <c r="S445" s="67"/>
      <c r="T445" s="68"/>
      <c r="U445" s="37"/>
      <c r="V445" s="37"/>
      <c r="W445" s="37"/>
      <c r="X445" s="37"/>
      <c r="Y445" s="37"/>
      <c r="Z445" s="37"/>
      <c r="AA445" s="37"/>
      <c r="AB445" s="37"/>
      <c r="AC445" s="37"/>
      <c r="AD445" s="37"/>
      <c r="AE445" s="37"/>
      <c r="AT445" s="20" t="s">
        <v>148</v>
      </c>
      <c r="AU445" s="20" t="s">
        <v>82</v>
      </c>
    </row>
    <row r="446" spans="1:65" s="2" customFormat="1" ht="16.5" customHeight="1">
      <c r="A446" s="37"/>
      <c r="B446" s="38"/>
      <c r="C446" s="241" t="s">
        <v>623</v>
      </c>
      <c r="D446" s="241" t="s">
        <v>403</v>
      </c>
      <c r="E446" s="242" t="s">
        <v>1400</v>
      </c>
      <c r="F446" s="243" t="s">
        <v>1401</v>
      </c>
      <c r="G446" s="244" t="s">
        <v>504</v>
      </c>
      <c r="H446" s="245">
        <v>7</v>
      </c>
      <c r="I446" s="246"/>
      <c r="J446" s="247">
        <f>ROUND(I446*H446,2)</f>
        <v>0</v>
      </c>
      <c r="K446" s="243" t="s">
        <v>471</v>
      </c>
      <c r="L446" s="248"/>
      <c r="M446" s="249" t="s">
        <v>19</v>
      </c>
      <c r="N446" s="250" t="s">
        <v>43</v>
      </c>
      <c r="O446" s="67"/>
      <c r="P446" s="200">
        <f>O446*H446</f>
        <v>0</v>
      </c>
      <c r="Q446" s="200">
        <v>0</v>
      </c>
      <c r="R446" s="200">
        <f>Q446*H446</f>
        <v>0</v>
      </c>
      <c r="S446" s="200">
        <v>0</v>
      </c>
      <c r="T446" s="201">
        <f>S446*H446</f>
        <v>0</v>
      </c>
      <c r="U446" s="37"/>
      <c r="V446" s="37"/>
      <c r="W446" s="37"/>
      <c r="X446" s="37"/>
      <c r="Y446" s="37"/>
      <c r="Z446" s="37"/>
      <c r="AA446" s="37"/>
      <c r="AB446" s="37"/>
      <c r="AC446" s="37"/>
      <c r="AD446" s="37"/>
      <c r="AE446" s="37"/>
      <c r="AR446" s="202" t="s">
        <v>263</v>
      </c>
      <c r="AT446" s="202" t="s">
        <v>403</v>
      </c>
      <c r="AU446" s="202" t="s">
        <v>82</v>
      </c>
      <c r="AY446" s="20" t="s">
        <v>136</v>
      </c>
      <c r="BE446" s="203">
        <f>IF(N446="základní",J446,0)</f>
        <v>0</v>
      </c>
      <c r="BF446" s="203">
        <f>IF(N446="snížená",J446,0)</f>
        <v>0</v>
      </c>
      <c r="BG446" s="203">
        <f>IF(N446="zákl. přenesená",J446,0)</f>
        <v>0</v>
      </c>
      <c r="BH446" s="203">
        <f>IF(N446="sníž. přenesená",J446,0)</f>
        <v>0</v>
      </c>
      <c r="BI446" s="203">
        <f>IF(N446="nulová",J446,0)</f>
        <v>0</v>
      </c>
      <c r="BJ446" s="20" t="s">
        <v>80</v>
      </c>
      <c r="BK446" s="203">
        <f>ROUND(I446*H446,2)</f>
        <v>0</v>
      </c>
      <c r="BL446" s="20" t="s">
        <v>145</v>
      </c>
      <c r="BM446" s="202" t="s">
        <v>1402</v>
      </c>
    </row>
    <row r="447" spans="1:47" s="2" customFormat="1" ht="11.25">
      <c r="A447" s="37"/>
      <c r="B447" s="38"/>
      <c r="C447" s="39"/>
      <c r="D447" s="204" t="s">
        <v>148</v>
      </c>
      <c r="E447" s="39"/>
      <c r="F447" s="205" t="s">
        <v>1401</v>
      </c>
      <c r="G447" s="39"/>
      <c r="H447" s="39"/>
      <c r="I447" s="112"/>
      <c r="J447" s="39"/>
      <c r="K447" s="39"/>
      <c r="L447" s="42"/>
      <c r="M447" s="206"/>
      <c r="N447" s="207"/>
      <c r="O447" s="67"/>
      <c r="P447" s="67"/>
      <c r="Q447" s="67"/>
      <c r="R447" s="67"/>
      <c r="S447" s="67"/>
      <c r="T447" s="68"/>
      <c r="U447" s="37"/>
      <c r="V447" s="37"/>
      <c r="W447" s="37"/>
      <c r="X447" s="37"/>
      <c r="Y447" s="37"/>
      <c r="Z447" s="37"/>
      <c r="AA447" s="37"/>
      <c r="AB447" s="37"/>
      <c r="AC447" s="37"/>
      <c r="AD447" s="37"/>
      <c r="AE447" s="37"/>
      <c r="AT447" s="20" t="s">
        <v>148</v>
      </c>
      <c r="AU447" s="20" t="s">
        <v>82</v>
      </c>
    </row>
    <row r="448" spans="1:65" s="2" customFormat="1" ht="16.5" customHeight="1">
      <c r="A448" s="37"/>
      <c r="B448" s="38"/>
      <c r="C448" s="241" t="s">
        <v>628</v>
      </c>
      <c r="D448" s="241" t="s">
        <v>403</v>
      </c>
      <c r="E448" s="242" t="s">
        <v>997</v>
      </c>
      <c r="F448" s="243" t="s">
        <v>1403</v>
      </c>
      <c r="G448" s="244" t="s">
        <v>504</v>
      </c>
      <c r="H448" s="245">
        <v>1</v>
      </c>
      <c r="I448" s="246"/>
      <c r="J448" s="247">
        <f>ROUND(I448*H448,2)</f>
        <v>0</v>
      </c>
      <c r="K448" s="243" t="s">
        <v>471</v>
      </c>
      <c r="L448" s="248"/>
      <c r="M448" s="249" t="s">
        <v>19</v>
      </c>
      <c r="N448" s="250" t="s">
        <v>43</v>
      </c>
      <c r="O448" s="67"/>
      <c r="P448" s="200">
        <f>O448*H448</f>
        <v>0</v>
      </c>
      <c r="Q448" s="200">
        <v>0</v>
      </c>
      <c r="R448" s="200">
        <f>Q448*H448</f>
        <v>0</v>
      </c>
      <c r="S448" s="200">
        <v>0</v>
      </c>
      <c r="T448" s="201">
        <f>S448*H448</f>
        <v>0</v>
      </c>
      <c r="U448" s="37"/>
      <c r="V448" s="37"/>
      <c r="W448" s="37"/>
      <c r="X448" s="37"/>
      <c r="Y448" s="37"/>
      <c r="Z448" s="37"/>
      <c r="AA448" s="37"/>
      <c r="AB448" s="37"/>
      <c r="AC448" s="37"/>
      <c r="AD448" s="37"/>
      <c r="AE448" s="37"/>
      <c r="AR448" s="202" t="s">
        <v>263</v>
      </c>
      <c r="AT448" s="202" t="s">
        <v>403</v>
      </c>
      <c r="AU448" s="202" t="s">
        <v>82</v>
      </c>
      <c r="AY448" s="20" t="s">
        <v>136</v>
      </c>
      <c r="BE448" s="203">
        <f>IF(N448="základní",J448,0)</f>
        <v>0</v>
      </c>
      <c r="BF448" s="203">
        <f>IF(N448="snížená",J448,0)</f>
        <v>0</v>
      </c>
      <c r="BG448" s="203">
        <f>IF(N448="zákl. přenesená",J448,0)</f>
        <v>0</v>
      </c>
      <c r="BH448" s="203">
        <f>IF(N448="sníž. přenesená",J448,0)</f>
        <v>0</v>
      </c>
      <c r="BI448" s="203">
        <f>IF(N448="nulová",J448,0)</f>
        <v>0</v>
      </c>
      <c r="BJ448" s="20" t="s">
        <v>80</v>
      </c>
      <c r="BK448" s="203">
        <f>ROUND(I448*H448,2)</f>
        <v>0</v>
      </c>
      <c r="BL448" s="20" t="s">
        <v>145</v>
      </c>
      <c r="BM448" s="202" t="s">
        <v>1404</v>
      </c>
    </row>
    <row r="449" spans="1:47" s="2" customFormat="1" ht="11.25">
      <c r="A449" s="37"/>
      <c r="B449" s="38"/>
      <c r="C449" s="39"/>
      <c r="D449" s="204" t="s">
        <v>148</v>
      </c>
      <c r="E449" s="39"/>
      <c r="F449" s="205" t="s">
        <v>1403</v>
      </c>
      <c r="G449" s="39"/>
      <c r="H449" s="39"/>
      <c r="I449" s="112"/>
      <c r="J449" s="39"/>
      <c r="K449" s="39"/>
      <c r="L449" s="42"/>
      <c r="M449" s="206"/>
      <c r="N449" s="207"/>
      <c r="O449" s="67"/>
      <c r="P449" s="67"/>
      <c r="Q449" s="67"/>
      <c r="R449" s="67"/>
      <c r="S449" s="67"/>
      <c r="T449" s="68"/>
      <c r="U449" s="37"/>
      <c r="V449" s="37"/>
      <c r="W449" s="37"/>
      <c r="X449" s="37"/>
      <c r="Y449" s="37"/>
      <c r="Z449" s="37"/>
      <c r="AA449" s="37"/>
      <c r="AB449" s="37"/>
      <c r="AC449" s="37"/>
      <c r="AD449" s="37"/>
      <c r="AE449" s="37"/>
      <c r="AT449" s="20" t="s">
        <v>148</v>
      </c>
      <c r="AU449" s="20" t="s">
        <v>82</v>
      </c>
    </row>
    <row r="450" spans="1:65" s="2" customFormat="1" ht="16.5" customHeight="1">
      <c r="A450" s="37"/>
      <c r="B450" s="38"/>
      <c r="C450" s="241" t="s">
        <v>633</v>
      </c>
      <c r="D450" s="241" t="s">
        <v>403</v>
      </c>
      <c r="E450" s="242" t="s">
        <v>1405</v>
      </c>
      <c r="F450" s="243" t="s">
        <v>1406</v>
      </c>
      <c r="G450" s="244" t="s">
        <v>504</v>
      </c>
      <c r="H450" s="245">
        <v>12</v>
      </c>
      <c r="I450" s="246"/>
      <c r="J450" s="247">
        <f>ROUND(I450*H450,2)</f>
        <v>0</v>
      </c>
      <c r="K450" s="243" t="s">
        <v>471</v>
      </c>
      <c r="L450" s="248"/>
      <c r="M450" s="249" t="s">
        <v>19</v>
      </c>
      <c r="N450" s="250" t="s">
        <v>43</v>
      </c>
      <c r="O450" s="67"/>
      <c r="P450" s="200">
        <f>O450*H450</f>
        <v>0</v>
      </c>
      <c r="Q450" s="200">
        <v>0</v>
      </c>
      <c r="R450" s="200">
        <f>Q450*H450</f>
        <v>0</v>
      </c>
      <c r="S450" s="200">
        <v>0</v>
      </c>
      <c r="T450" s="201">
        <f>S450*H450</f>
        <v>0</v>
      </c>
      <c r="U450" s="37"/>
      <c r="V450" s="37"/>
      <c r="W450" s="37"/>
      <c r="X450" s="37"/>
      <c r="Y450" s="37"/>
      <c r="Z450" s="37"/>
      <c r="AA450" s="37"/>
      <c r="AB450" s="37"/>
      <c r="AC450" s="37"/>
      <c r="AD450" s="37"/>
      <c r="AE450" s="37"/>
      <c r="AR450" s="202" t="s">
        <v>263</v>
      </c>
      <c r="AT450" s="202" t="s">
        <v>403</v>
      </c>
      <c r="AU450" s="202" t="s">
        <v>82</v>
      </c>
      <c r="AY450" s="20" t="s">
        <v>136</v>
      </c>
      <c r="BE450" s="203">
        <f>IF(N450="základní",J450,0)</f>
        <v>0</v>
      </c>
      <c r="BF450" s="203">
        <f>IF(N450="snížená",J450,0)</f>
        <v>0</v>
      </c>
      <c r="BG450" s="203">
        <f>IF(N450="zákl. přenesená",J450,0)</f>
        <v>0</v>
      </c>
      <c r="BH450" s="203">
        <f>IF(N450="sníž. přenesená",J450,0)</f>
        <v>0</v>
      </c>
      <c r="BI450" s="203">
        <f>IF(N450="nulová",J450,0)</f>
        <v>0</v>
      </c>
      <c r="BJ450" s="20" t="s">
        <v>80</v>
      </c>
      <c r="BK450" s="203">
        <f>ROUND(I450*H450,2)</f>
        <v>0</v>
      </c>
      <c r="BL450" s="20" t="s">
        <v>145</v>
      </c>
      <c r="BM450" s="202" t="s">
        <v>1407</v>
      </c>
    </row>
    <row r="451" spans="1:47" s="2" customFormat="1" ht="11.25">
      <c r="A451" s="37"/>
      <c r="B451" s="38"/>
      <c r="C451" s="39"/>
      <c r="D451" s="204" t="s">
        <v>148</v>
      </c>
      <c r="E451" s="39"/>
      <c r="F451" s="205" t="s">
        <v>1406</v>
      </c>
      <c r="G451" s="39"/>
      <c r="H451" s="39"/>
      <c r="I451" s="112"/>
      <c r="J451" s="39"/>
      <c r="K451" s="39"/>
      <c r="L451" s="42"/>
      <c r="M451" s="206"/>
      <c r="N451" s="207"/>
      <c r="O451" s="67"/>
      <c r="P451" s="67"/>
      <c r="Q451" s="67"/>
      <c r="R451" s="67"/>
      <c r="S451" s="67"/>
      <c r="T451" s="68"/>
      <c r="U451" s="37"/>
      <c r="V451" s="37"/>
      <c r="W451" s="37"/>
      <c r="X451" s="37"/>
      <c r="Y451" s="37"/>
      <c r="Z451" s="37"/>
      <c r="AA451" s="37"/>
      <c r="AB451" s="37"/>
      <c r="AC451" s="37"/>
      <c r="AD451" s="37"/>
      <c r="AE451" s="37"/>
      <c r="AT451" s="20" t="s">
        <v>148</v>
      </c>
      <c r="AU451" s="20" t="s">
        <v>82</v>
      </c>
    </row>
    <row r="452" spans="1:65" s="2" customFormat="1" ht="16.5" customHeight="1">
      <c r="A452" s="37"/>
      <c r="B452" s="38"/>
      <c r="C452" s="241" t="s">
        <v>139</v>
      </c>
      <c r="D452" s="241" t="s">
        <v>403</v>
      </c>
      <c r="E452" s="242" t="s">
        <v>1408</v>
      </c>
      <c r="F452" s="243" t="s">
        <v>1409</v>
      </c>
      <c r="G452" s="244" t="s">
        <v>504</v>
      </c>
      <c r="H452" s="245">
        <v>2</v>
      </c>
      <c r="I452" s="246"/>
      <c r="J452" s="247">
        <f>ROUND(I452*H452,2)</f>
        <v>0</v>
      </c>
      <c r="K452" s="243" t="s">
        <v>471</v>
      </c>
      <c r="L452" s="248"/>
      <c r="M452" s="249" t="s">
        <v>19</v>
      </c>
      <c r="N452" s="250" t="s">
        <v>43</v>
      </c>
      <c r="O452" s="67"/>
      <c r="P452" s="200">
        <f>O452*H452</f>
        <v>0</v>
      </c>
      <c r="Q452" s="200">
        <v>0</v>
      </c>
      <c r="R452" s="200">
        <f>Q452*H452</f>
        <v>0</v>
      </c>
      <c r="S452" s="200">
        <v>0</v>
      </c>
      <c r="T452" s="201">
        <f>S452*H452</f>
        <v>0</v>
      </c>
      <c r="U452" s="37"/>
      <c r="V452" s="37"/>
      <c r="W452" s="37"/>
      <c r="X452" s="37"/>
      <c r="Y452" s="37"/>
      <c r="Z452" s="37"/>
      <c r="AA452" s="37"/>
      <c r="AB452" s="37"/>
      <c r="AC452" s="37"/>
      <c r="AD452" s="37"/>
      <c r="AE452" s="37"/>
      <c r="AR452" s="202" t="s">
        <v>263</v>
      </c>
      <c r="AT452" s="202" t="s">
        <v>403</v>
      </c>
      <c r="AU452" s="202" t="s">
        <v>82</v>
      </c>
      <c r="AY452" s="20" t="s">
        <v>136</v>
      </c>
      <c r="BE452" s="203">
        <f>IF(N452="základní",J452,0)</f>
        <v>0</v>
      </c>
      <c r="BF452" s="203">
        <f>IF(N452="snížená",J452,0)</f>
        <v>0</v>
      </c>
      <c r="BG452" s="203">
        <f>IF(N452="zákl. přenesená",J452,0)</f>
        <v>0</v>
      </c>
      <c r="BH452" s="203">
        <f>IF(N452="sníž. přenesená",J452,0)</f>
        <v>0</v>
      </c>
      <c r="BI452" s="203">
        <f>IF(N452="nulová",J452,0)</f>
        <v>0</v>
      </c>
      <c r="BJ452" s="20" t="s">
        <v>80</v>
      </c>
      <c r="BK452" s="203">
        <f>ROUND(I452*H452,2)</f>
        <v>0</v>
      </c>
      <c r="BL452" s="20" t="s">
        <v>145</v>
      </c>
      <c r="BM452" s="202" t="s">
        <v>1410</v>
      </c>
    </row>
    <row r="453" spans="1:47" s="2" customFormat="1" ht="11.25">
      <c r="A453" s="37"/>
      <c r="B453" s="38"/>
      <c r="C453" s="39"/>
      <c r="D453" s="204" t="s">
        <v>148</v>
      </c>
      <c r="E453" s="39"/>
      <c r="F453" s="205" t="s">
        <v>1409</v>
      </c>
      <c r="G453" s="39"/>
      <c r="H453" s="39"/>
      <c r="I453" s="112"/>
      <c r="J453" s="39"/>
      <c r="K453" s="39"/>
      <c r="L453" s="42"/>
      <c r="M453" s="206"/>
      <c r="N453" s="207"/>
      <c r="O453" s="67"/>
      <c r="P453" s="67"/>
      <c r="Q453" s="67"/>
      <c r="R453" s="67"/>
      <c r="S453" s="67"/>
      <c r="T453" s="68"/>
      <c r="U453" s="37"/>
      <c r="V453" s="37"/>
      <c r="W453" s="37"/>
      <c r="X453" s="37"/>
      <c r="Y453" s="37"/>
      <c r="Z453" s="37"/>
      <c r="AA453" s="37"/>
      <c r="AB453" s="37"/>
      <c r="AC453" s="37"/>
      <c r="AD453" s="37"/>
      <c r="AE453" s="37"/>
      <c r="AT453" s="20" t="s">
        <v>148</v>
      </c>
      <c r="AU453" s="20" t="s">
        <v>82</v>
      </c>
    </row>
    <row r="454" spans="1:65" s="2" customFormat="1" ht="16.5" customHeight="1">
      <c r="A454" s="37"/>
      <c r="B454" s="38"/>
      <c r="C454" s="241" t="s">
        <v>185</v>
      </c>
      <c r="D454" s="241" t="s">
        <v>403</v>
      </c>
      <c r="E454" s="242" t="s">
        <v>1411</v>
      </c>
      <c r="F454" s="243" t="s">
        <v>1412</v>
      </c>
      <c r="G454" s="244" t="s">
        <v>504</v>
      </c>
      <c r="H454" s="245">
        <v>2</v>
      </c>
      <c r="I454" s="246"/>
      <c r="J454" s="247">
        <f>ROUND(I454*H454,2)</f>
        <v>0</v>
      </c>
      <c r="K454" s="243" t="s">
        <v>471</v>
      </c>
      <c r="L454" s="248"/>
      <c r="M454" s="249" t="s">
        <v>19</v>
      </c>
      <c r="N454" s="250" t="s">
        <v>43</v>
      </c>
      <c r="O454" s="67"/>
      <c r="P454" s="200">
        <f>O454*H454</f>
        <v>0</v>
      </c>
      <c r="Q454" s="200">
        <v>0</v>
      </c>
      <c r="R454" s="200">
        <f>Q454*H454</f>
        <v>0</v>
      </c>
      <c r="S454" s="200">
        <v>0</v>
      </c>
      <c r="T454" s="201">
        <f>S454*H454</f>
        <v>0</v>
      </c>
      <c r="U454" s="37"/>
      <c r="V454" s="37"/>
      <c r="W454" s="37"/>
      <c r="X454" s="37"/>
      <c r="Y454" s="37"/>
      <c r="Z454" s="37"/>
      <c r="AA454" s="37"/>
      <c r="AB454" s="37"/>
      <c r="AC454" s="37"/>
      <c r="AD454" s="37"/>
      <c r="AE454" s="37"/>
      <c r="AR454" s="202" t="s">
        <v>263</v>
      </c>
      <c r="AT454" s="202" t="s">
        <v>403</v>
      </c>
      <c r="AU454" s="202" t="s">
        <v>82</v>
      </c>
      <c r="AY454" s="20" t="s">
        <v>136</v>
      </c>
      <c r="BE454" s="203">
        <f>IF(N454="základní",J454,0)</f>
        <v>0</v>
      </c>
      <c r="BF454" s="203">
        <f>IF(N454="snížená",J454,0)</f>
        <v>0</v>
      </c>
      <c r="BG454" s="203">
        <f>IF(N454="zákl. přenesená",J454,0)</f>
        <v>0</v>
      </c>
      <c r="BH454" s="203">
        <f>IF(N454="sníž. přenesená",J454,0)</f>
        <v>0</v>
      </c>
      <c r="BI454" s="203">
        <f>IF(N454="nulová",J454,0)</f>
        <v>0</v>
      </c>
      <c r="BJ454" s="20" t="s">
        <v>80</v>
      </c>
      <c r="BK454" s="203">
        <f>ROUND(I454*H454,2)</f>
        <v>0</v>
      </c>
      <c r="BL454" s="20" t="s">
        <v>145</v>
      </c>
      <c r="BM454" s="202" t="s">
        <v>1413</v>
      </c>
    </row>
    <row r="455" spans="1:47" s="2" customFormat="1" ht="11.25">
      <c r="A455" s="37"/>
      <c r="B455" s="38"/>
      <c r="C455" s="39"/>
      <c r="D455" s="204" t="s">
        <v>148</v>
      </c>
      <c r="E455" s="39"/>
      <c r="F455" s="205" t="s">
        <v>1412</v>
      </c>
      <c r="G455" s="39"/>
      <c r="H455" s="39"/>
      <c r="I455" s="112"/>
      <c r="J455" s="39"/>
      <c r="K455" s="39"/>
      <c r="L455" s="42"/>
      <c r="M455" s="206"/>
      <c r="N455" s="207"/>
      <c r="O455" s="67"/>
      <c r="P455" s="67"/>
      <c r="Q455" s="67"/>
      <c r="R455" s="67"/>
      <c r="S455" s="67"/>
      <c r="T455" s="68"/>
      <c r="U455" s="37"/>
      <c r="V455" s="37"/>
      <c r="W455" s="37"/>
      <c r="X455" s="37"/>
      <c r="Y455" s="37"/>
      <c r="Z455" s="37"/>
      <c r="AA455" s="37"/>
      <c r="AB455" s="37"/>
      <c r="AC455" s="37"/>
      <c r="AD455" s="37"/>
      <c r="AE455" s="37"/>
      <c r="AT455" s="20" t="s">
        <v>148</v>
      </c>
      <c r="AU455" s="20" t="s">
        <v>82</v>
      </c>
    </row>
    <row r="456" spans="1:65" s="2" customFormat="1" ht="16.5" customHeight="1">
      <c r="A456" s="37"/>
      <c r="B456" s="38"/>
      <c r="C456" s="241" t="s">
        <v>653</v>
      </c>
      <c r="D456" s="241" t="s">
        <v>403</v>
      </c>
      <c r="E456" s="242" t="s">
        <v>1414</v>
      </c>
      <c r="F456" s="243" t="s">
        <v>1415</v>
      </c>
      <c r="G456" s="244" t="s">
        <v>504</v>
      </c>
      <c r="H456" s="245">
        <v>2</v>
      </c>
      <c r="I456" s="246"/>
      <c r="J456" s="247">
        <f>ROUND(I456*H456,2)</f>
        <v>0</v>
      </c>
      <c r="K456" s="243" t="s">
        <v>471</v>
      </c>
      <c r="L456" s="248"/>
      <c r="M456" s="249" t="s">
        <v>19</v>
      </c>
      <c r="N456" s="250" t="s">
        <v>43</v>
      </c>
      <c r="O456" s="67"/>
      <c r="P456" s="200">
        <f>O456*H456</f>
        <v>0</v>
      </c>
      <c r="Q456" s="200">
        <v>0</v>
      </c>
      <c r="R456" s="200">
        <f>Q456*H456</f>
        <v>0</v>
      </c>
      <c r="S456" s="200">
        <v>0</v>
      </c>
      <c r="T456" s="201">
        <f>S456*H456</f>
        <v>0</v>
      </c>
      <c r="U456" s="37"/>
      <c r="V456" s="37"/>
      <c r="W456" s="37"/>
      <c r="X456" s="37"/>
      <c r="Y456" s="37"/>
      <c r="Z456" s="37"/>
      <c r="AA456" s="37"/>
      <c r="AB456" s="37"/>
      <c r="AC456" s="37"/>
      <c r="AD456" s="37"/>
      <c r="AE456" s="37"/>
      <c r="AR456" s="202" t="s">
        <v>263</v>
      </c>
      <c r="AT456" s="202" t="s">
        <v>403</v>
      </c>
      <c r="AU456" s="202" t="s">
        <v>82</v>
      </c>
      <c r="AY456" s="20" t="s">
        <v>136</v>
      </c>
      <c r="BE456" s="203">
        <f>IF(N456="základní",J456,0)</f>
        <v>0</v>
      </c>
      <c r="BF456" s="203">
        <f>IF(N456="snížená",J456,0)</f>
        <v>0</v>
      </c>
      <c r="BG456" s="203">
        <f>IF(N456="zákl. přenesená",J456,0)</f>
        <v>0</v>
      </c>
      <c r="BH456" s="203">
        <f>IF(N456="sníž. přenesená",J456,0)</f>
        <v>0</v>
      </c>
      <c r="BI456" s="203">
        <f>IF(N456="nulová",J456,0)</f>
        <v>0</v>
      </c>
      <c r="BJ456" s="20" t="s">
        <v>80</v>
      </c>
      <c r="BK456" s="203">
        <f>ROUND(I456*H456,2)</f>
        <v>0</v>
      </c>
      <c r="BL456" s="20" t="s">
        <v>145</v>
      </c>
      <c r="BM456" s="202" t="s">
        <v>1416</v>
      </c>
    </row>
    <row r="457" spans="1:47" s="2" customFormat="1" ht="11.25">
      <c r="A457" s="37"/>
      <c r="B457" s="38"/>
      <c r="C457" s="39"/>
      <c r="D457" s="204" t="s">
        <v>148</v>
      </c>
      <c r="E457" s="39"/>
      <c r="F457" s="205" t="s">
        <v>1415</v>
      </c>
      <c r="G457" s="39"/>
      <c r="H457" s="39"/>
      <c r="I457" s="112"/>
      <c r="J457" s="39"/>
      <c r="K457" s="39"/>
      <c r="L457" s="42"/>
      <c r="M457" s="206"/>
      <c r="N457" s="207"/>
      <c r="O457" s="67"/>
      <c r="P457" s="67"/>
      <c r="Q457" s="67"/>
      <c r="R457" s="67"/>
      <c r="S457" s="67"/>
      <c r="T457" s="68"/>
      <c r="U457" s="37"/>
      <c r="V457" s="37"/>
      <c r="W457" s="37"/>
      <c r="X457" s="37"/>
      <c r="Y457" s="37"/>
      <c r="Z457" s="37"/>
      <c r="AA457" s="37"/>
      <c r="AB457" s="37"/>
      <c r="AC457" s="37"/>
      <c r="AD457" s="37"/>
      <c r="AE457" s="37"/>
      <c r="AT457" s="20" t="s">
        <v>148</v>
      </c>
      <c r="AU457" s="20" t="s">
        <v>82</v>
      </c>
    </row>
    <row r="458" spans="1:65" s="2" customFormat="1" ht="16.5" customHeight="1">
      <c r="A458" s="37"/>
      <c r="B458" s="38"/>
      <c r="C458" s="241" t="s">
        <v>661</v>
      </c>
      <c r="D458" s="241" t="s">
        <v>403</v>
      </c>
      <c r="E458" s="242" t="s">
        <v>1417</v>
      </c>
      <c r="F458" s="243" t="s">
        <v>1418</v>
      </c>
      <c r="G458" s="244" t="s">
        <v>504</v>
      </c>
      <c r="H458" s="245">
        <v>2</v>
      </c>
      <c r="I458" s="246"/>
      <c r="J458" s="247">
        <f>ROUND(I458*H458,2)</f>
        <v>0</v>
      </c>
      <c r="K458" s="243" t="s">
        <v>471</v>
      </c>
      <c r="L458" s="248"/>
      <c r="M458" s="249" t="s">
        <v>19</v>
      </c>
      <c r="N458" s="250" t="s">
        <v>43</v>
      </c>
      <c r="O458" s="67"/>
      <c r="P458" s="200">
        <f>O458*H458</f>
        <v>0</v>
      </c>
      <c r="Q458" s="200">
        <v>0</v>
      </c>
      <c r="R458" s="200">
        <f>Q458*H458</f>
        <v>0</v>
      </c>
      <c r="S458" s="200">
        <v>0</v>
      </c>
      <c r="T458" s="201">
        <f>S458*H458</f>
        <v>0</v>
      </c>
      <c r="U458" s="37"/>
      <c r="V458" s="37"/>
      <c r="W458" s="37"/>
      <c r="X458" s="37"/>
      <c r="Y458" s="37"/>
      <c r="Z458" s="37"/>
      <c r="AA458" s="37"/>
      <c r="AB458" s="37"/>
      <c r="AC458" s="37"/>
      <c r="AD458" s="37"/>
      <c r="AE458" s="37"/>
      <c r="AR458" s="202" t="s">
        <v>263</v>
      </c>
      <c r="AT458" s="202" t="s">
        <v>403</v>
      </c>
      <c r="AU458" s="202" t="s">
        <v>82</v>
      </c>
      <c r="AY458" s="20" t="s">
        <v>136</v>
      </c>
      <c r="BE458" s="203">
        <f>IF(N458="základní",J458,0)</f>
        <v>0</v>
      </c>
      <c r="BF458" s="203">
        <f>IF(N458="snížená",J458,0)</f>
        <v>0</v>
      </c>
      <c r="BG458" s="203">
        <f>IF(N458="zákl. přenesená",J458,0)</f>
        <v>0</v>
      </c>
      <c r="BH458" s="203">
        <f>IF(N458="sníž. přenesená",J458,0)</f>
        <v>0</v>
      </c>
      <c r="BI458" s="203">
        <f>IF(N458="nulová",J458,0)</f>
        <v>0</v>
      </c>
      <c r="BJ458" s="20" t="s">
        <v>80</v>
      </c>
      <c r="BK458" s="203">
        <f>ROUND(I458*H458,2)</f>
        <v>0</v>
      </c>
      <c r="BL458" s="20" t="s">
        <v>145</v>
      </c>
      <c r="BM458" s="202" t="s">
        <v>1419</v>
      </c>
    </row>
    <row r="459" spans="1:47" s="2" customFormat="1" ht="11.25">
      <c r="A459" s="37"/>
      <c r="B459" s="38"/>
      <c r="C459" s="39"/>
      <c r="D459" s="204" t="s">
        <v>148</v>
      </c>
      <c r="E459" s="39"/>
      <c r="F459" s="205" t="s">
        <v>1418</v>
      </c>
      <c r="G459" s="39"/>
      <c r="H459" s="39"/>
      <c r="I459" s="112"/>
      <c r="J459" s="39"/>
      <c r="K459" s="39"/>
      <c r="L459" s="42"/>
      <c r="M459" s="206"/>
      <c r="N459" s="207"/>
      <c r="O459" s="67"/>
      <c r="P459" s="67"/>
      <c r="Q459" s="67"/>
      <c r="R459" s="67"/>
      <c r="S459" s="67"/>
      <c r="T459" s="68"/>
      <c r="U459" s="37"/>
      <c r="V459" s="37"/>
      <c r="W459" s="37"/>
      <c r="X459" s="37"/>
      <c r="Y459" s="37"/>
      <c r="Z459" s="37"/>
      <c r="AA459" s="37"/>
      <c r="AB459" s="37"/>
      <c r="AC459" s="37"/>
      <c r="AD459" s="37"/>
      <c r="AE459" s="37"/>
      <c r="AT459" s="20" t="s">
        <v>148</v>
      </c>
      <c r="AU459" s="20" t="s">
        <v>82</v>
      </c>
    </row>
    <row r="460" spans="1:65" s="2" customFormat="1" ht="16.5" customHeight="1">
      <c r="A460" s="37"/>
      <c r="B460" s="38"/>
      <c r="C460" s="241" t="s">
        <v>667</v>
      </c>
      <c r="D460" s="241" t="s">
        <v>403</v>
      </c>
      <c r="E460" s="242" t="s">
        <v>1420</v>
      </c>
      <c r="F460" s="243" t="s">
        <v>1421</v>
      </c>
      <c r="G460" s="244" t="s">
        <v>504</v>
      </c>
      <c r="H460" s="245">
        <v>9</v>
      </c>
      <c r="I460" s="246"/>
      <c r="J460" s="247">
        <f>ROUND(I460*H460,2)</f>
        <v>0</v>
      </c>
      <c r="K460" s="243" t="s">
        <v>471</v>
      </c>
      <c r="L460" s="248"/>
      <c r="M460" s="249" t="s">
        <v>19</v>
      </c>
      <c r="N460" s="250" t="s">
        <v>43</v>
      </c>
      <c r="O460" s="67"/>
      <c r="P460" s="200">
        <f>O460*H460</f>
        <v>0</v>
      </c>
      <c r="Q460" s="200">
        <v>0</v>
      </c>
      <c r="R460" s="200">
        <f>Q460*H460</f>
        <v>0</v>
      </c>
      <c r="S460" s="200">
        <v>0</v>
      </c>
      <c r="T460" s="201">
        <f>S460*H460</f>
        <v>0</v>
      </c>
      <c r="U460" s="37"/>
      <c r="V460" s="37"/>
      <c r="W460" s="37"/>
      <c r="X460" s="37"/>
      <c r="Y460" s="37"/>
      <c r="Z460" s="37"/>
      <c r="AA460" s="37"/>
      <c r="AB460" s="37"/>
      <c r="AC460" s="37"/>
      <c r="AD460" s="37"/>
      <c r="AE460" s="37"/>
      <c r="AR460" s="202" t="s">
        <v>263</v>
      </c>
      <c r="AT460" s="202" t="s">
        <v>403</v>
      </c>
      <c r="AU460" s="202" t="s">
        <v>82</v>
      </c>
      <c r="AY460" s="20" t="s">
        <v>136</v>
      </c>
      <c r="BE460" s="203">
        <f>IF(N460="základní",J460,0)</f>
        <v>0</v>
      </c>
      <c r="BF460" s="203">
        <f>IF(N460="snížená",J460,0)</f>
        <v>0</v>
      </c>
      <c r="BG460" s="203">
        <f>IF(N460="zákl. přenesená",J460,0)</f>
        <v>0</v>
      </c>
      <c r="BH460" s="203">
        <f>IF(N460="sníž. přenesená",J460,0)</f>
        <v>0</v>
      </c>
      <c r="BI460" s="203">
        <f>IF(N460="nulová",J460,0)</f>
        <v>0</v>
      </c>
      <c r="BJ460" s="20" t="s">
        <v>80</v>
      </c>
      <c r="BK460" s="203">
        <f>ROUND(I460*H460,2)</f>
        <v>0</v>
      </c>
      <c r="BL460" s="20" t="s">
        <v>145</v>
      </c>
      <c r="BM460" s="202" t="s">
        <v>1422</v>
      </c>
    </row>
    <row r="461" spans="1:47" s="2" customFormat="1" ht="11.25">
      <c r="A461" s="37"/>
      <c r="B461" s="38"/>
      <c r="C461" s="39"/>
      <c r="D461" s="204" t="s">
        <v>148</v>
      </c>
      <c r="E461" s="39"/>
      <c r="F461" s="205" t="s">
        <v>1421</v>
      </c>
      <c r="G461" s="39"/>
      <c r="H461" s="39"/>
      <c r="I461" s="112"/>
      <c r="J461" s="39"/>
      <c r="K461" s="39"/>
      <c r="L461" s="42"/>
      <c r="M461" s="206"/>
      <c r="N461" s="207"/>
      <c r="O461" s="67"/>
      <c r="P461" s="67"/>
      <c r="Q461" s="67"/>
      <c r="R461" s="67"/>
      <c r="S461" s="67"/>
      <c r="T461" s="68"/>
      <c r="U461" s="37"/>
      <c r="V461" s="37"/>
      <c r="W461" s="37"/>
      <c r="X461" s="37"/>
      <c r="Y461" s="37"/>
      <c r="Z461" s="37"/>
      <c r="AA461" s="37"/>
      <c r="AB461" s="37"/>
      <c r="AC461" s="37"/>
      <c r="AD461" s="37"/>
      <c r="AE461" s="37"/>
      <c r="AT461" s="20" t="s">
        <v>148</v>
      </c>
      <c r="AU461" s="20" t="s">
        <v>82</v>
      </c>
    </row>
    <row r="462" spans="1:65" s="2" customFormat="1" ht="16.5" customHeight="1">
      <c r="A462" s="37"/>
      <c r="B462" s="38"/>
      <c r="C462" s="241" t="s">
        <v>673</v>
      </c>
      <c r="D462" s="241" t="s">
        <v>403</v>
      </c>
      <c r="E462" s="242" t="s">
        <v>1423</v>
      </c>
      <c r="F462" s="243" t="s">
        <v>1424</v>
      </c>
      <c r="G462" s="244" t="s">
        <v>504</v>
      </c>
      <c r="H462" s="245">
        <v>2</v>
      </c>
      <c r="I462" s="246"/>
      <c r="J462" s="247">
        <f>ROUND(I462*H462,2)</f>
        <v>0</v>
      </c>
      <c r="K462" s="243" t="s">
        <v>471</v>
      </c>
      <c r="L462" s="248"/>
      <c r="M462" s="249" t="s">
        <v>19</v>
      </c>
      <c r="N462" s="250" t="s">
        <v>43</v>
      </c>
      <c r="O462" s="67"/>
      <c r="P462" s="200">
        <f>O462*H462</f>
        <v>0</v>
      </c>
      <c r="Q462" s="200">
        <v>0</v>
      </c>
      <c r="R462" s="200">
        <f>Q462*H462</f>
        <v>0</v>
      </c>
      <c r="S462" s="200">
        <v>0</v>
      </c>
      <c r="T462" s="201">
        <f>S462*H462</f>
        <v>0</v>
      </c>
      <c r="U462" s="37"/>
      <c r="V462" s="37"/>
      <c r="W462" s="37"/>
      <c r="X462" s="37"/>
      <c r="Y462" s="37"/>
      <c r="Z462" s="37"/>
      <c r="AA462" s="37"/>
      <c r="AB462" s="37"/>
      <c r="AC462" s="37"/>
      <c r="AD462" s="37"/>
      <c r="AE462" s="37"/>
      <c r="AR462" s="202" t="s">
        <v>263</v>
      </c>
      <c r="AT462" s="202" t="s">
        <v>403</v>
      </c>
      <c r="AU462" s="202" t="s">
        <v>82</v>
      </c>
      <c r="AY462" s="20" t="s">
        <v>136</v>
      </c>
      <c r="BE462" s="203">
        <f>IF(N462="základní",J462,0)</f>
        <v>0</v>
      </c>
      <c r="BF462" s="203">
        <f>IF(N462="snížená",J462,0)</f>
        <v>0</v>
      </c>
      <c r="BG462" s="203">
        <f>IF(N462="zákl. přenesená",J462,0)</f>
        <v>0</v>
      </c>
      <c r="BH462" s="203">
        <f>IF(N462="sníž. přenesená",J462,0)</f>
        <v>0</v>
      </c>
      <c r="BI462" s="203">
        <f>IF(N462="nulová",J462,0)</f>
        <v>0</v>
      </c>
      <c r="BJ462" s="20" t="s">
        <v>80</v>
      </c>
      <c r="BK462" s="203">
        <f>ROUND(I462*H462,2)</f>
        <v>0</v>
      </c>
      <c r="BL462" s="20" t="s">
        <v>145</v>
      </c>
      <c r="BM462" s="202" t="s">
        <v>1425</v>
      </c>
    </row>
    <row r="463" spans="1:47" s="2" customFormat="1" ht="11.25">
      <c r="A463" s="37"/>
      <c r="B463" s="38"/>
      <c r="C463" s="39"/>
      <c r="D463" s="204" t="s">
        <v>148</v>
      </c>
      <c r="E463" s="39"/>
      <c r="F463" s="205" t="s">
        <v>1424</v>
      </c>
      <c r="G463" s="39"/>
      <c r="H463" s="39"/>
      <c r="I463" s="112"/>
      <c r="J463" s="39"/>
      <c r="K463" s="39"/>
      <c r="L463" s="42"/>
      <c r="M463" s="206"/>
      <c r="N463" s="207"/>
      <c r="O463" s="67"/>
      <c r="P463" s="67"/>
      <c r="Q463" s="67"/>
      <c r="R463" s="67"/>
      <c r="S463" s="67"/>
      <c r="T463" s="68"/>
      <c r="U463" s="37"/>
      <c r="V463" s="37"/>
      <c r="W463" s="37"/>
      <c r="X463" s="37"/>
      <c r="Y463" s="37"/>
      <c r="Z463" s="37"/>
      <c r="AA463" s="37"/>
      <c r="AB463" s="37"/>
      <c r="AC463" s="37"/>
      <c r="AD463" s="37"/>
      <c r="AE463" s="37"/>
      <c r="AT463" s="20" t="s">
        <v>148</v>
      </c>
      <c r="AU463" s="20" t="s">
        <v>82</v>
      </c>
    </row>
    <row r="464" spans="1:65" s="2" customFormat="1" ht="16.5" customHeight="1">
      <c r="A464" s="37"/>
      <c r="B464" s="38"/>
      <c r="C464" s="241" t="s">
        <v>679</v>
      </c>
      <c r="D464" s="241" t="s">
        <v>403</v>
      </c>
      <c r="E464" s="242" t="s">
        <v>1426</v>
      </c>
      <c r="F464" s="243" t="s">
        <v>1427</v>
      </c>
      <c r="G464" s="244" t="s">
        <v>504</v>
      </c>
      <c r="H464" s="245">
        <v>4</v>
      </c>
      <c r="I464" s="246"/>
      <c r="J464" s="247">
        <f>ROUND(I464*H464,2)</f>
        <v>0</v>
      </c>
      <c r="K464" s="243" t="s">
        <v>471</v>
      </c>
      <c r="L464" s="248"/>
      <c r="M464" s="249" t="s">
        <v>19</v>
      </c>
      <c r="N464" s="250" t="s">
        <v>43</v>
      </c>
      <c r="O464" s="67"/>
      <c r="P464" s="200">
        <f>O464*H464</f>
        <v>0</v>
      </c>
      <c r="Q464" s="200">
        <v>0</v>
      </c>
      <c r="R464" s="200">
        <f>Q464*H464</f>
        <v>0</v>
      </c>
      <c r="S464" s="200">
        <v>0</v>
      </c>
      <c r="T464" s="201">
        <f>S464*H464</f>
        <v>0</v>
      </c>
      <c r="U464" s="37"/>
      <c r="V464" s="37"/>
      <c r="W464" s="37"/>
      <c r="X464" s="37"/>
      <c r="Y464" s="37"/>
      <c r="Z464" s="37"/>
      <c r="AA464" s="37"/>
      <c r="AB464" s="37"/>
      <c r="AC464" s="37"/>
      <c r="AD464" s="37"/>
      <c r="AE464" s="37"/>
      <c r="AR464" s="202" t="s">
        <v>263</v>
      </c>
      <c r="AT464" s="202" t="s">
        <v>403</v>
      </c>
      <c r="AU464" s="202" t="s">
        <v>82</v>
      </c>
      <c r="AY464" s="20" t="s">
        <v>136</v>
      </c>
      <c r="BE464" s="203">
        <f>IF(N464="základní",J464,0)</f>
        <v>0</v>
      </c>
      <c r="BF464" s="203">
        <f>IF(N464="snížená",J464,0)</f>
        <v>0</v>
      </c>
      <c r="BG464" s="203">
        <f>IF(N464="zákl. přenesená",J464,0)</f>
        <v>0</v>
      </c>
      <c r="BH464" s="203">
        <f>IF(N464="sníž. přenesená",J464,0)</f>
        <v>0</v>
      </c>
      <c r="BI464" s="203">
        <f>IF(N464="nulová",J464,0)</f>
        <v>0</v>
      </c>
      <c r="BJ464" s="20" t="s">
        <v>80</v>
      </c>
      <c r="BK464" s="203">
        <f>ROUND(I464*H464,2)</f>
        <v>0</v>
      </c>
      <c r="BL464" s="20" t="s">
        <v>145</v>
      </c>
      <c r="BM464" s="202" t="s">
        <v>1428</v>
      </c>
    </row>
    <row r="465" spans="1:47" s="2" customFormat="1" ht="11.25">
      <c r="A465" s="37"/>
      <c r="B465" s="38"/>
      <c r="C465" s="39"/>
      <c r="D465" s="204" t="s">
        <v>148</v>
      </c>
      <c r="E465" s="39"/>
      <c r="F465" s="205" t="s">
        <v>1427</v>
      </c>
      <c r="G465" s="39"/>
      <c r="H465" s="39"/>
      <c r="I465" s="112"/>
      <c r="J465" s="39"/>
      <c r="K465" s="39"/>
      <c r="L465" s="42"/>
      <c r="M465" s="206"/>
      <c r="N465" s="207"/>
      <c r="O465" s="67"/>
      <c r="P465" s="67"/>
      <c r="Q465" s="67"/>
      <c r="R465" s="67"/>
      <c r="S465" s="67"/>
      <c r="T465" s="68"/>
      <c r="U465" s="37"/>
      <c r="V465" s="37"/>
      <c r="W465" s="37"/>
      <c r="X465" s="37"/>
      <c r="Y465" s="37"/>
      <c r="Z465" s="37"/>
      <c r="AA465" s="37"/>
      <c r="AB465" s="37"/>
      <c r="AC465" s="37"/>
      <c r="AD465" s="37"/>
      <c r="AE465" s="37"/>
      <c r="AT465" s="20" t="s">
        <v>148</v>
      </c>
      <c r="AU465" s="20" t="s">
        <v>82</v>
      </c>
    </row>
    <row r="466" spans="1:65" s="2" customFormat="1" ht="16.5" customHeight="1">
      <c r="A466" s="37"/>
      <c r="B466" s="38"/>
      <c r="C466" s="241" t="s">
        <v>683</v>
      </c>
      <c r="D466" s="241" t="s">
        <v>403</v>
      </c>
      <c r="E466" s="242" t="s">
        <v>1429</v>
      </c>
      <c r="F466" s="243" t="s">
        <v>1430</v>
      </c>
      <c r="G466" s="244" t="s">
        <v>504</v>
      </c>
      <c r="H466" s="245">
        <v>2</v>
      </c>
      <c r="I466" s="246"/>
      <c r="J466" s="247">
        <f>ROUND(I466*H466,2)</f>
        <v>0</v>
      </c>
      <c r="K466" s="243" t="s">
        <v>471</v>
      </c>
      <c r="L466" s="248"/>
      <c r="M466" s="249" t="s">
        <v>19</v>
      </c>
      <c r="N466" s="250" t="s">
        <v>43</v>
      </c>
      <c r="O466" s="67"/>
      <c r="P466" s="200">
        <f>O466*H466</f>
        <v>0</v>
      </c>
      <c r="Q466" s="200">
        <v>0</v>
      </c>
      <c r="R466" s="200">
        <f>Q466*H466</f>
        <v>0</v>
      </c>
      <c r="S466" s="200">
        <v>0</v>
      </c>
      <c r="T466" s="201">
        <f>S466*H466</f>
        <v>0</v>
      </c>
      <c r="U466" s="37"/>
      <c r="V466" s="37"/>
      <c r="W466" s="37"/>
      <c r="X466" s="37"/>
      <c r="Y466" s="37"/>
      <c r="Z466" s="37"/>
      <c r="AA466" s="37"/>
      <c r="AB466" s="37"/>
      <c r="AC466" s="37"/>
      <c r="AD466" s="37"/>
      <c r="AE466" s="37"/>
      <c r="AR466" s="202" t="s">
        <v>263</v>
      </c>
      <c r="AT466" s="202" t="s">
        <v>403</v>
      </c>
      <c r="AU466" s="202" t="s">
        <v>82</v>
      </c>
      <c r="AY466" s="20" t="s">
        <v>136</v>
      </c>
      <c r="BE466" s="203">
        <f>IF(N466="základní",J466,0)</f>
        <v>0</v>
      </c>
      <c r="BF466" s="203">
        <f>IF(N466="snížená",J466,0)</f>
        <v>0</v>
      </c>
      <c r="BG466" s="203">
        <f>IF(N466="zákl. přenesená",J466,0)</f>
        <v>0</v>
      </c>
      <c r="BH466" s="203">
        <f>IF(N466="sníž. přenesená",J466,0)</f>
        <v>0</v>
      </c>
      <c r="BI466" s="203">
        <f>IF(N466="nulová",J466,0)</f>
        <v>0</v>
      </c>
      <c r="BJ466" s="20" t="s">
        <v>80</v>
      </c>
      <c r="BK466" s="203">
        <f>ROUND(I466*H466,2)</f>
        <v>0</v>
      </c>
      <c r="BL466" s="20" t="s">
        <v>145</v>
      </c>
      <c r="BM466" s="202" t="s">
        <v>1431</v>
      </c>
    </row>
    <row r="467" spans="1:47" s="2" customFormat="1" ht="11.25">
      <c r="A467" s="37"/>
      <c r="B467" s="38"/>
      <c r="C467" s="39"/>
      <c r="D467" s="204" t="s">
        <v>148</v>
      </c>
      <c r="E467" s="39"/>
      <c r="F467" s="205" t="s">
        <v>1430</v>
      </c>
      <c r="G467" s="39"/>
      <c r="H467" s="39"/>
      <c r="I467" s="112"/>
      <c r="J467" s="39"/>
      <c r="K467" s="39"/>
      <c r="L467" s="42"/>
      <c r="M467" s="206"/>
      <c r="N467" s="207"/>
      <c r="O467" s="67"/>
      <c r="P467" s="67"/>
      <c r="Q467" s="67"/>
      <c r="R467" s="67"/>
      <c r="S467" s="67"/>
      <c r="T467" s="68"/>
      <c r="U467" s="37"/>
      <c r="V467" s="37"/>
      <c r="W467" s="37"/>
      <c r="X467" s="37"/>
      <c r="Y467" s="37"/>
      <c r="Z467" s="37"/>
      <c r="AA467" s="37"/>
      <c r="AB467" s="37"/>
      <c r="AC467" s="37"/>
      <c r="AD467" s="37"/>
      <c r="AE467" s="37"/>
      <c r="AT467" s="20" t="s">
        <v>148</v>
      </c>
      <c r="AU467" s="20" t="s">
        <v>82</v>
      </c>
    </row>
    <row r="468" spans="1:65" s="2" customFormat="1" ht="16.5" customHeight="1">
      <c r="A468" s="37"/>
      <c r="B468" s="38"/>
      <c r="C468" s="241" t="s">
        <v>690</v>
      </c>
      <c r="D468" s="241" t="s">
        <v>403</v>
      </c>
      <c r="E468" s="242" t="s">
        <v>1432</v>
      </c>
      <c r="F468" s="243" t="s">
        <v>1433</v>
      </c>
      <c r="G468" s="244" t="s">
        <v>504</v>
      </c>
      <c r="H468" s="245">
        <v>3</v>
      </c>
      <c r="I468" s="246"/>
      <c r="J468" s="247">
        <f>ROUND(I468*H468,2)</f>
        <v>0</v>
      </c>
      <c r="K468" s="243" t="s">
        <v>471</v>
      </c>
      <c r="L468" s="248"/>
      <c r="M468" s="249" t="s">
        <v>19</v>
      </c>
      <c r="N468" s="250" t="s">
        <v>43</v>
      </c>
      <c r="O468" s="67"/>
      <c r="P468" s="200">
        <f>O468*H468</f>
        <v>0</v>
      </c>
      <c r="Q468" s="200">
        <v>0</v>
      </c>
      <c r="R468" s="200">
        <f>Q468*H468</f>
        <v>0</v>
      </c>
      <c r="S468" s="200">
        <v>0</v>
      </c>
      <c r="T468" s="201">
        <f>S468*H468</f>
        <v>0</v>
      </c>
      <c r="U468" s="37"/>
      <c r="V468" s="37"/>
      <c r="W468" s="37"/>
      <c r="X468" s="37"/>
      <c r="Y468" s="37"/>
      <c r="Z468" s="37"/>
      <c r="AA468" s="37"/>
      <c r="AB468" s="37"/>
      <c r="AC468" s="37"/>
      <c r="AD468" s="37"/>
      <c r="AE468" s="37"/>
      <c r="AR468" s="202" t="s">
        <v>263</v>
      </c>
      <c r="AT468" s="202" t="s">
        <v>403</v>
      </c>
      <c r="AU468" s="202" t="s">
        <v>82</v>
      </c>
      <c r="AY468" s="20" t="s">
        <v>136</v>
      </c>
      <c r="BE468" s="203">
        <f>IF(N468="základní",J468,0)</f>
        <v>0</v>
      </c>
      <c r="BF468" s="203">
        <f>IF(N468="snížená",J468,0)</f>
        <v>0</v>
      </c>
      <c r="BG468" s="203">
        <f>IF(N468="zákl. přenesená",J468,0)</f>
        <v>0</v>
      </c>
      <c r="BH468" s="203">
        <f>IF(N468="sníž. přenesená",J468,0)</f>
        <v>0</v>
      </c>
      <c r="BI468" s="203">
        <f>IF(N468="nulová",J468,0)</f>
        <v>0</v>
      </c>
      <c r="BJ468" s="20" t="s">
        <v>80</v>
      </c>
      <c r="BK468" s="203">
        <f>ROUND(I468*H468,2)</f>
        <v>0</v>
      </c>
      <c r="BL468" s="20" t="s">
        <v>145</v>
      </c>
      <c r="BM468" s="202" t="s">
        <v>1434</v>
      </c>
    </row>
    <row r="469" spans="1:47" s="2" customFormat="1" ht="11.25">
      <c r="A469" s="37"/>
      <c r="B469" s="38"/>
      <c r="C469" s="39"/>
      <c r="D469" s="204" t="s">
        <v>148</v>
      </c>
      <c r="E469" s="39"/>
      <c r="F469" s="205" t="s">
        <v>1433</v>
      </c>
      <c r="G469" s="39"/>
      <c r="H469" s="39"/>
      <c r="I469" s="112"/>
      <c r="J469" s="39"/>
      <c r="K469" s="39"/>
      <c r="L469" s="42"/>
      <c r="M469" s="206"/>
      <c r="N469" s="207"/>
      <c r="O469" s="67"/>
      <c r="P469" s="67"/>
      <c r="Q469" s="67"/>
      <c r="R469" s="67"/>
      <c r="S469" s="67"/>
      <c r="T469" s="68"/>
      <c r="U469" s="37"/>
      <c r="V469" s="37"/>
      <c r="W469" s="37"/>
      <c r="X469" s="37"/>
      <c r="Y469" s="37"/>
      <c r="Z469" s="37"/>
      <c r="AA469" s="37"/>
      <c r="AB469" s="37"/>
      <c r="AC469" s="37"/>
      <c r="AD469" s="37"/>
      <c r="AE469" s="37"/>
      <c r="AT469" s="20" t="s">
        <v>148</v>
      </c>
      <c r="AU469" s="20" t="s">
        <v>82</v>
      </c>
    </row>
    <row r="470" spans="1:65" s="2" customFormat="1" ht="16.5" customHeight="1">
      <c r="A470" s="37"/>
      <c r="B470" s="38"/>
      <c r="C470" s="241" t="s">
        <v>697</v>
      </c>
      <c r="D470" s="241" t="s">
        <v>403</v>
      </c>
      <c r="E470" s="242" t="s">
        <v>1435</v>
      </c>
      <c r="F470" s="243" t="s">
        <v>1436</v>
      </c>
      <c r="G470" s="244" t="s">
        <v>504</v>
      </c>
      <c r="H470" s="245">
        <v>1</v>
      </c>
      <c r="I470" s="246"/>
      <c r="J470" s="247">
        <f>ROUND(I470*H470,2)</f>
        <v>0</v>
      </c>
      <c r="K470" s="243" t="s">
        <v>471</v>
      </c>
      <c r="L470" s="248"/>
      <c r="M470" s="249" t="s">
        <v>19</v>
      </c>
      <c r="N470" s="250" t="s">
        <v>43</v>
      </c>
      <c r="O470" s="67"/>
      <c r="P470" s="200">
        <f>O470*H470</f>
        <v>0</v>
      </c>
      <c r="Q470" s="200">
        <v>0</v>
      </c>
      <c r="R470" s="200">
        <f>Q470*H470</f>
        <v>0</v>
      </c>
      <c r="S470" s="200">
        <v>0</v>
      </c>
      <c r="T470" s="201">
        <f>S470*H470</f>
        <v>0</v>
      </c>
      <c r="U470" s="37"/>
      <c r="V470" s="37"/>
      <c r="W470" s="37"/>
      <c r="X470" s="37"/>
      <c r="Y470" s="37"/>
      <c r="Z470" s="37"/>
      <c r="AA470" s="37"/>
      <c r="AB470" s="37"/>
      <c r="AC470" s="37"/>
      <c r="AD470" s="37"/>
      <c r="AE470" s="37"/>
      <c r="AR470" s="202" t="s">
        <v>263</v>
      </c>
      <c r="AT470" s="202" t="s">
        <v>403</v>
      </c>
      <c r="AU470" s="202" t="s">
        <v>82</v>
      </c>
      <c r="AY470" s="20" t="s">
        <v>136</v>
      </c>
      <c r="BE470" s="203">
        <f>IF(N470="základní",J470,0)</f>
        <v>0</v>
      </c>
      <c r="BF470" s="203">
        <f>IF(N470="snížená",J470,0)</f>
        <v>0</v>
      </c>
      <c r="BG470" s="203">
        <f>IF(N470="zákl. přenesená",J470,0)</f>
        <v>0</v>
      </c>
      <c r="BH470" s="203">
        <f>IF(N470="sníž. přenesená",J470,0)</f>
        <v>0</v>
      </c>
      <c r="BI470" s="203">
        <f>IF(N470="nulová",J470,0)</f>
        <v>0</v>
      </c>
      <c r="BJ470" s="20" t="s">
        <v>80</v>
      </c>
      <c r="BK470" s="203">
        <f>ROUND(I470*H470,2)</f>
        <v>0</v>
      </c>
      <c r="BL470" s="20" t="s">
        <v>145</v>
      </c>
      <c r="BM470" s="202" t="s">
        <v>1437</v>
      </c>
    </row>
    <row r="471" spans="1:47" s="2" customFormat="1" ht="11.25">
      <c r="A471" s="37"/>
      <c r="B471" s="38"/>
      <c r="C471" s="39"/>
      <c r="D471" s="204" t="s">
        <v>148</v>
      </c>
      <c r="E471" s="39"/>
      <c r="F471" s="205" t="s">
        <v>1436</v>
      </c>
      <c r="G471" s="39"/>
      <c r="H471" s="39"/>
      <c r="I471" s="112"/>
      <c r="J471" s="39"/>
      <c r="K471" s="39"/>
      <c r="L471" s="42"/>
      <c r="M471" s="206"/>
      <c r="N471" s="207"/>
      <c r="O471" s="67"/>
      <c r="P471" s="67"/>
      <c r="Q471" s="67"/>
      <c r="R471" s="67"/>
      <c r="S471" s="67"/>
      <c r="T471" s="68"/>
      <c r="U471" s="37"/>
      <c r="V471" s="37"/>
      <c r="W471" s="37"/>
      <c r="X471" s="37"/>
      <c r="Y471" s="37"/>
      <c r="Z471" s="37"/>
      <c r="AA471" s="37"/>
      <c r="AB471" s="37"/>
      <c r="AC471" s="37"/>
      <c r="AD471" s="37"/>
      <c r="AE471" s="37"/>
      <c r="AT471" s="20" t="s">
        <v>148</v>
      </c>
      <c r="AU471" s="20" t="s">
        <v>82</v>
      </c>
    </row>
    <row r="472" spans="1:65" s="2" customFormat="1" ht="16.5" customHeight="1">
      <c r="A472" s="37"/>
      <c r="B472" s="38"/>
      <c r="C472" s="241" t="s">
        <v>704</v>
      </c>
      <c r="D472" s="241" t="s">
        <v>403</v>
      </c>
      <c r="E472" s="242" t="s">
        <v>1438</v>
      </c>
      <c r="F472" s="243" t="s">
        <v>1439</v>
      </c>
      <c r="G472" s="244" t="s">
        <v>504</v>
      </c>
      <c r="H472" s="245">
        <v>1</v>
      </c>
      <c r="I472" s="246"/>
      <c r="J472" s="247">
        <f>ROUND(I472*H472,2)</f>
        <v>0</v>
      </c>
      <c r="K472" s="243" t="s">
        <v>471</v>
      </c>
      <c r="L472" s="248"/>
      <c r="M472" s="249" t="s">
        <v>19</v>
      </c>
      <c r="N472" s="250" t="s">
        <v>43</v>
      </c>
      <c r="O472" s="67"/>
      <c r="P472" s="200">
        <f>O472*H472</f>
        <v>0</v>
      </c>
      <c r="Q472" s="200">
        <v>0</v>
      </c>
      <c r="R472" s="200">
        <f>Q472*H472</f>
        <v>0</v>
      </c>
      <c r="S472" s="200">
        <v>0</v>
      </c>
      <c r="T472" s="201">
        <f>S472*H472</f>
        <v>0</v>
      </c>
      <c r="U472" s="37"/>
      <c r="V472" s="37"/>
      <c r="W472" s="37"/>
      <c r="X472" s="37"/>
      <c r="Y472" s="37"/>
      <c r="Z472" s="37"/>
      <c r="AA472" s="37"/>
      <c r="AB472" s="37"/>
      <c r="AC472" s="37"/>
      <c r="AD472" s="37"/>
      <c r="AE472" s="37"/>
      <c r="AR472" s="202" t="s">
        <v>263</v>
      </c>
      <c r="AT472" s="202" t="s">
        <v>403</v>
      </c>
      <c r="AU472" s="202" t="s">
        <v>82</v>
      </c>
      <c r="AY472" s="20" t="s">
        <v>136</v>
      </c>
      <c r="BE472" s="203">
        <f>IF(N472="základní",J472,0)</f>
        <v>0</v>
      </c>
      <c r="BF472" s="203">
        <f>IF(N472="snížená",J472,0)</f>
        <v>0</v>
      </c>
      <c r="BG472" s="203">
        <f>IF(N472="zákl. přenesená",J472,0)</f>
        <v>0</v>
      </c>
      <c r="BH472" s="203">
        <f>IF(N472="sníž. přenesená",J472,0)</f>
        <v>0</v>
      </c>
      <c r="BI472" s="203">
        <f>IF(N472="nulová",J472,0)</f>
        <v>0</v>
      </c>
      <c r="BJ472" s="20" t="s">
        <v>80</v>
      </c>
      <c r="BK472" s="203">
        <f>ROUND(I472*H472,2)</f>
        <v>0</v>
      </c>
      <c r="BL472" s="20" t="s">
        <v>145</v>
      </c>
      <c r="BM472" s="202" t="s">
        <v>1440</v>
      </c>
    </row>
    <row r="473" spans="1:47" s="2" customFormat="1" ht="11.25">
      <c r="A473" s="37"/>
      <c r="B473" s="38"/>
      <c r="C473" s="39"/>
      <c r="D473" s="204" t="s">
        <v>148</v>
      </c>
      <c r="E473" s="39"/>
      <c r="F473" s="205" t="s">
        <v>1439</v>
      </c>
      <c r="G473" s="39"/>
      <c r="H473" s="39"/>
      <c r="I473" s="112"/>
      <c r="J473" s="39"/>
      <c r="K473" s="39"/>
      <c r="L473" s="42"/>
      <c r="M473" s="206"/>
      <c r="N473" s="207"/>
      <c r="O473" s="67"/>
      <c r="P473" s="67"/>
      <c r="Q473" s="67"/>
      <c r="R473" s="67"/>
      <c r="S473" s="67"/>
      <c r="T473" s="68"/>
      <c r="U473" s="37"/>
      <c r="V473" s="37"/>
      <c r="W473" s="37"/>
      <c r="X473" s="37"/>
      <c r="Y473" s="37"/>
      <c r="Z473" s="37"/>
      <c r="AA473" s="37"/>
      <c r="AB473" s="37"/>
      <c r="AC473" s="37"/>
      <c r="AD473" s="37"/>
      <c r="AE473" s="37"/>
      <c r="AT473" s="20" t="s">
        <v>148</v>
      </c>
      <c r="AU473" s="20" t="s">
        <v>82</v>
      </c>
    </row>
    <row r="474" spans="1:65" s="2" customFormat="1" ht="16.5" customHeight="1">
      <c r="A474" s="37"/>
      <c r="B474" s="38"/>
      <c r="C474" s="241" t="s">
        <v>711</v>
      </c>
      <c r="D474" s="241" t="s">
        <v>403</v>
      </c>
      <c r="E474" s="242" t="s">
        <v>1441</v>
      </c>
      <c r="F474" s="243" t="s">
        <v>1442</v>
      </c>
      <c r="G474" s="244" t="s">
        <v>504</v>
      </c>
      <c r="H474" s="245">
        <v>3</v>
      </c>
      <c r="I474" s="246"/>
      <c r="J474" s="247">
        <f>ROUND(I474*H474,2)</f>
        <v>0</v>
      </c>
      <c r="K474" s="243" t="s">
        <v>471</v>
      </c>
      <c r="L474" s="248"/>
      <c r="M474" s="249" t="s">
        <v>19</v>
      </c>
      <c r="N474" s="250" t="s">
        <v>43</v>
      </c>
      <c r="O474" s="67"/>
      <c r="P474" s="200">
        <f>O474*H474</f>
        <v>0</v>
      </c>
      <c r="Q474" s="200">
        <v>0</v>
      </c>
      <c r="R474" s="200">
        <f>Q474*H474</f>
        <v>0</v>
      </c>
      <c r="S474" s="200">
        <v>0</v>
      </c>
      <c r="T474" s="201">
        <f>S474*H474</f>
        <v>0</v>
      </c>
      <c r="U474" s="37"/>
      <c r="V474" s="37"/>
      <c r="W474" s="37"/>
      <c r="X474" s="37"/>
      <c r="Y474" s="37"/>
      <c r="Z474" s="37"/>
      <c r="AA474" s="37"/>
      <c r="AB474" s="37"/>
      <c r="AC474" s="37"/>
      <c r="AD474" s="37"/>
      <c r="AE474" s="37"/>
      <c r="AR474" s="202" t="s">
        <v>263</v>
      </c>
      <c r="AT474" s="202" t="s">
        <v>403</v>
      </c>
      <c r="AU474" s="202" t="s">
        <v>82</v>
      </c>
      <c r="AY474" s="20" t="s">
        <v>136</v>
      </c>
      <c r="BE474" s="203">
        <f>IF(N474="základní",J474,0)</f>
        <v>0</v>
      </c>
      <c r="BF474" s="203">
        <f>IF(N474="snížená",J474,0)</f>
        <v>0</v>
      </c>
      <c r="BG474" s="203">
        <f>IF(N474="zákl. přenesená",J474,0)</f>
        <v>0</v>
      </c>
      <c r="BH474" s="203">
        <f>IF(N474="sníž. přenesená",J474,0)</f>
        <v>0</v>
      </c>
      <c r="BI474" s="203">
        <f>IF(N474="nulová",J474,0)</f>
        <v>0</v>
      </c>
      <c r="BJ474" s="20" t="s">
        <v>80</v>
      </c>
      <c r="BK474" s="203">
        <f>ROUND(I474*H474,2)</f>
        <v>0</v>
      </c>
      <c r="BL474" s="20" t="s">
        <v>145</v>
      </c>
      <c r="BM474" s="202" t="s">
        <v>1443</v>
      </c>
    </row>
    <row r="475" spans="1:47" s="2" customFormat="1" ht="11.25">
      <c r="A475" s="37"/>
      <c r="B475" s="38"/>
      <c r="C475" s="39"/>
      <c r="D475" s="204" t="s">
        <v>148</v>
      </c>
      <c r="E475" s="39"/>
      <c r="F475" s="205" t="s">
        <v>1442</v>
      </c>
      <c r="G475" s="39"/>
      <c r="H475" s="39"/>
      <c r="I475" s="112"/>
      <c r="J475" s="39"/>
      <c r="K475" s="39"/>
      <c r="L475" s="42"/>
      <c r="M475" s="206"/>
      <c r="N475" s="207"/>
      <c r="O475" s="67"/>
      <c r="P475" s="67"/>
      <c r="Q475" s="67"/>
      <c r="R475" s="67"/>
      <c r="S475" s="67"/>
      <c r="T475" s="68"/>
      <c r="U475" s="37"/>
      <c r="V475" s="37"/>
      <c r="W475" s="37"/>
      <c r="X475" s="37"/>
      <c r="Y475" s="37"/>
      <c r="Z475" s="37"/>
      <c r="AA475" s="37"/>
      <c r="AB475" s="37"/>
      <c r="AC475" s="37"/>
      <c r="AD475" s="37"/>
      <c r="AE475" s="37"/>
      <c r="AT475" s="20" t="s">
        <v>148</v>
      </c>
      <c r="AU475" s="20" t="s">
        <v>82</v>
      </c>
    </row>
    <row r="476" spans="1:65" s="2" customFormat="1" ht="16.5" customHeight="1">
      <c r="A476" s="37"/>
      <c r="B476" s="38"/>
      <c r="C476" s="241" t="s">
        <v>718</v>
      </c>
      <c r="D476" s="241" t="s">
        <v>403</v>
      </c>
      <c r="E476" s="242" t="s">
        <v>1444</v>
      </c>
      <c r="F476" s="243" t="s">
        <v>1445</v>
      </c>
      <c r="G476" s="244" t="s">
        <v>504</v>
      </c>
      <c r="H476" s="245">
        <v>2</v>
      </c>
      <c r="I476" s="246"/>
      <c r="J476" s="247">
        <f>ROUND(I476*H476,2)</f>
        <v>0</v>
      </c>
      <c r="K476" s="243" t="s">
        <v>471</v>
      </c>
      <c r="L476" s="248"/>
      <c r="M476" s="249" t="s">
        <v>19</v>
      </c>
      <c r="N476" s="250" t="s">
        <v>43</v>
      </c>
      <c r="O476" s="67"/>
      <c r="P476" s="200">
        <f>O476*H476</f>
        <v>0</v>
      </c>
      <c r="Q476" s="200">
        <v>0</v>
      </c>
      <c r="R476" s="200">
        <f>Q476*H476</f>
        <v>0</v>
      </c>
      <c r="S476" s="200">
        <v>0</v>
      </c>
      <c r="T476" s="201">
        <f>S476*H476</f>
        <v>0</v>
      </c>
      <c r="U476" s="37"/>
      <c r="V476" s="37"/>
      <c r="W476" s="37"/>
      <c r="X476" s="37"/>
      <c r="Y476" s="37"/>
      <c r="Z476" s="37"/>
      <c r="AA476" s="37"/>
      <c r="AB476" s="37"/>
      <c r="AC476" s="37"/>
      <c r="AD476" s="37"/>
      <c r="AE476" s="37"/>
      <c r="AR476" s="202" t="s">
        <v>263</v>
      </c>
      <c r="AT476" s="202" t="s">
        <v>403</v>
      </c>
      <c r="AU476" s="202" t="s">
        <v>82</v>
      </c>
      <c r="AY476" s="20" t="s">
        <v>136</v>
      </c>
      <c r="BE476" s="203">
        <f>IF(N476="základní",J476,0)</f>
        <v>0</v>
      </c>
      <c r="BF476" s="203">
        <f>IF(N476="snížená",J476,0)</f>
        <v>0</v>
      </c>
      <c r="BG476" s="203">
        <f>IF(N476="zákl. přenesená",J476,0)</f>
        <v>0</v>
      </c>
      <c r="BH476" s="203">
        <f>IF(N476="sníž. přenesená",J476,0)</f>
        <v>0</v>
      </c>
      <c r="BI476" s="203">
        <f>IF(N476="nulová",J476,0)</f>
        <v>0</v>
      </c>
      <c r="BJ476" s="20" t="s">
        <v>80</v>
      </c>
      <c r="BK476" s="203">
        <f>ROUND(I476*H476,2)</f>
        <v>0</v>
      </c>
      <c r="BL476" s="20" t="s">
        <v>145</v>
      </c>
      <c r="BM476" s="202" t="s">
        <v>1446</v>
      </c>
    </row>
    <row r="477" spans="1:47" s="2" customFormat="1" ht="11.25">
      <c r="A477" s="37"/>
      <c r="B477" s="38"/>
      <c r="C477" s="39"/>
      <c r="D477" s="204" t="s">
        <v>148</v>
      </c>
      <c r="E477" s="39"/>
      <c r="F477" s="205" t="s">
        <v>1445</v>
      </c>
      <c r="G477" s="39"/>
      <c r="H477" s="39"/>
      <c r="I477" s="112"/>
      <c r="J477" s="39"/>
      <c r="K477" s="39"/>
      <c r="L477" s="42"/>
      <c r="M477" s="206"/>
      <c r="N477" s="207"/>
      <c r="O477" s="67"/>
      <c r="P477" s="67"/>
      <c r="Q477" s="67"/>
      <c r="R477" s="67"/>
      <c r="S477" s="67"/>
      <c r="T477" s="68"/>
      <c r="U477" s="37"/>
      <c r="V477" s="37"/>
      <c r="W477" s="37"/>
      <c r="X477" s="37"/>
      <c r="Y477" s="37"/>
      <c r="Z477" s="37"/>
      <c r="AA477" s="37"/>
      <c r="AB477" s="37"/>
      <c r="AC477" s="37"/>
      <c r="AD477" s="37"/>
      <c r="AE477" s="37"/>
      <c r="AT477" s="20" t="s">
        <v>148</v>
      </c>
      <c r="AU477" s="20" t="s">
        <v>82</v>
      </c>
    </row>
    <row r="478" spans="1:65" s="2" customFormat="1" ht="16.5" customHeight="1">
      <c r="A478" s="37"/>
      <c r="B478" s="38"/>
      <c r="C478" s="241" t="s">
        <v>724</v>
      </c>
      <c r="D478" s="241" t="s">
        <v>403</v>
      </c>
      <c r="E478" s="242" t="s">
        <v>1447</v>
      </c>
      <c r="F478" s="243" t="s">
        <v>1448</v>
      </c>
      <c r="G478" s="244" t="s">
        <v>504</v>
      </c>
      <c r="H478" s="245">
        <v>2</v>
      </c>
      <c r="I478" s="246"/>
      <c r="J478" s="247">
        <f>ROUND(I478*H478,2)</f>
        <v>0</v>
      </c>
      <c r="K478" s="243" t="s">
        <v>471</v>
      </c>
      <c r="L478" s="248"/>
      <c r="M478" s="249" t="s">
        <v>19</v>
      </c>
      <c r="N478" s="250" t="s">
        <v>43</v>
      </c>
      <c r="O478" s="67"/>
      <c r="P478" s="200">
        <f>O478*H478</f>
        <v>0</v>
      </c>
      <c r="Q478" s="200">
        <v>0</v>
      </c>
      <c r="R478" s="200">
        <f>Q478*H478</f>
        <v>0</v>
      </c>
      <c r="S478" s="200">
        <v>0</v>
      </c>
      <c r="T478" s="201">
        <f>S478*H478</f>
        <v>0</v>
      </c>
      <c r="U478" s="37"/>
      <c r="V478" s="37"/>
      <c r="W478" s="37"/>
      <c r="X478" s="37"/>
      <c r="Y478" s="37"/>
      <c r="Z478" s="37"/>
      <c r="AA478" s="37"/>
      <c r="AB478" s="37"/>
      <c r="AC478" s="37"/>
      <c r="AD478" s="37"/>
      <c r="AE478" s="37"/>
      <c r="AR478" s="202" t="s">
        <v>263</v>
      </c>
      <c r="AT478" s="202" t="s">
        <v>403</v>
      </c>
      <c r="AU478" s="202" t="s">
        <v>82</v>
      </c>
      <c r="AY478" s="20" t="s">
        <v>136</v>
      </c>
      <c r="BE478" s="203">
        <f>IF(N478="základní",J478,0)</f>
        <v>0</v>
      </c>
      <c r="BF478" s="203">
        <f>IF(N478="snížená",J478,0)</f>
        <v>0</v>
      </c>
      <c r="BG478" s="203">
        <f>IF(N478="zákl. přenesená",J478,0)</f>
        <v>0</v>
      </c>
      <c r="BH478" s="203">
        <f>IF(N478="sníž. přenesená",J478,0)</f>
        <v>0</v>
      </c>
      <c r="BI478" s="203">
        <f>IF(N478="nulová",J478,0)</f>
        <v>0</v>
      </c>
      <c r="BJ478" s="20" t="s">
        <v>80</v>
      </c>
      <c r="BK478" s="203">
        <f>ROUND(I478*H478,2)</f>
        <v>0</v>
      </c>
      <c r="BL478" s="20" t="s">
        <v>145</v>
      </c>
      <c r="BM478" s="202" t="s">
        <v>1449</v>
      </c>
    </row>
    <row r="479" spans="1:47" s="2" customFormat="1" ht="11.25">
      <c r="A479" s="37"/>
      <c r="B479" s="38"/>
      <c r="C479" s="39"/>
      <c r="D479" s="204" t="s">
        <v>148</v>
      </c>
      <c r="E479" s="39"/>
      <c r="F479" s="205" t="s">
        <v>1448</v>
      </c>
      <c r="G479" s="39"/>
      <c r="H479" s="39"/>
      <c r="I479" s="112"/>
      <c r="J479" s="39"/>
      <c r="K479" s="39"/>
      <c r="L479" s="42"/>
      <c r="M479" s="206"/>
      <c r="N479" s="207"/>
      <c r="O479" s="67"/>
      <c r="P479" s="67"/>
      <c r="Q479" s="67"/>
      <c r="R479" s="67"/>
      <c r="S479" s="67"/>
      <c r="T479" s="68"/>
      <c r="U479" s="37"/>
      <c r="V479" s="37"/>
      <c r="W479" s="37"/>
      <c r="X479" s="37"/>
      <c r="Y479" s="37"/>
      <c r="Z479" s="37"/>
      <c r="AA479" s="37"/>
      <c r="AB479" s="37"/>
      <c r="AC479" s="37"/>
      <c r="AD479" s="37"/>
      <c r="AE479" s="37"/>
      <c r="AT479" s="20" t="s">
        <v>148</v>
      </c>
      <c r="AU479" s="20" t="s">
        <v>82</v>
      </c>
    </row>
    <row r="480" spans="1:65" s="2" customFormat="1" ht="16.5" customHeight="1">
      <c r="A480" s="37"/>
      <c r="B480" s="38"/>
      <c r="C480" s="191" t="s">
        <v>731</v>
      </c>
      <c r="D480" s="191" t="s">
        <v>141</v>
      </c>
      <c r="E480" s="192" t="s">
        <v>572</v>
      </c>
      <c r="F480" s="193" t="s">
        <v>573</v>
      </c>
      <c r="G480" s="194" t="s">
        <v>90</v>
      </c>
      <c r="H480" s="195">
        <v>22.023</v>
      </c>
      <c r="I480" s="196"/>
      <c r="J480" s="197">
        <f>ROUND(I480*H480,2)</f>
        <v>0</v>
      </c>
      <c r="K480" s="193" t="s">
        <v>144</v>
      </c>
      <c r="L480" s="42"/>
      <c r="M480" s="198" t="s">
        <v>19</v>
      </c>
      <c r="N480" s="199" t="s">
        <v>43</v>
      </c>
      <c r="O480" s="67"/>
      <c r="P480" s="200">
        <f>O480*H480</f>
        <v>0</v>
      </c>
      <c r="Q480" s="200">
        <v>0.00027</v>
      </c>
      <c r="R480" s="200">
        <f>Q480*H480</f>
        <v>0.00594621</v>
      </c>
      <c r="S480" s="200">
        <v>0</v>
      </c>
      <c r="T480" s="201">
        <f>S480*H480</f>
        <v>0</v>
      </c>
      <c r="U480" s="37"/>
      <c r="V480" s="37"/>
      <c r="W480" s="37"/>
      <c r="X480" s="37"/>
      <c r="Y480" s="37"/>
      <c r="Z480" s="37"/>
      <c r="AA480" s="37"/>
      <c r="AB480" s="37"/>
      <c r="AC480" s="37"/>
      <c r="AD480" s="37"/>
      <c r="AE480" s="37"/>
      <c r="AR480" s="202" t="s">
        <v>332</v>
      </c>
      <c r="AT480" s="202" t="s">
        <v>141</v>
      </c>
      <c r="AU480" s="202" t="s">
        <v>82</v>
      </c>
      <c r="AY480" s="20" t="s">
        <v>136</v>
      </c>
      <c r="BE480" s="203">
        <f>IF(N480="základní",J480,0)</f>
        <v>0</v>
      </c>
      <c r="BF480" s="203">
        <f>IF(N480="snížená",J480,0)</f>
        <v>0</v>
      </c>
      <c r="BG480" s="203">
        <f>IF(N480="zákl. přenesená",J480,0)</f>
        <v>0</v>
      </c>
      <c r="BH480" s="203">
        <f>IF(N480="sníž. přenesená",J480,0)</f>
        <v>0</v>
      </c>
      <c r="BI480" s="203">
        <f>IF(N480="nulová",J480,0)</f>
        <v>0</v>
      </c>
      <c r="BJ480" s="20" t="s">
        <v>80</v>
      </c>
      <c r="BK480" s="203">
        <f>ROUND(I480*H480,2)</f>
        <v>0</v>
      </c>
      <c r="BL480" s="20" t="s">
        <v>332</v>
      </c>
      <c r="BM480" s="202" t="s">
        <v>1450</v>
      </c>
    </row>
    <row r="481" spans="1:47" s="2" customFormat="1" ht="11.25">
      <c r="A481" s="37"/>
      <c r="B481" s="38"/>
      <c r="C481" s="39"/>
      <c r="D481" s="204" t="s">
        <v>148</v>
      </c>
      <c r="E481" s="39"/>
      <c r="F481" s="205" t="s">
        <v>575</v>
      </c>
      <c r="G481" s="39"/>
      <c r="H481" s="39"/>
      <c r="I481" s="112"/>
      <c r="J481" s="39"/>
      <c r="K481" s="39"/>
      <c r="L481" s="42"/>
      <c r="M481" s="206"/>
      <c r="N481" s="207"/>
      <c r="O481" s="67"/>
      <c r="P481" s="67"/>
      <c r="Q481" s="67"/>
      <c r="R481" s="67"/>
      <c r="S481" s="67"/>
      <c r="T481" s="68"/>
      <c r="U481" s="37"/>
      <c r="V481" s="37"/>
      <c r="W481" s="37"/>
      <c r="X481" s="37"/>
      <c r="Y481" s="37"/>
      <c r="Z481" s="37"/>
      <c r="AA481" s="37"/>
      <c r="AB481" s="37"/>
      <c r="AC481" s="37"/>
      <c r="AD481" s="37"/>
      <c r="AE481" s="37"/>
      <c r="AT481" s="20" t="s">
        <v>148</v>
      </c>
      <c r="AU481" s="20" t="s">
        <v>82</v>
      </c>
    </row>
    <row r="482" spans="1:47" s="2" customFormat="1" ht="78">
      <c r="A482" s="37"/>
      <c r="B482" s="38"/>
      <c r="C482" s="39"/>
      <c r="D482" s="204" t="s">
        <v>150</v>
      </c>
      <c r="E482" s="39"/>
      <c r="F482" s="208" t="s">
        <v>507</v>
      </c>
      <c r="G482" s="39"/>
      <c r="H482" s="39"/>
      <c r="I482" s="112"/>
      <c r="J482" s="39"/>
      <c r="K482" s="39"/>
      <c r="L482" s="42"/>
      <c r="M482" s="206"/>
      <c r="N482" s="207"/>
      <c r="O482" s="67"/>
      <c r="P482" s="67"/>
      <c r="Q482" s="67"/>
      <c r="R482" s="67"/>
      <c r="S482" s="67"/>
      <c r="T482" s="68"/>
      <c r="U482" s="37"/>
      <c r="V482" s="37"/>
      <c r="W482" s="37"/>
      <c r="X482" s="37"/>
      <c r="Y482" s="37"/>
      <c r="Z482" s="37"/>
      <c r="AA482" s="37"/>
      <c r="AB482" s="37"/>
      <c r="AC482" s="37"/>
      <c r="AD482" s="37"/>
      <c r="AE482" s="37"/>
      <c r="AT482" s="20" t="s">
        <v>150</v>
      </c>
      <c r="AU482" s="20" t="s">
        <v>82</v>
      </c>
    </row>
    <row r="483" spans="2:51" s="13" customFormat="1" ht="11.25">
      <c r="B483" s="209"/>
      <c r="C483" s="210"/>
      <c r="D483" s="204" t="s">
        <v>152</v>
      </c>
      <c r="E483" s="211" t="s">
        <v>19</v>
      </c>
      <c r="F483" s="212" t="s">
        <v>1451</v>
      </c>
      <c r="G483" s="210"/>
      <c r="H483" s="211" t="s">
        <v>19</v>
      </c>
      <c r="I483" s="213"/>
      <c r="J483" s="210"/>
      <c r="K483" s="210"/>
      <c r="L483" s="214"/>
      <c r="M483" s="215"/>
      <c r="N483" s="216"/>
      <c r="O483" s="216"/>
      <c r="P483" s="216"/>
      <c r="Q483" s="216"/>
      <c r="R483" s="216"/>
      <c r="S483" s="216"/>
      <c r="T483" s="217"/>
      <c r="AT483" s="218" t="s">
        <v>152</v>
      </c>
      <c r="AU483" s="218" t="s">
        <v>82</v>
      </c>
      <c r="AV483" s="13" t="s">
        <v>80</v>
      </c>
      <c r="AW483" s="13" t="s">
        <v>33</v>
      </c>
      <c r="AX483" s="13" t="s">
        <v>72</v>
      </c>
      <c r="AY483" s="218" t="s">
        <v>136</v>
      </c>
    </row>
    <row r="484" spans="2:51" s="14" customFormat="1" ht="11.25">
      <c r="B484" s="219"/>
      <c r="C484" s="220"/>
      <c r="D484" s="204" t="s">
        <v>152</v>
      </c>
      <c r="E484" s="221" t="s">
        <v>19</v>
      </c>
      <c r="F484" s="222" t="s">
        <v>1452</v>
      </c>
      <c r="G484" s="220"/>
      <c r="H484" s="223">
        <v>12.663</v>
      </c>
      <c r="I484" s="224"/>
      <c r="J484" s="220"/>
      <c r="K484" s="220"/>
      <c r="L484" s="225"/>
      <c r="M484" s="226"/>
      <c r="N484" s="227"/>
      <c r="O484" s="227"/>
      <c r="P484" s="227"/>
      <c r="Q484" s="227"/>
      <c r="R484" s="227"/>
      <c r="S484" s="227"/>
      <c r="T484" s="228"/>
      <c r="AT484" s="229" t="s">
        <v>152</v>
      </c>
      <c r="AU484" s="229" t="s">
        <v>82</v>
      </c>
      <c r="AV484" s="14" t="s">
        <v>82</v>
      </c>
      <c r="AW484" s="14" t="s">
        <v>33</v>
      </c>
      <c r="AX484" s="14" t="s">
        <v>72</v>
      </c>
      <c r="AY484" s="229" t="s">
        <v>136</v>
      </c>
    </row>
    <row r="485" spans="2:51" s="14" customFormat="1" ht="11.25">
      <c r="B485" s="219"/>
      <c r="C485" s="220"/>
      <c r="D485" s="204" t="s">
        <v>152</v>
      </c>
      <c r="E485" s="221" t="s">
        <v>19</v>
      </c>
      <c r="F485" s="222" t="s">
        <v>1453</v>
      </c>
      <c r="G485" s="220"/>
      <c r="H485" s="223">
        <v>9.36</v>
      </c>
      <c r="I485" s="224"/>
      <c r="J485" s="220"/>
      <c r="K485" s="220"/>
      <c r="L485" s="225"/>
      <c r="M485" s="226"/>
      <c r="N485" s="227"/>
      <c r="O485" s="227"/>
      <c r="P485" s="227"/>
      <c r="Q485" s="227"/>
      <c r="R485" s="227"/>
      <c r="S485" s="227"/>
      <c r="T485" s="228"/>
      <c r="AT485" s="229" t="s">
        <v>152</v>
      </c>
      <c r="AU485" s="229" t="s">
        <v>82</v>
      </c>
      <c r="AV485" s="14" t="s">
        <v>82</v>
      </c>
      <c r="AW485" s="14" t="s">
        <v>33</v>
      </c>
      <c r="AX485" s="14" t="s">
        <v>72</v>
      </c>
      <c r="AY485" s="229" t="s">
        <v>136</v>
      </c>
    </row>
    <row r="486" spans="2:51" s="15" customFormat="1" ht="11.25">
      <c r="B486" s="230"/>
      <c r="C486" s="231"/>
      <c r="D486" s="204" t="s">
        <v>152</v>
      </c>
      <c r="E486" s="232" t="s">
        <v>19</v>
      </c>
      <c r="F486" s="233" t="s">
        <v>177</v>
      </c>
      <c r="G486" s="231"/>
      <c r="H486" s="234">
        <v>22.023</v>
      </c>
      <c r="I486" s="235"/>
      <c r="J486" s="231"/>
      <c r="K486" s="231"/>
      <c r="L486" s="236"/>
      <c r="M486" s="237"/>
      <c r="N486" s="238"/>
      <c r="O486" s="238"/>
      <c r="P486" s="238"/>
      <c r="Q486" s="238"/>
      <c r="R486" s="238"/>
      <c r="S486" s="238"/>
      <c r="T486" s="239"/>
      <c r="AT486" s="240" t="s">
        <v>152</v>
      </c>
      <c r="AU486" s="240" t="s">
        <v>82</v>
      </c>
      <c r="AV486" s="15" t="s">
        <v>145</v>
      </c>
      <c r="AW486" s="15" t="s">
        <v>33</v>
      </c>
      <c r="AX486" s="15" t="s">
        <v>80</v>
      </c>
      <c r="AY486" s="240" t="s">
        <v>136</v>
      </c>
    </row>
    <row r="487" spans="1:65" s="2" customFormat="1" ht="16.5" customHeight="1">
      <c r="A487" s="37"/>
      <c r="B487" s="38"/>
      <c r="C487" s="241" t="s">
        <v>738</v>
      </c>
      <c r="D487" s="241" t="s">
        <v>403</v>
      </c>
      <c r="E487" s="242" t="s">
        <v>1454</v>
      </c>
      <c r="F487" s="243" t="s">
        <v>1455</v>
      </c>
      <c r="G487" s="244" t="s">
        <v>504</v>
      </c>
      <c r="H487" s="245">
        <v>3</v>
      </c>
      <c r="I487" s="246"/>
      <c r="J487" s="247">
        <f>ROUND(I487*H487,2)</f>
        <v>0</v>
      </c>
      <c r="K487" s="243" t="s">
        <v>471</v>
      </c>
      <c r="L487" s="248"/>
      <c r="M487" s="249" t="s">
        <v>19</v>
      </c>
      <c r="N487" s="250" t="s">
        <v>43</v>
      </c>
      <c r="O487" s="67"/>
      <c r="P487" s="200">
        <f>O487*H487</f>
        <v>0</v>
      </c>
      <c r="Q487" s="200">
        <v>0</v>
      </c>
      <c r="R487" s="200">
        <f>Q487*H487</f>
        <v>0</v>
      </c>
      <c r="S487" s="200">
        <v>0</v>
      </c>
      <c r="T487" s="201">
        <f>S487*H487</f>
        <v>0</v>
      </c>
      <c r="U487" s="37"/>
      <c r="V487" s="37"/>
      <c r="W487" s="37"/>
      <c r="X487" s="37"/>
      <c r="Y487" s="37"/>
      <c r="Z487" s="37"/>
      <c r="AA487" s="37"/>
      <c r="AB487" s="37"/>
      <c r="AC487" s="37"/>
      <c r="AD487" s="37"/>
      <c r="AE487" s="37"/>
      <c r="AR487" s="202" t="s">
        <v>263</v>
      </c>
      <c r="AT487" s="202" t="s">
        <v>403</v>
      </c>
      <c r="AU487" s="202" t="s">
        <v>82</v>
      </c>
      <c r="AY487" s="20" t="s">
        <v>136</v>
      </c>
      <c r="BE487" s="203">
        <f>IF(N487="základní",J487,0)</f>
        <v>0</v>
      </c>
      <c r="BF487" s="203">
        <f>IF(N487="snížená",J487,0)</f>
        <v>0</v>
      </c>
      <c r="BG487" s="203">
        <f>IF(N487="zákl. přenesená",J487,0)</f>
        <v>0</v>
      </c>
      <c r="BH487" s="203">
        <f>IF(N487="sníž. přenesená",J487,0)</f>
        <v>0</v>
      </c>
      <c r="BI487" s="203">
        <f>IF(N487="nulová",J487,0)</f>
        <v>0</v>
      </c>
      <c r="BJ487" s="20" t="s">
        <v>80</v>
      </c>
      <c r="BK487" s="203">
        <f>ROUND(I487*H487,2)</f>
        <v>0</v>
      </c>
      <c r="BL487" s="20" t="s">
        <v>145</v>
      </c>
      <c r="BM487" s="202" t="s">
        <v>1456</v>
      </c>
    </row>
    <row r="488" spans="1:47" s="2" customFormat="1" ht="11.25">
      <c r="A488" s="37"/>
      <c r="B488" s="38"/>
      <c r="C488" s="39"/>
      <c r="D488" s="204" t="s">
        <v>148</v>
      </c>
      <c r="E488" s="39"/>
      <c r="F488" s="205" t="s">
        <v>1455</v>
      </c>
      <c r="G488" s="39"/>
      <c r="H488" s="39"/>
      <c r="I488" s="112"/>
      <c r="J488" s="39"/>
      <c r="K488" s="39"/>
      <c r="L488" s="42"/>
      <c r="M488" s="206"/>
      <c r="N488" s="207"/>
      <c r="O488" s="67"/>
      <c r="P488" s="67"/>
      <c r="Q488" s="67"/>
      <c r="R488" s="67"/>
      <c r="S488" s="67"/>
      <c r="T488" s="68"/>
      <c r="U488" s="37"/>
      <c r="V488" s="37"/>
      <c r="W488" s="37"/>
      <c r="X488" s="37"/>
      <c r="Y488" s="37"/>
      <c r="Z488" s="37"/>
      <c r="AA488" s="37"/>
      <c r="AB488" s="37"/>
      <c r="AC488" s="37"/>
      <c r="AD488" s="37"/>
      <c r="AE488" s="37"/>
      <c r="AT488" s="20" t="s">
        <v>148</v>
      </c>
      <c r="AU488" s="20" t="s">
        <v>82</v>
      </c>
    </row>
    <row r="489" spans="1:65" s="2" customFormat="1" ht="16.5" customHeight="1">
      <c r="A489" s="37"/>
      <c r="B489" s="38"/>
      <c r="C489" s="241" t="s">
        <v>745</v>
      </c>
      <c r="D489" s="241" t="s">
        <v>403</v>
      </c>
      <c r="E489" s="242" t="s">
        <v>1457</v>
      </c>
      <c r="F489" s="243" t="s">
        <v>1458</v>
      </c>
      <c r="G489" s="244" t="s">
        <v>504</v>
      </c>
      <c r="H489" s="245">
        <v>3</v>
      </c>
      <c r="I489" s="246"/>
      <c r="J489" s="247">
        <f>ROUND(I489*H489,2)</f>
        <v>0</v>
      </c>
      <c r="K489" s="243" t="s">
        <v>471</v>
      </c>
      <c r="L489" s="248"/>
      <c r="M489" s="249" t="s">
        <v>19</v>
      </c>
      <c r="N489" s="250" t="s">
        <v>43</v>
      </c>
      <c r="O489" s="67"/>
      <c r="P489" s="200">
        <f>O489*H489</f>
        <v>0</v>
      </c>
      <c r="Q489" s="200">
        <v>0</v>
      </c>
      <c r="R489" s="200">
        <f>Q489*H489</f>
        <v>0</v>
      </c>
      <c r="S489" s="200">
        <v>0</v>
      </c>
      <c r="T489" s="201">
        <f>S489*H489</f>
        <v>0</v>
      </c>
      <c r="U489" s="37"/>
      <c r="V489" s="37"/>
      <c r="W489" s="37"/>
      <c r="X489" s="37"/>
      <c r="Y489" s="37"/>
      <c r="Z489" s="37"/>
      <c r="AA489" s="37"/>
      <c r="AB489" s="37"/>
      <c r="AC489" s="37"/>
      <c r="AD489" s="37"/>
      <c r="AE489" s="37"/>
      <c r="AR489" s="202" t="s">
        <v>263</v>
      </c>
      <c r="AT489" s="202" t="s">
        <v>403</v>
      </c>
      <c r="AU489" s="202" t="s">
        <v>82</v>
      </c>
      <c r="AY489" s="20" t="s">
        <v>136</v>
      </c>
      <c r="BE489" s="203">
        <f>IF(N489="základní",J489,0)</f>
        <v>0</v>
      </c>
      <c r="BF489" s="203">
        <f>IF(N489="snížená",J489,0)</f>
        <v>0</v>
      </c>
      <c r="BG489" s="203">
        <f>IF(N489="zákl. přenesená",J489,0)</f>
        <v>0</v>
      </c>
      <c r="BH489" s="203">
        <f>IF(N489="sníž. přenesená",J489,0)</f>
        <v>0</v>
      </c>
      <c r="BI489" s="203">
        <f>IF(N489="nulová",J489,0)</f>
        <v>0</v>
      </c>
      <c r="BJ489" s="20" t="s">
        <v>80</v>
      </c>
      <c r="BK489" s="203">
        <f>ROUND(I489*H489,2)</f>
        <v>0</v>
      </c>
      <c r="BL489" s="20" t="s">
        <v>145</v>
      </c>
      <c r="BM489" s="202" t="s">
        <v>1459</v>
      </c>
    </row>
    <row r="490" spans="1:47" s="2" customFormat="1" ht="11.25">
      <c r="A490" s="37"/>
      <c r="B490" s="38"/>
      <c r="C490" s="39"/>
      <c r="D490" s="204" t="s">
        <v>148</v>
      </c>
      <c r="E490" s="39"/>
      <c r="F490" s="205" t="s">
        <v>1458</v>
      </c>
      <c r="G490" s="39"/>
      <c r="H490" s="39"/>
      <c r="I490" s="112"/>
      <c r="J490" s="39"/>
      <c r="K490" s="39"/>
      <c r="L490" s="42"/>
      <c r="M490" s="206"/>
      <c r="N490" s="207"/>
      <c r="O490" s="67"/>
      <c r="P490" s="67"/>
      <c r="Q490" s="67"/>
      <c r="R490" s="67"/>
      <c r="S490" s="67"/>
      <c r="T490" s="68"/>
      <c r="U490" s="37"/>
      <c r="V490" s="37"/>
      <c r="W490" s="37"/>
      <c r="X490" s="37"/>
      <c r="Y490" s="37"/>
      <c r="Z490" s="37"/>
      <c r="AA490" s="37"/>
      <c r="AB490" s="37"/>
      <c r="AC490" s="37"/>
      <c r="AD490" s="37"/>
      <c r="AE490" s="37"/>
      <c r="AT490" s="20" t="s">
        <v>148</v>
      </c>
      <c r="AU490" s="20" t="s">
        <v>82</v>
      </c>
    </row>
    <row r="491" spans="1:65" s="2" customFormat="1" ht="16.5" customHeight="1">
      <c r="A491" s="37"/>
      <c r="B491" s="38"/>
      <c r="C491" s="191" t="s">
        <v>752</v>
      </c>
      <c r="D491" s="191" t="s">
        <v>141</v>
      </c>
      <c r="E491" s="192" t="s">
        <v>502</v>
      </c>
      <c r="F491" s="193" t="s">
        <v>503</v>
      </c>
      <c r="G491" s="194" t="s">
        <v>504</v>
      </c>
      <c r="H491" s="195">
        <v>3</v>
      </c>
      <c r="I491" s="196"/>
      <c r="J491" s="197">
        <f>ROUND(I491*H491,2)</f>
        <v>0</v>
      </c>
      <c r="K491" s="193" t="s">
        <v>144</v>
      </c>
      <c r="L491" s="42"/>
      <c r="M491" s="198" t="s">
        <v>19</v>
      </c>
      <c r="N491" s="199" t="s">
        <v>43</v>
      </c>
      <c r="O491" s="67"/>
      <c r="P491" s="200">
        <f>O491*H491</f>
        <v>0</v>
      </c>
      <c r="Q491" s="200">
        <v>0.00027</v>
      </c>
      <c r="R491" s="200">
        <f>Q491*H491</f>
        <v>0.00081</v>
      </c>
      <c r="S491" s="200">
        <v>0</v>
      </c>
      <c r="T491" s="201">
        <f>S491*H491</f>
        <v>0</v>
      </c>
      <c r="U491" s="37"/>
      <c r="V491" s="37"/>
      <c r="W491" s="37"/>
      <c r="X491" s="37"/>
      <c r="Y491" s="37"/>
      <c r="Z491" s="37"/>
      <c r="AA491" s="37"/>
      <c r="AB491" s="37"/>
      <c r="AC491" s="37"/>
      <c r="AD491" s="37"/>
      <c r="AE491" s="37"/>
      <c r="AR491" s="202" t="s">
        <v>332</v>
      </c>
      <c r="AT491" s="202" t="s">
        <v>141</v>
      </c>
      <c r="AU491" s="202" t="s">
        <v>82</v>
      </c>
      <c r="AY491" s="20" t="s">
        <v>136</v>
      </c>
      <c r="BE491" s="203">
        <f>IF(N491="základní",J491,0)</f>
        <v>0</v>
      </c>
      <c r="BF491" s="203">
        <f>IF(N491="snížená",J491,0)</f>
        <v>0</v>
      </c>
      <c r="BG491" s="203">
        <f>IF(N491="zákl. přenesená",J491,0)</f>
        <v>0</v>
      </c>
      <c r="BH491" s="203">
        <f>IF(N491="sníž. přenesená",J491,0)</f>
        <v>0</v>
      </c>
      <c r="BI491" s="203">
        <f>IF(N491="nulová",J491,0)</f>
        <v>0</v>
      </c>
      <c r="BJ491" s="20" t="s">
        <v>80</v>
      </c>
      <c r="BK491" s="203">
        <f>ROUND(I491*H491,2)</f>
        <v>0</v>
      </c>
      <c r="BL491" s="20" t="s">
        <v>332</v>
      </c>
      <c r="BM491" s="202" t="s">
        <v>1460</v>
      </c>
    </row>
    <row r="492" spans="1:47" s="2" customFormat="1" ht="11.25">
      <c r="A492" s="37"/>
      <c r="B492" s="38"/>
      <c r="C492" s="39"/>
      <c r="D492" s="204" t="s">
        <v>148</v>
      </c>
      <c r="E492" s="39"/>
      <c r="F492" s="205" t="s">
        <v>506</v>
      </c>
      <c r="G492" s="39"/>
      <c r="H492" s="39"/>
      <c r="I492" s="112"/>
      <c r="J492" s="39"/>
      <c r="K492" s="39"/>
      <c r="L492" s="42"/>
      <c r="M492" s="206"/>
      <c r="N492" s="207"/>
      <c r="O492" s="67"/>
      <c r="P492" s="67"/>
      <c r="Q492" s="67"/>
      <c r="R492" s="67"/>
      <c r="S492" s="67"/>
      <c r="T492" s="68"/>
      <c r="U492" s="37"/>
      <c r="V492" s="37"/>
      <c r="W492" s="37"/>
      <c r="X492" s="37"/>
      <c r="Y492" s="37"/>
      <c r="Z492" s="37"/>
      <c r="AA492" s="37"/>
      <c r="AB492" s="37"/>
      <c r="AC492" s="37"/>
      <c r="AD492" s="37"/>
      <c r="AE492" s="37"/>
      <c r="AT492" s="20" t="s">
        <v>148</v>
      </c>
      <c r="AU492" s="20" t="s">
        <v>82</v>
      </c>
    </row>
    <row r="493" spans="1:47" s="2" customFormat="1" ht="78">
      <c r="A493" s="37"/>
      <c r="B493" s="38"/>
      <c r="C493" s="39"/>
      <c r="D493" s="204" t="s">
        <v>150</v>
      </c>
      <c r="E493" s="39"/>
      <c r="F493" s="208" t="s">
        <v>507</v>
      </c>
      <c r="G493" s="39"/>
      <c r="H493" s="39"/>
      <c r="I493" s="112"/>
      <c r="J493" s="39"/>
      <c r="K493" s="39"/>
      <c r="L493" s="42"/>
      <c r="M493" s="206"/>
      <c r="N493" s="207"/>
      <c r="O493" s="67"/>
      <c r="P493" s="67"/>
      <c r="Q493" s="67"/>
      <c r="R493" s="67"/>
      <c r="S493" s="67"/>
      <c r="T493" s="68"/>
      <c r="U493" s="37"/>
      <c r="V493" s="37"/>
      <c r="W493" s="37"/>
      <c r="X493" s="37"/>
      <c r="Y493" s="37"/>
      <c r="Z493" s="37"/>
      <c r="AA493" s="37"/>
      <c r="AB493" s="37"/>
      <c r="AC493" s="37"/>
      <c r="AD493" s="37"/>
      <c r="AE493" s="37"/>
      <c r="AT493" s="20" t="s">
        <v>150</v>
      </c>
      <c r="AU493" s="20" t="s">
        <v>82</v>
      </c>
    </row>
    <row r="494" spans="2:51" s="13" customFormat="1" ht="11.25">
      <c r="B494" s="209"/>
      <c r="C494" s="210"/>
      <c r="D494" s="204" t="s">
        <v>152</v>
      </c>
      <c r="E494" s="211" t="s">
        <v>19</v>
      </c>
      <c r="F494" s="212" t="s">
        <v>1461</v>
      </c>
      <c r="G494" s="210"/>
      <c r="H494" s="211" t="s">
        <v>19</v>
      </c>
      <c r="I494" s="213"/>
      <c r="J494" s="210"/>
      <c r="K494" s="210"/>
      <c r="L494" s="214"/>
      <c r="M494" s="215"/>
      <c r="N494" s="216"/>
      <c r="O494" s="216"/>
      <c r="P494" s="216"/>
      <c r="Q494" s="216"/>
      <c r="R494" s="216"/>
      <c r="S494" s="216"/>
      <c r="T494" s="217"/>
      <c r="AT494" s="218" t="s">
        <v>152</v>
      </c>
      <c r="AU494" s="218" t="s">
        <v>82</v>
      </c>
      <c r="AV494" s="13" t="s">
        <v>80</v>
      </c>
      <c r="AW494" s="13" t="s">
        <v>33</v>
      </c>
      <c r="AX494" s="13" t="s">
        <v>72</v>
      </c>
      <c r="AY494" s="218" t="s">
        <v>136</v>
      </c>
    </row>
    <row r="495" spans="2:51" s="14" customFormat="1" ht="11.25">
      <c r="B495" s="219"/>
      <c r="C495" s="220"/>
      <c r="D495" s="204" t="s">
        <v>152</v>
      </c>
      <c r="E495" s="221" t="s">
        <v>19</v>
      </c>
      <c r="F495" s="222" t="s">
        <v>1462</v>
      </c>
      <c r="G495" s="220"/>
      <c r="H495" s="223">
        <v>3</v>
      </c>
      <c r="I495" s="224"/>
      <c r="J495" s="220"/>
      <c r="K495" s="220"/>
      <c r="L495" s="225"/>
      <c r="M495" s="226"/>
      <c r="N495" s="227"/>
      <c r="O495" s="227"/>
      <c r="P495" s="227"/>
      <c r="Q495" s="227"/>
      <c r="R495" s="227"/>
      <c r="S495" s="227"/>
      <c r="T495" s="228"/>
      <c r="AT495" s="229" t="s">
        <v>152</v>
      </c>
      <c r="AU495" s="229" t="s">
        <v>82</v>
      </c>
      <c r="AV495" s="14" t="s">
        <v>82</v>
      </c>
      <c r="AW495" s="14" t="s">
        <v>33</v>
      </c>
      <c r="AX495" s="14" t="s">
        <v>72</v>
      </c>
      <c r="AY495" s="229" t="s">
        <v>136</v>
      </c>
    </row>
    <row r="496" spans="2:51" s="15" customFormat="1" ht="11.25">
      <c r="B496" s="230"/>
      <c r="C496" s="231"/>
      <c r="D496" s="204" t="s">
        <v>152</v>
      </c>
      <c r="E496" s="232" t="s">
        <v>19</v>
      </c>
      <c r="F496" s="233" t="s">
        <v>177</v>
      </c>
      <c r="G496" s="231"/>
      <c r="H496" s="234">
        <v>3</v>
      </c>
      <c r="I496" s="235"/>
      <c r="J496" s="231"/>
      <c r="K496" s="231"/>
      <c r="L496" s="236"/>
      <c r="M496" s="237"/>
      <c r="N496" s="238"/>
      <c r="O496" s="238"/>
      <c r="P496" s="238"/>
      <c r="Q496" s="238"/>
      <c r="R496" s="238"/>
      <c r="S496" s="238"/>
      <c r="T496" s="239"/>
      <c r="AT496" s="240" t="s">
        <v>152</v>
      </c>
      <c r="AU496" s="240" t="s">
        <v>82</v>
      </c>
      <c r="AV496" s="15" t="s">
        <v>145</v>
      </c>
      <c r="AW496" s="15" t="s">
        <v>33</v>
      </c>
      <c r="AX496" s="15" t="s">
        <v>80</v>
      </c>
      <c r="AY496" s="240" t="s">
        <v>136</v>
      </c>
    </row>
    <row r="497" spans="1:65" s="2" customFormat="1" ht="16.5" customHeight="1">
      <c r="A497" s="37"/>
      <c r="B497" s="38"/>
      <c r="C497" s="241" t="s">
        <v>758</v>
      </c>
      <c r="D497" s="241" t="s">
        <v>403</v>
      </c>
      <c r="E497" s="242" t="s">
        <v>1463</v>
      </c>
      <c r="F497" s="243" t="s">
        <v>1464</v>
      </c>
      <c r="G497" s="244" t="s">
        <v>504</v>
      </c>
      <c r="H497" s="245">
        <v>1</v>
      </c>
      <c r="I497" s="246"/>
      <c r="J497" s="247">
        <f>ROUND(I497*H497,2)</f>
        <v>0</v>
      </c>
      <c r="K497" s="243" t="s">
        <v>471</v>
      </c>
      <c r="L497" s="248"/>
      <c r="M497" s="249" t="s">
        <v>19</v>
      </c>
      <c r="N497" s="250" t="s">
        <v>43</v>
      </c>
      <c r="O497" s="67"/>
      <c r="P497" s="200">
        <f>O497*H497</f>
        <v>0</v>
      </c>
      <c r="Q497" s="200">
        <v>0</v>
      </c>
      <c r="R497" s="200">
        <f>Q497*H497</f>
        <v>0</v>
      </c>
      <c r="S497" s="200">
        <v>0</v>
      </c>
      <c r="T497" s="201">
        <f>S497*H497</f>
        <v>0</v>
      </c>
      <c r="U497" s="37"/>
      <c r="V497" s="37"/>
      <c r="W497" s="37"/>
      <c r="X497" s="37"/>
      <c r="Y497" s="37"/>
      <c r="Z497" s="37"/>
      <c r="AA497" s="37"/>
      <c r="AB497" s="37"/>
      <c r="AC497" s="37"/>
      <c r="AD497" s="37"/>
      <c r="AE497" s="37"/>
      <c r="AR497" s="202" t="s">
        <v>263</v>
      </c>
      <c r="AT497" s="202" t="s">
        <v>403</v>
      </c>
      <c r="AU497" s="202" t="s">
        <v>82</v>
      </c>
      <c r="AY497" s="20" t="s">
        <v>136</v>
      </c>
      <c r="BE497" s="203">
        <f>IF(N497="základní",J497,0)</f>
        <v>0</v>
      </c>
      <c r="BF497" s="203">
        <f>IF(N497="snížená",J497,0)</f>
        <v>0</v>
      </c>
      <c r="BG497" s="203">
        <f>IF(N497="zákl. přenesená",J497,0)</f>
        <v>0</v>
      </c>
      <c r="BH497" s="203">
        <f>IF(N497="sníž. přenesená",J497,0)</f>
        <v>0</v>
      </c>
      <c r="BI497" s="203">
        <f>IF(N497="nulová",J497,0)</f>
        <v>0</v>
      </c>
      <c r="BJ497" s="20" t="s">
        <v>80</v>
      </c>
      <c r="BK497" s="203">
        <f>ROUND(I497*H497,2)</f>
        <v>0</v>
      </c>
      <c r="BL497" s="20" t="s">
        <v>145</v>
      </c>
      <c r="BM497" s="202" t="s">
        <v>1465</v>
      </c>
    </row>
    <row r="498" spans="1:47" s="2" customFormat="1" ht="11.25">
      <c r="A498" s="37"/>
      <c r="B498" s="38"/>
      <c r="C498" s="39"/>
      <c r="D498" s="204" t="s">
        <v>148</v>
      </c>
      <c r="E498" s="39"/>
      <c r="F498" s="205" t="s">
        <v>1464</v>
      </c>
      <c r="G498" s="39"/>
      <c r="H498" s="39"/>
      <c r="I498" s="112"/>
      <c r="J498" s="39"/>
      <c r="K498" s="39"/>
      <c r="L498" s="42"/>
      <c r="M498" s="206"/>
      <c r="N498" s="207"/>
      <c r="O498" s="67"/>
      <c r="P498" s="67"/>
      <c r="Q498" s="67"/>
      <c r="R498" s="67"/>
      <c r="S498" s="67"/>
      <c r="T498" s="68"/>
      <c r="U498" s="37"/>
      <c r="V498" s="37"/>
      <c r="W498" s="37"/>
      <c r="X498" s="37"/>
      <c r="Y498" s="37"/>
      <c r="Z498" s="37"/>
      <c r="AA498" s="37"/>
      <c r="AB498" s="37"/>
      <c r="AC498" s="37"/>
      <c r="AD498" s="37"/>
      <c r="AE498" s="37"/>
      <c r="AT498" s="20" t="s">
        <v>148</v>
      </c>
      <c r="AU498" s="20" t="s">
        <v>82</v>
      </c>
    </row>
    <row r="499" spans="1:65" s="2" customFormat="1" ht="16.5" customHeight="1">
      <c r="A499" s="37"/>
      <c r="B499" s="38"/>
      <c r="C499" s="241" t="s">
        <v>765</v>
      </c>
      <c r="D499" s="241" t="s">
        <v>403</v>
      </c>
      <c r="E499" s="242" t="s">
        <v>1466</v>
      </c>
      <c r="F499" s="243" t="s">
        <v>1467</v>
      </c>
      <c r="G499" s="244" t="s">
        <v>504</v>
      </c>
      <c r="H499" s="245">
        <v>1</v>
      </c>
      <c r="I499" s="246"/>
      <c r="J499" s="247">
        <f>ROUND(I499*H499,2)</f>
        <v>0</v>
      </c>
      <c r="K499" s="243" t="s">
        <v>471</v>
      </c>
      <c r="L499" s="248"/>
      <c r="M499" s="249" t="s">
        <v>19</v>
      </c>
      <c r="N499" s="250" t="s">
        <v>43</v>
      </c>
      <c r="O499" s="67"/>
      <c r="P499" s="200">
        <f>O499*H499</f>
        <v>0</v>
      </c>
      <c r="Q499" s="200">
        <v>0</v>
      </c>
      <c r="R499" s="200">
        <f>Q499*H499</f>
        <v>0</v>
      </c>
      <c r="S499" s="200">
        <v>0</v>
      </c>
      <c r="T499" s="201">
        <f>S499*H499</f>
        <v>0</v>
      </c>
      <c r="U499" s="37"/>
      <c r="V499" s="37"/>
      <c r="W499" s="37"/>
      <c r="X499" s="37"/>
      <c r="Y499" s="37"/>
      <c r="Z499" s="37"/>
      <c r="AA499" s="37"/>
      <c r="AB499" s="37"/>
      <c r="AC499" s="37"/>
      <c r="AD499" s="37"/>
      <c r="AE499" s="37"/>
      <c r="AR499" s="202" t="s">
        <v>263</v>
      </c>
      <c r="AT499" s="202" t="s">
        <v>403</v>
      </c>
      <c r="AU499" s="202" t="s">
        <v>82</v>
      </c>
      <c r="AY499" s="20" t="s">
        <v>136</v>
      </c>
      <c r="BE499" s="203">
        <f>IF(N499="základní",J499,0)</f>
        <v>0</v>
      </c>
      <c r="BF499" s="203">
        <f>IF(N499="snížená",J499,0)</f>
        <v>0</v>
      </c>
      <c r="BG499" s="203">
        <f>IF(N499="zákl. přenesená",J499,0)</f>
        <v>0</v>
      </c>
      <c r="BH499" s="203">
        <f>IF(N499="sníž. přenesená",J499,0)</f>
        <v>0</v>
      </c>
      <c r="BI499" s="203">
        <f>IF(N499="nulová",J499,0)</f>
        <v>0</v>
      </c>
      <c r="BJ499" s="20" t="s">
        <v>80</v>
      </c>
      <c r="BK499" s="203">
        <f>ROUND(I499*H499,2)</f>
        <v>0</v>
      </c>
      <c r="BL499" s="20" t="s">
        <v>145</v>
      </c>
      <c r="BM499" s="202" t="s">
        <v>1468</v>
      </c>
    </row>
    <row r="500" spans="1:47" s="2" customFormat="1" ht="11.25">
      <c r="A500" s="37"/>
      <c r="B500" s="38"/>
      <c r="C500" s="39"/>
      <c r="D500" s="204" t="s">
        <v>148</v>
      </c>
      <c r="E500" s="39"/>
      <c r="F500" s="205" t="s">
        <v>1467</v>
      </c>
      <c r="G500" s="39"/>
      <c r="H500" s="39"/>
      <c r="I500" s="112"/>
      <c r="J500" s="39"/>
      <c r="K500" s="39"/>
      <c r="L500" s="42"/>
      <c r="M500" s="206"/>
      <c r="N500" s="207"/>
      <c r="O500" s="67"/>
      <c r="P500" s="67"/>
      <c r="Q500" s="67"/>
      <c r="R500" s="67"/>
      <c r="S500" s="67"/>
      <c r="T500" s="68"/>
      <c r="U500" s="37"/>
      <c r="V500" s="37"/>
      <c r="W500" s="37"/>
      <c r="X500" s="37"/>
      <c r="Y500" s="37"/>
      <c r="Z500" s="37"/>
      <c r="AA500" s="37"/>
      <c r="AB500" s="37"/>
      <c r="AC500" s="37"/>
      <c r="AD500" s="37"/>
      <c r="AE500" s="37"/>
      <c r="AT500" s="20" t="s">
        <v>148</v>
      </c>
      <c r="AU500" s="20" t="s">
        <v>82</v>
      </c>
    </row>
    <row r="501" spans="1:65" s="2" customFormat="1" ht="16.5" customHeight="1">
      <c r="A501" s="37"/>
      <c r="B501" s="38"/>
      <c r="C501" s="241" t="s">
        <v>771</v>
      </c>
      <c r="D501" s="241" t="s">
        <v>403</v>
      </c>
      <c r="E501" s="242" t="s">
        <v>1469</v>
      </c>
      <c r="F501" s="243" t="s">
        <v>1470</v>
      </c>
      <c r="G501" s="244" t="s">
        <v>504</v>
      </c>
      <c r="H501" s="245">
        <v>1</v>
      </c>
      <c r="I501" s="246"/>
      <c r="J501" s="247">
        <f>ROUND(I501*H501,2)</f>
        <v>0</v>
      </c>
      <c r="K501" s="243" t="s">
        <v>471</v>
      </c>
      <c r="L501" s="248"/>
      <c r="M501" s="249" t="s">
        <v>19</v>
      </c>
      <c r="N501" s="250" t="s">
        <v>43</v>
      </c>
      <c r="O501" s="67"/>
      <c r="P501" s="200">
        <f>O501*H501</f>
        <v>0</v>
      </c>
      <c r="Q501" s="200">
        <v>0</v>
      </c>
      <c r="R501" s="200">
        <f>Q501*H501</f>
        <v>0</v>
      </c>
      <c r="S501" s="200">
        <v>0</v>
      </c>
      <c r="T501" s="201">
        <f>S501*H501</f>
        <v>0</v>
      </c>
      <c r="U501" s="37"/>
      <c r="V501" s="37"/>
      <c r="W501" s="37"/>
      <c r="X501" s="37"/>
      <c r="Y501" s="37"/>
      <c r="Z501" s="37"/>
      <c r="AA501" s="37"/>
      <c r="AB501" s="37"/>
      <c r="AC501" s="37"/>
      <c r="AD501" s="37"/>
      <c r="AE501" s="37"/>
      <c r="AR501" s="202" t="s">
        <v>263</v>
      </c>
      <c r="AT501" s="202" t="s">
        <v>403</v>
      </c>
      <c r="AU501" s="202" t="s">
        <v>82</v>
      </c>
      <c r="AY501" s="20" t="s">
        <v>136</v>
      </c>
      <c r="BE501" s="203">
        <f>IF(N501="základní",J501,0)</f>
        <v>0</v>
      </c>
      <c r="BF501" s="203">
        <f>IF(N501="snížená",J501,0)</f>
        <v>0</v>
      </c>
      <c r="BG501" s="203">
        <f>IF(N501="zákl. přenesená",J501,0)</f>
        <v>0</v>
      </c>
      <c r="BH501" s="203">
        <f>IF(N501="sníž. přenesená",J501,0)</f>
        <v>0</v>
      </c>
      <c r="BI501" s="203">
        <f>IF(N501="nulová",J501,0)</f>
        <v>0</v>
      </c>
      <c r="BJ501" s="20" t="s">
        <v>80</v>
      </c>
      <c r="BK501" s="203">
        <f>ROUND(I501*H501,2)</f>
        <v>0</v>
      </c>
      <c r="BL501" s="20" t="s">
        <v>145</v>
      </c>
      <c r="BM501" s="202" t="s">
        <v>1471</v>
      </c>
    </row>
    <row r="502" spans="1:47" s="2" customFormat="1" ht="11.25">
      <c r="A502" s="37"/>
      <c r="B502" s="38"/>
      <c r="C502" s="39"/>
      <c r="D502" s="204" t="s">
        <v>148</v>
      </c>
      <c r="E502" s="39"/>
      <c r="F502" s="205" t="s">
        <v>1470</v>
      </c>
      <c r="G502" s="39"/>
      <c r="H502" s="39"/>
      <c r="I502" s="112"/>
      <c r="J502" s="39"/>
      <c r="K502" s="39"/>
      <c r="L502" s="42"/>
      <c r="M502" s="206"/>
      <c r="N502" s="207"/>
      <c r="O502" s="67"/>
      <c r="P502" s="67"/>
      <c r="Q502" s="67"/>
      <c r="R502" s="67"/>
      <c r="S502" s="67"/>
      <c r="T502" s="68"/>
      <c r="U502" s="37"/>
      <c r="V502" s="37"/>
      <c r="W502" s="37"/>
      <c r="X502" s="37"/>
      <c r="Y502" s="37"/>
      <c r="Z502" s="37"/>
      <c r="AA502" s="37"/>
      <c r="AB502" s="37"/>
      <c r="AC502" s="37"/>
      <c r="AD502" s="37"/>
      <c r="AE502" s="37"/>
      <c r="AT502" s="20" t="s">
        <v>148</v>
      </c>
      <c r="AU502" s="20" t="s">
        <v>82</v>
      </c>
    </row>
    <row r="503" spans="1:65" s="2" customFormat="1" ht="16.5" customHeight="1">
      <c r="A503" s="37"/>
      <c r="B503" s="38"/>
      <c r="C503" s="191" t="s">
        <v>782</v>
      </c>
      <c r="D503" s="191" t="s">
        <v>141</v>
      </c>
      <c r="E503" s="192" t="s">
        <v>634</v>
      </c>
      <c r="F503" s="193" t="s">
        <v>635</v>
      </c>
      <c r="G503" s="194" t="s">
        <v>504</v>
      </c>
      <c r="H503" s="195">
        <v>80</v>
      </c>
      <c r="I503" s="196"/>
      <c r="J503" s="197">
        <f>ROUND(I503*H503,2)</f>
        <v>0</v>
      </c>
      <c r="K503" s="193" t="s">
        <v>144</v>
      </c>
      <c r="L503" s="42"/>
      <c r="M503" s="198" t="s">
        <v>19</v>
      </c>
      <c r="N503" s="199" t="s">
        <v>43</v>
      </c>
      <c r="O503" s="67"/>
      <c r="P503" s="200">
        <f>O503*H503</f>
        <v>0</v>
      </c>
      <c r="Q503" s="200">
        <v>0.0002684875</v>
      </c>
      <c r="R503" s="200">
        <f>Q503*H503</f>
        <v>0.021478999999999998</v>
      </c>
      <c r="S503" s="200">
        <v>0</v>
      </c>
      <c r="T503" s="201">
        <f>S503*H503</f>
        <v>0</v>
      </c>
      <c r="U503" s="37"/>
      <c r="V503" s="37"/>
      <c r="W503" s="37"/>
      <c r="X503" s="37"/>
      <c r="Y503" s="37"/>
      <c r="Z503" s="37"/>
      <c r="AA503" s="37"/>
      <c r="AB503" s="37"/>
      <c r="AC503" s="37"/>
      <c r="AD503" s="37"/>
      <c r="AE503" s="37"/>
      <c r="AR503" s="202" t="s">
        <v>332</v>
      </c>
      <c r="AT503" s="202" t="s">
        <v>141</v>
      </c>
      <c r="AU503" s="202" t="s">
        <v>82</v>
      </c>
      <c r="AY503" s="20" t="s">
        <v>136</v>
      </c>
      <c r="BE503" s="203">
        <f>IF(N503="základní",J503,0)</f>
        <v>0</v>
      </c>
      <c r="BF503" s="203">
        <f>IF(N503="snížená",J503,0)</f>
        <v>0</v>
      </c>
      <c r="BG503" s="203">
        <f>IF(N503="zákl. přenesená",J503,0)</f>
        <v>0</v>
      </c>
      <c r="BH503" s="203">
        <f>IF(N503="sníž. přenesená",J503,0)</f>
        <v>0</v>
      </c>
      <c r="BI503" s="203">
        <f>IF(N503="nulová",J503,0)</f>
        <v>0</v>
      </c>
      <c r="BJ503" s="20" t="s">
        <v>80</v>
      </c>
      <c r="BK503" s="203">
        <f>ROUND(I503*H503,2)</f>
        <v>0</v>
      </c>
      <c r="BL503" s="20" t="s">
        <v>332</v>
      </c>
      <c r="BM503" s="202" t="s">
        <v>1472</v>
      </c>
    </row>
    <row r="504" spans="1:47" s="2" customFormat="1" ht="11.25">
      <c r="A504" s="37"/>
      <c r="B504" s="38"/>
      <c r="C504" s="39"/>
      <c r="D504" s="204" t="s">
        <v>148</v>
      </c>
      <c r="E504" s="39"/>
      <c r="F504" s="205" t="s">
        <v>637</v>
      </c>
      <c r="G504" s="39"/>
      <c r="H504" s="39"/>
      <c r="I504" s="112"/>
      <c r="J504" s="39"/>
      <c r="K504" s="39"/>
      <c r="L504" s="42"/>
      <c r="M504" s="206"/>
      <c r="N504" s="207"/>
      <c r="O504" s="67"/>
      <c r="P504" s="67"/>
      <c r="Q504" s="67"/>
      <c r="R504" s="67"/>
      <c r="S504" s="67"/>
      <c r="T504" s="68"/>
      <c r="U504" s="37"/>
      <c r="V504" s="37"/>
      <c r="W504" s="37"/>
      <c r="X504" s="37"/>
      <c r="Y504" s="37"/>
      <c r="Z504" s="37"/>
      <c r="AA504" s="37"/>
      <c r="AB504" s="37"/>
      <c r="AC504" s="37"/>
      <c r="AD504" s="37"/>
      <c r="AE504" s="37"/>
      <c r="AT504" s="20" t="s">
        <v>148</v>
      </c>
      <c r="AU504" s="20" t="s">
        <v>82</v>
      </c>
    </row>
    <row r="505" spans="1:47" s="2" customFormat="1" ht="78">
      <c r="A505" s="37"/>
      <c r="B505" s="38"/>
      <c r="C505" s="39"/>
      <c r="D505" s="204" t="s">
        <v>150</v>
      </c>
      <c r="E505" s="39"/>
      <c r="F505" s="208" t="s">
        <v>507</v>
      </c>
      <c r="G505" s="39"/>
      <c r="H505" s="39"/>
      <c r="I505" s="112"/>
      <c r="J505" s="39"/>
      <c r="K505" s="39"/>
      <c r="L505" s="42"/>
      <c r="M505" s="206"/>
      <c r="N505" s="207"/>
      <c r="O505" s="67"/>
      <c r="P505" s="67"/>
      <c r="Q505" s="67"/>
      <c r="R505" s="67"/>
      <c r="S505" s="67"/>
      <c r="T505" s="68"/>
      <c r="U505" s="37"/>
      <c r="V505" s="37"/>
      <c r="W505" s="37"/>
      <c r="X505" s="37"/>
      <c r="Y505" s="37"/>
      <c r="Z505" s="37"/>
      <c r="AA505" s="37"/>
      <c r="AB505" s="37"/>
      <c r="AC505" s="37"/>
      <c r="AD505" s="37"/>
      <c r="AE505" s="37"/>
      <c r="AT505" s="20" t="s">
        <v>150</v>
      </c>
      <c r="AU505" s="20" t="s">
        <v>82</v>
      </c>
    </row>
    <row r="506" spans="2:51" s="13" customFormat="1" ht="11.25">
      <c r="B506" s="209"/>
      <c r="C506" s="210"/>
      <c r="D506" s="204" t="s">
        <v>152</v>
      </c>
      <c r="E506" s="211" t="s">
        <v>19</v>
      </c>
      <c r="F506" s="212" t="s">
        <v>638</v>
      </c>
      <c r="G506" s="210"/>
      <c r="H506" s="211" t="s">
        <v>19</v>
      </c>
      <c r="I506" s="213"/>
      <c r="J506" s="210"/>
      <c r="K506" s="210"/>
      <c r="L506" s="214"/>
      <c r="M506" s="215"/>
      <c r="N506" s="216"/>
      <c r="O506" s="216"/>
      <c r="P506" s="216"/>
      <c r="Q506" s="216"/>
      <c r="R506" s="216"/>
      <c r="S506" s="216"/>
      <c r="T506" s="217"/>
      <c r="AT506" s="218" t="s">
        <v>152</v>
      </c>
      <c r="AU506" s="218" t="s">
        <v>82</v>
      </c>
      <c r="AV506" s="13" t="s">
        <v>80</v>
      </c>
      <c r="AW506" s="13" t="s">
        <v>33</v>
      </c>
      <c r="AX506" s="13" t="s">
        <v>72</v>
      </c>
      <c r="AY506" s="218" t="s">
        <v>136</v>
      </c>
    </row>
    <row r="507" spans="2:51" s="14" customFormat="1" ht="11.25">
      <c r="B507" s="219"/>
      <c r="C507" s="220"/>
      <c r="D507" s="204" t="s">
        <v>152</v>
      </c>
      <c r="E507" s="221" t="s">
        <v>19</v>
      </c>
      <c r="F507" s="222" t="s">
        <v>765</v>
      </c>
      <c r="G507" s="220"/>
      <c r="H507" s="223">
        <v>80</v>
      </c>
      <c r="I507" s="224"/>
      <c r="J507" s="220"/>
      <c r="K507" s="220"/>
      <c r="L507" s="225"/>
      <c r="M507" s="226"/>
      <c r="N507" s="227"/>
      <c r="O507" s="227"/>
      <c r="P507" s="227"/>
      <c r="Q507" s="227"/>
      <c r="R507" s="227"/>
      <c r="S507" s="227"/>
      <c r="T507" s="228"/>
      <c r="AT507" s="229" t="s">
        <v>152</v>
      </c>
      <c r="AU507" s="229" t="s">
        <v>82</v>
      </c>
      <c r="AV507" s="14" t="s">
        <v>82</v>
      </c>
      <c r="AW507" s="14" t="s">
        <v>33</v>
      </c>
      <c r="AX507" s="14" t="s">
        <v>72</v>
      </c>
      <c r="AY507" s="229" t="s">
        <v>136</v>
      </c>
    </row>
    <row r="508" spans="2:51" s="15" customFormat="1" ht="11.25">
      <c r="B508" s="230"/>
      <c r="C508" s="231"/>
      <c r="D508" s="204" t="s">
        <v>152</v>
      </c>
      <c r="E508" s="232" t="s">
        <v>19</v>
      </c>
      <c r="F508" s="233" t="s">
        <v>177</v>
      </c>
      <c r="G508" s="231"/>
      <c r="H508" s="234">
        <v>80</v>
      </c>
      <c r="I508" s="235"/>
      <c r="J508" s="231"/>
      <c r="K508" s="231"/>
      <c r="L508" s="236"/>
      <c r="M508" s="237"/>
      <c r="N508" s="238"/>
      <c r="O508" s="238"/>
      <c r="P508" s="238"/>
      <c r="Q508" s="238"/>
      <c r="R508" s="238"/>
      <c r="S508" s="238"/>
      <c r="T508" s="239"/>
      <c r="AT508" s="240" t="s">
        <v>152</v>
      </c>
      <c r="AU508" s="240" t="s">
        <v>82</v>
      </c>
      <c r="AV508" s="15" t="s">
        <v>145</v>
      </c>
      <c r="AW508" s="15" t="s">
        <v>33</v>
      </c>
      <c r="AX508" s="15" t="s">
        <v>80</v>
      </c>
      <c r="AY508" s="240" t="s">
        <v>136</v>
      </c>
    </row>
    <row r="509" spans="1:65" s="2" customFormat="1" ht="21.75" customHeight="1">
      <c r="A509" s="37"/>
      <c r="B509" s="38"/>
      <c r="C509" s="241" t="s">
        <v>786</v>
      </c>
      <c r="D509" s="241" t="s">
        <v>403</v>
      </c>
      <c r="E509" s="242" t="s">
        <v>644</v>
      </c>
      <c r="F509" s="243" t="s">
        <v>645</v>
      </c>
      <c r="G509" s="244" t="s">
        <v>504</v>
      </c>
      <c r="H509" s="245">
        <v>80</v>
      </c>
      <c r="I509" s="246"/>
      <c r="J509" s="247">
        <f>ROUND(I509*H509,2)</f>
        <v>0</v>
      </c>
      <c r="K509" s="243" t="s">
        <v>471</v>
      </c>
      <c r="L509" s="248"/>
      <c r="M509" s="249" t="s">
        <v>19</v>
      </c>
      <c r="N509" s="250" t="s">
        <v>43</v>
      </c>
      <c r="O509" s="67"/>
      <c r="P509" s="200">
        <f>O509*H509</f>
        <v>0</v>
      </c>
      <c r="Q509" s="200">
        <v>0.04028</v>
      </c>
      <c r="R509" s="200">
        <f>Q509*H509</f>
        <v>3.2224000000000004</v>
      </c>
      <c r="S509" s="200">
        <v>0</v>
      </c>
      <c r="T509" s="201">
        <f>S509*H509</f>
        <v>0</v>
      </c>
      <c r="U509" s="37"/>
      <c r="V509" s="37"/>
      <c r="W509" s="37"/>
      <c r="X509" s="37"/>
      <c r="Y509" s="37"/>
      <c r="Z509" s="37"/>
      <c r="AA509" s="37"/>
      <c r="AB509" s="37"/>
      <c r="AC509" s="37"/>
      <c r="AD509" s="37"/>
      <c r="AE509" s="37"/>
      <c r="AR509" s="202" t="s">
        <v>407</v>
      </c>
      <c r="AT509" s="202" t="s">
        <v>403</v>
      </c>
      <c r="AU509" s="202" t="s">
        <v>82</v>
      </c>
      <c r="AY509" s="20" t="s">
        <v>136</v>
      </c>
      <c r="BE509" s="203">
        <f>IF(N509="základní",J509,0)</f>
        <v>0</v>
      </c>
      <c r="BF509" s="203">
        <f>IF(N509="snížená",J509,0)</f>
        <v>0</v>
      </c>
      <c r="BG509" s="203">
        <f>IF(N509="zákl. přenesená",J509,0)</f>
        <v>0</v>
      </c>
      <c r="BH509" s="203">
        <f>IF(N509="sníž. přenesená",J509,0)</f>
        <v>0</v>
      </c>
      <c r="BI509" s="203">
        <f>IF(N509="nulová",J509,0)</f>
        <v>0</v>
      </c>
      <c r="BJ509" s="20" t="s">
        <v>80</v>
      </c>
      <c r="BK509" s="203">
        <f>ROUND(I509*H509,2)</f>
        <v>0</v>
      </c>
      <c r="BL509" s="20" t="s">
        <v>332</v>
      </c>
      <c r="BM509" s="202" t="s">
        <v>1473</v>
      </c>
    </row>
    <row r="510" spans="1:47" s="2" customFormat="1" ht="11.25">
      <c r="A510" s="37"/>
      <c r="B510" s="38"/>
      <c r="C510" s="39"/>
      <c r="D510" s="204" t="s">
        <v>148</v>
      </c>
      <c r="E510" s="39"/>
      <c r="F510" s="205" t="s">
        <v>645</v>
      </c>
      <c r="G510" s="39"/>
      <c r="H510" s="39"/>
      <c r="I510" s="112"/>
      <c r="J510" s="39"/>
      <c r="K510" s="39"/>
      <c r="L510" s="42"/>
      <c r="M510" s="206"/>
      <c r="N510" s="207"/>
      <c r="O510" s="67"/>
      <c r="P510" s="67"/>
      <c r="Q510" s="67"/>
      <c r="R510" s="67"/>
      <c r="S510" s="67"/>
      <c r="T510" s="68"/>
      <c r="U510" s="37"/>
      <c r="V510" s="37"/>
      <c r="W510" s="37"/>
      <c r="X510" s="37"/>
      <c r="Y510" s="37"/>
      <c r="Z510" s="37"/>
      <c r="AA510" s="37"/>
      <c r="AB510" s="37"/>
      <c r="AC510" s="37"/>
      <c r="AD510" s="37"/>
      <c r="AE510" s="37"/>
      <c r="AT510" s="20" t="s">
        <v>148</v>
      </c>
      <c r="AU510" s="20" t="s">
        <v>82</v>
      </c>
    </row>
    <row r="511" spans="1:65" s="2" customFormat="1" ht="16.5" customHeight="1">
      <c r="A511" s="37"/>
      <c r="B511" s="38"/>
      <c r="C511" s="191" t="s">
        <v>794</v>
      </c>
      <c r="D511" s="191" t="s">
        <v>141</v>
      </c>
      <c r="E511" s="192" t="s">
        <v>647</v>
      </c>
      <c r="F511" s="193" t="s">
        <v>648</v>
      </c>
      <c r="G511" s="194" t="s">
        <v>90</v>
      </c>
      <c r="H511" s="195">
        <v>80</v>
      </c>
      <c r="I511" s="196"/>
      <c r="J511" s="197">
        <f>ROUND(I511*H511,2)</f>
        <v>0</v>
      </c>
      <c r="K511" s="193" t="s">
        <v>144</v>
      </c>
      <c r="L511" s="42"/>
      <c r="M511" s="198" t="s">
        <v>19</v>
      </c>
      <c r="N511" s="199" t="s">
        <v>43</v>
      </c>
      <c r="O511" s="67"/>
      <c r="P511" s="200">
        <f>O511*H511</f>
        <v>0</v>
      </c>
      <c r="Q511" s="200">
        <v>0</v>
      </c>
      <c r="R511" s="200">
        <f>Q511*H511</f>
        <v>0</v>
      </c>
      <c r="S511" s="200">
        <v>0</v>
      </c>
      <c r="T511" s="201">
        <f>S511*H511</f>
        <v>0</v>
      </c>
      <c r="U511" s="37"/>
      <c r="V511" s="37"/>
      <c r="W511" s="37"/>
      <c r="X511" s="37"/>
      <c r="Y511" s="37"/>
      <c r="Z511" s="37"/>
      <c r="AA511" s="37"/>
      <c r="AB511" s="37"/>
      <c r="AC511" s="37"/>
      <c r="AD511" s="37"/>
      <c r="AE511" s="37"/>
      <c r="AR511" s="202" t="s">
        <v>332</v>
      </c>
      <c r="AT511" s="202" t="s">
        <v>141</v>
      </c>
      <c r="AU511" s="202" t="s">
        <v>82</v>
      </c>
      <c r="AY511" s="20" t="s">
        <v>136</v>
      </c>
      <c r="BE511" s="203">
        <f>IF(N511="základní",J511,0)</f>
        <v>0</v>
      </c>
      <c r="BF511" s="203">
        <f>IF(N511="snížená",J511,0)</f>
        <v>0</v>
      </c>
      <c r="BG511" s="203">
        <f>IF(N511="zákl. přenesená",J511,0)</f>
        <v>0</v>
      </c>
      <c r="BH511" s="203">
        <f>IF(N511="sníž. přenesená",J511,0)</f>
        <v>0</v>
      </c>
      <c r="BI511" s="203">
        <f>IF(N511="nulová",J511,0)</f>
        <v>0</v>
      </c>
      <c r="BJ511" s="20" t="s">
        <v>80</v>
      </c>
      <c r="BK511" s="203">
        <f>ROUND(I511*H511,2)</f>
        <v>0</v>
      </c>
      <c r="BL511" s="20" t="s">
        <v>332</v>
      </c>
      <c r="BM511" s="202" t="s">
        <v>1474</v>
      </c>
    </row>
    <row r="512" spans="1:47" s="2" customFormat="1" ht="11.25">
      <c r="A512" s="37"/>
      <c r="B512" s="38"/>
      <c r="C512" s="39"/>
      <c r="D512" s="204" t="s">
        <v>148</v>
      </c>
      <c r="E512" s="39"/>
      <c r="F512" s="205" t="s">
        <v>650</v>
      </c>
      <c r="G512" s="39"/>
      <c r="H512" s="39"/>
      <c r="I512" s="112"/>
      <c r="J512" s="39"/>
      <c r="K512" s="39"/>
      <c r="L512" s="42"/>
      <c r="M512" s="206"/>
      <c r="N512" s="207"/>
      <c r="O512" s="67"/>
      <c r="P512" s="67"/>
      <c r="Q512" s="67"/>
      <c r="R512" s="67"/>
      <c r="S512" s="67"/>
      <c r="T512" s="68"/>
      <c r="U512" s="37"/>
      <c r="V512" s="37"/>
      <c r="W512" s="37"/>
      <c r="X512" s="37"/>
      <c r="Y512" s="37"/>
      <c r="Z512" s="37"/>
      <c r="AA512" s="37"/>
      <c r="AB512" s="37"/>
      <c r="AC512" s="37"/>
      <c r="AD512" s="37"/>
      <c r="AE512" s="37"/>
      <c r="AT512" s="20" t="s">
        <v>148</v>
      </c>
      <c r="AU512" s="20" t="s">
        <v>82</v>
      </c>
    </row>
    <row r="513" spans="1:47" s="2" customFormat="1" ht="48.75">
      <c r="A513" s="37"/>
      <c r="B513" s="38"/>
      <c r="C513" s="39"/>
      <c r="D513" s="204" t="s">
        <v>150</v>
      </c>
      <c r="E513" s="39"/>
      <c r="F513" s="208" t="s">
        <v>651</v>
      </c>
      <c r="G513" s="39"/>
      <c r="H513" s="39"/>
      <c r="I513" s="112"/>
      <c r="J513" s="39"/>
      <c r="K513" s="39"/>
      <c r="L513" s="42"/>
      <c r="M513" s="206"/>
      <c r="N513" s="207"/>
      <c r="O513" s="67"/>
      <c r="P513" s="67"/>
      <c r="Q513" s="67"/>
      <c r="R513" s="67"/>
      <c r="S513" s="67"/>
      <c r="T513" s="68"/>
      <c r="U513" s="37"/>
      <c r="V513" s="37"/>
      <c r="W513" s="37"/>
      <c r="X513" s="37"/>
      <c r="Y513" s="37"/>
      <c r="Z513" s="37"/>
      <c r="AA513" s="37"/>
      <c r="AB513" s="37"/>
      <c r="AC513" s="37"/>
      <c r="AD513" s="37"/>
      <c r="AE513" s="37"/>
      <c r="AT513" s="20" t="s">
        <v>150</v>
      </c>
      <c r="AU513" s="20" t="s">
        <v>82</v>
      </c>
    </row>
    <row r="514" spans="2:51" s="13" customFormat="1" ht="11.25">
      <c r="B514" s="209"/>
      <c r="C514" s="210"/>
      <c r="D514" s="204" t="s">
        <v>152</v>
      </c>
      <c r="E514" s="211" t="s">
        <v>19</v>
      </c>
      <c r="F514" s="212" t="s">
        <v>652</v>
      </c>
      <c r="G514" s="210"/>
      <c r="H514" s="211" t="s">
        <v>19</v>
      </c>
      <c r="I514" s="213"/>
      <c r="J514" s="210"/>
      <c r="K514" s="210"/>
      <c r="L514" s="214"/>
      <c r="M514" s="215"/>
      <c r="N514" s="216"/>
      <c r="O514" s="216"/>
      <c r="P514" s="216"/>
      <c r="Q514" s="216"/>
      <c r="R514" s="216"/>
      <c r="S514" s="216"/>
      <c r="T514" s="217"/>
      <c r="AT514" s="218" t="s">
        <v>152</v>
      </c>
      <c r="AU514" s="218" t="s">
        <v>82</v>
      </c>
      <c r="AV514" s="13" t="s">
        <v>80</v>
      </c>
      <c r="AW514" s="13" t="s">
        <v>33</v>
      </c>
      <c r="AX514" s="13" t="s">
        <v>72</v>
      </c>
      <c r="AY514" s="218" t="s">
        <v>136</v>
      </c>
    </row>
    <row r="515" spans="2:51" s="14" customFormat="1" ht="11.25">
      <c r="B515" s="219"/>
      <c r="C515" s="220"/>
      <c r="D515" s="204" t="s">
        <v>152</v>
      </c>
      <c r="E515" s="221" t="s">
        <v>19</v>
      </c>
      <c r="F515" s="222" t="s">
        <v>765</v>
      </c>
      <c r="G515" s="220"/>
      <c r="H515" s="223">
        <v>80</v>
      </c>
      <c r="I515" s="224"/>
      <c r="J515" s="220"/>
      <c r="K515" s="220"/>
      <c r="L515" s="225"/>
      <c r="M515" s="226"/>
      <c r="N515" s="227"/>
      <c r="O515" s="227"/>
      <c r="P515" s="227"/>
      <c r="Q515" s="227"/>
      <c r="R515" s="227"/>
      <c r="S515" s="227"/>
      <c r="T515" s="228"/>
      <c r="AT515" s="229" t="s">
        <v>152</v>
      </c>
      <c r="AU515" s="229" t="s">
        <v>82</v>
      </c>
      <c r="AV515" s="14" t="s">
        <v>82</v>
      </c>
      <c r="AW515" s="14" t="s">
        <v>33</v>
      </c>
      <c r="AX515" s="14" t="s">
        <v>72</v>
      </c>
      <c r="AY515" s="229" t="s">
        <v>136</v>
      </c>
    </row>
    <row r="516" spans="2:51" s="15" customFormat="1" ht="11.25">
      <c r="B516" s="230"/>
      <c r="C516" s="231"/>
      <c r="D516" s="204" t="s">
        <v>152</v>
      </c>
      <c r="E516" s="232" t="s">
        <v>19</v>
      </c>
      <c r="F516" s="233" t="s">
        <v>177</v>
      </c>
      <c r="G516" s="231"/>
      <c r="H516" s="234">
        <v>80</v>
      </c>
      <c r="I516" s="235"/>
      <c r="J516" s="231"/>
      <c r="K516" s="231"/>
      <c r="L516" s="236"/>
      <c r="M516" s="237"/>
      <c r="N516" s="238"/>
      <c r="O516" s="238"/>
      <c r="P516" s="238"/>
      <c r="Q516" s="238"/>
      <c r="R516" s="238"/>
      <c r="S516" s="238"/>
      <c r="T516" s="239"/>
      <c r="AT516" s="240" t="s">
        <v>152</v>
      </c>
      <c r="AU516" s="240" t="s">
        <v>82</v>
      </c>
      <c r="AV516" s="15" t="s">
        <v>145</v>
      </c>
      <c r="AW516" s="15" t="s">
        <v>33</v>
      </c>
      <c r="AX516" s="15" t="s">
        <v>80</v>
      </c>
      <c r="AY516" s="240" t="s">
        <v>136</v>
      </c>
    </row>
    <row r="517" spans="1:65" s="2" customFormat="1" ht="16.5" customHeight="1">
      <c r="A517" s="37"/>
      <c r="B517" s="38"/>
      <c r="C517" s="191" t="s">
        <v>799</v>
      </c>
      <c r="D517" s="191" t="s">
        <v>141</v>
      </c>
      <c r="E517" s="192" t="s">
        <v>1475</v>
      </c>
      <c r="F517" s="193" t="s">
        <v>1476</v>
      </c>
      <c r="G517" s="194" t="s">
        <v>504</v>
      </c>
      <c r="H517" s="195">
        <v>2</v>
      </c>
      <c r="I517" s="196"/>
      <c r="J517" s="197">
        <f>ROUND(I517*H517,2)</f>
        <v>0</v>
      </c>
      <c r="K517" s="193" t="s">
        <v>144</v>
      </c>
      <c r="L517" s="42"/>
      <c r="M517" s="198" t="s">
        <v>19</v>
      </c>
      <c r="N517" s="199" t="s">
        <v>43</v>
      </c>
      <c r="O517" s="67"/>
      <c r="P517" s="200">
        <f>O517*H517</f>
        <v>0</v>
      </c>
      <c r="Q517" s="200">
        <v>0.00092</v>
      </c>
      <c r="R517" s="200">
        <f>Q517*H517</f>
        <v>0.00184</v>
      </c>
      <c r="S517" s="200">
        <v>0</v>
      </c>
      <c r="T517" s="201">
        <f>S517*H517</f>
        <v>0</v>
      </c>
      <c r="U517" s="37"/>
      <c r="V517" s="37"/>
      <c r="W517" s="37"/>
      <c r="X517" s="37"/>
      <c r="Y517" s="37"/>
      <c r="Z517" s="37"/>
      <c r="AA517" s="37"/>
      <c r="AB517" s="37"/>
      <c r="AC517" s="37"/>
      <c r="AD517" s="37"/>
      <c r="AE517" s="37"/>
      <c r="AR517" s="202" t="s">
        <v>145</v>
      </c>
      <c r="AT517" s="202" t="s">
        <v>141</v>
      </c>
      <c r="AU517" s="202" t="s">
        <v>82</v>
      </c>
      <c r="AY517" s="20" t="s">
        <v>136</v>
      </c>
      <c r="BE517" s="203">
        <f>IF(N517="základní",J517,0)</f>
        <v>0</v>
      </c>
      <c r="BF517" s="203">
        <f>IF(N517="snížená",J517,0)</f>
        <v>0</v>
      </c>
      <c r="BG517" s="203">
        <f>IF(N517="zákl. přenesená",J517,0)</f>
        <v>0</v>
      </c>
      <c r="BH517" s="203">
        <f>IF(N517="sníž. přenesená",J517,0)</f>
        <v>0</v>
      </c>
      <c r="BI517" s="203">
        <f>IF(N517="nulová",J517,0)</f>
        <v>0</v>
      </c>
      <c r="BJ517" s="20" t="s">
        <v>80</v>
      </c>
      <c r="BK517" s="203">
        <f>ROUND(I517*H517,2)</f>
        <v>0</v>
      </c>
      <c r="BL517" s="20" t="s">
        <v>145</v>
      </c>
      <c r="BM517" s="202" t="s">
        <v>1477</v>
      </c>
    </row>
    <row r="518" spans="1:47" s="2" customFormat="1" ht="11.25">
      <c r="A518" s="37"/>
      <c r="B518" s="38"/>
      <c r="C518" s="39"/>
      <c r="D518" s="204" t="s">
        <v>148</v>
      </c>
      <c r="E518" s="39"/>
      <c r="F518" s="205" t="s">
        <v>1478</v>
      </c>
      <c r="G518" s="39"/>
      <c r="H518" s="39"/>
      <c r="I518" s="112"/>
      <c r="J518" s="39"/>
      <c r="K518" s="39"/>
      <c r="L518" s="42"/>
      <c r="M518" s="206"/>
      <c r="N518" s="207"/>
      <c r="O518" s="67"/>
      <c r="P518" s="67"/>
      <c r="Q518" s="67"/>
      <c r="R518" s="67"/>
      <c r="S518" s="67"/>
      <c r="T518" s="68"/>
      <c r="U518" s="37"/>
      <c r="V518" s="37"/>
      <c r="W518" s="37"/>
      <c r="X518" s="37"/>
      <c r="Y518" s="37"/>
      <c r="Z518" s="37"/>
      <c r="AA518" s="37"/>
      <c r="AB518" s="37"/>
      <c r="AC518" s="37"/>
      <c r="AD518" s="37"/>
      <c r="AE518" s="37"/>
      <c r="AT518" s="20" t="s">
        <v>148</v>
      </c>
      <c r="AU518" s="20" t="s">
        <v>82</v>
      </c>
    </row>
    <row r="519" spans="1:47" s="2" customFormat="1" ht="87.75">
      <c r="A519" s="37"/>
      <c r="B519" s="38"/>
      <c r="C519" s="39"/>
      <c r="D519" s="204" t="s">
        <v>150</v>
      </c>
      <c r="E519" s="39"/>
      <c r="F519" s="208" t="s">
        <v>791</v>
      </c>
      <c r="G519" s="39"/>
      <c r="H519" s="39"/>
      <c r="I519" s="112"/>
      <c r="J519" s="39"/>
      <c r="K519" s="39"/>
      <c r="L519" s="42"/>
      <c r="M519" s="206"/>
      <c r="N519" s="207"/>
      <c r="O519" s="67"/>
      <c r="P519" s="67"/>
      <c r="Q519" s="67"/>
      <c r="R519" s="67"/>
      <c r="S519" s="67"/>
      <c r="T519" s="68"/>
      <c r="U519" s="37"/>
      <c r="V519" s="37"/>
      <c r="W519" s="37"/>
      <c r="X519" s="37"/>
      <c r="Y519" s="37"/>
      <c r="Z519" s="37"/>
      <c r="AA519" s="37"/>
      <c r="AB519" s="37"/>
      <c r="AC519" s="37"/>
      <c r="AD519" s="37"/>
      <c r="AE519" s="37"/>
      <c r="AT519" s="20" t="s">
        <v>150</v>
      </c>
      <c r="AU519" s="20" t="s">
        <v>82</v>
      </c>
    </row>
    <row r="520" spans="2:51" s="14" customFormat="1" ht="11.25">
      <c r="B520" s="219"/>
      <c r="C520" s="220"/>
      <c r="D520" s="204" t="s">
        <v>152</v>
      </c>
      <c r="E520" s="221" t="s">
        <v>19</v>
      </c>
      <c r="F520" s="222" t="s">
        <v>1479</v>
      </c>
      <c r="G520" s="220"/>
      <c r="H520" s="223">
        <v>1</v>
      </c>
      <c r="I520" s="224"/>
      <c r="J520" s="220"/>
      <c r="K520" s="220"/>
      <c r="L520" s="225"/>
      <c r="M520" s="226"/>
      <c r="N520" s="227"/>
      <c r="O520" s="227"/>
      <c r="P520" s="227"/>
      <c r="Q520" s="227"/>
      <c r="R520" s="227"/>
      <c r="S520" s="227"/>
      <c r="T520" s="228"/>
      <c r="AT520" s="229" t="s">
        <v>152</v>
      </c>
      <c r="AU520" s="229" t="s">
        <v>82</v>
      </c>
      <c r="AV520" s="14" t="s">
        <v>82</v>
      </c>
      <c r="AW520" s="14" t="s">
        <v>33</v>
      </c>
      <c r="AX520" s="14" t="s">
        <v>72</v>
      </c>
      <c r="AY520" s="229" t="s">
        <v>136</v>
      </c>
    </row>
    <row r="521" spans="2:51" s="14" customFormat="1" ht="11.25">
      <c r="B521" s="219"/>
      <c r="C521" s="220"/>
      <c r="D521" s="204" t="s">
        <v>152</v>
      </c>
      <c r="E521" s="221" t="s">
        <v>19</v>
      </c>
      <c r="F521" s="222" t="s">
        <v>1480</v>
      </c>
      <c r="G521" s="220"/>
      <c r="H521" s="223">
        <v>1</v>
      </c>
      <c r="I521" s="224"/>
      <c r="J521" s="220"/>
      <c r="K521" s="220"/>
      <c r="L521" s="225"/>
      <c r="M521" s="226"/>
      <c r="N521" s="227"/>
      <c r="O521" s="227"/>
      <c r="P521" s="227"/>
      <c r="Q521" s="227"/>
      <c r="R521" s="227"/>
      <c r="S521" s="227"/>
      <c r="T521" s="228"/>
      <c r="AT521" s="229" t="s">
        <v>152</v>
      </c>
      <c r="AU521" s="229" t="s">
        <v>82</v>
      </c>
      <c r="AV521" s="14" t="s">
        <v>82</v>
      </c>
      <c r="AW521" s="14" t="s">
        <v>33</v>
      </c>
      <c r="AX521" s="14" t="s">
        <v>72</v>
      </c>
      <c r="AY521" s="229" t="s">
        <v>136</v>
      </c>
    </row>
    <row r="522" spans="2:51" s="15" customFormat="1" ht="11.25">
      <c r="B522" s="230"/>
      <c r="C522" s="231"/>
      <c r="D522" s="204" t="s">
        <v>152</v>
      </c>
      <c r="E522" s="232" t="s">
        <v>19</v>
      </c>
      <c r="F522" s="233" t="s">
        <v>177</v>
      </c>
      <c r="G522" s="231"/>
      <c r="H522" s="234">
        <v>2</v>
      </c>
      <c r="I522" s="235"/>
      <c r="J522" s="231"/>
      <c r="K522" s="231"/>
      <c r="L522" s="236"/>
      <c r="M522" s="237"/>
      <c r="N522" s="238"/>
      <c r="O522" s="238"/>
      <c r="P522" s="238"/>
      <c r="Q522" s="238"/>
      <c r="R522" s="238"/>
      <c r="S522" s="238"/>
      <c r="T522" s="239"/>
      <c r="AT522" s="240" t="s">
        <v>152</v>
      </c>
      <c r="AU522" s="240" t="s">
        <v>82</v>
      </c>
      <c r="AV522" s="15" t="s">
        <v>145</v>
      </c>
      <c r="AW522" s="15" t="s">
        <v>33</v>
      </c>
      <c r="AX522" s="15" t="s">
        <v>80</v>
      </c>
      <c r="AY522" s="240" t="s">
        <v>136</v>
      </c>
    </row>
    <row r="523" spans="1:65" s="2" customFormat="1" ht="16.5" customHeight="1">
      <c r="A523" s="37"/>
      <c r="B523" s="38"/>
      <c r="C523" s="241" t="s">
        <v>804</v>
      </c>
      <c r="D523" s="241" t="s">
        <v>403</v>
      </c>
      <c r="E523" s="242" t="s">
        <v>1481</v>
      </c>
      <c r="F523" s="243" t="s">
        <v>1482</v>
      </c>
      <c r="G523" s="244" t="s">
        <v>504</v>
      </c>
      <c r="H523" s="245">
        <v>1</v>
      </c>
      <c r="I523" s="246"/>
      <c r="J523" s="247">
        <f>ROUND(I523*H523,2)</f>
        <v>0</v>
      </c>
      <c r="K523" s="243" t="s">
        <v>471</v>
      </c>
      <c r="L523" s="248"/>
      <c r="M523" s="249" t="s">
        <v>19</v>
      </c>
      <c r="N523" s="250" t="s">
        <v>43</v>
      </c>
      <c r="O523" s="67"/>
      <c r="P523" s="200">
        <f>O523*H523</f>
        <v>0</v>
      </c>
      <c r="Q523" s="200">
        <v>0</v>
      </c>
      <c r="R523" s="200">
        <f>Q523*H523</f>
        <v>0</v>
      </c>
      <c r="S523" s="200">
        <v>0</v>
      </c>
      <c r="T523" s="201">
        <f>S523*H523</f>
        <v>0</v>
      </c>
      <c r="U523" s="37"/>
      <c r="V523" s="37"/>
      <c r="W523" s="37"/>
      <c r="X523" s="37"/>
      <c r="Y523" s="37"/>
      <c r="Z523" s="37"/>
      <c r="AA523" s="37"/>
      <c r="AB523" s="37"/>
      <c r="AC523" s="37"/>
      <c r="AD523" s="37"/>
      <c r="AE523" s="37"/>
      <c r="AR523" s="202" t="s">
        <v>263</v>
      </c>
      <c r="AT523" s="202" t="s">
        <v>403</v>
      </c>
      <c r="AU523" s="202" t="s">
        <v>82</v>
      </c>
      <c r="AY523" s="20" t="s">
        <v>136</v>
      </c>
      <c r="BE523" s="203">
        <f>IF(N523="základní",J523,0)</f>
        <v>0</v>
      </c>
      <c r="BF523" s="203">
        <f>IF(N523="snížená",J523,0)</f>
        <v>0</v>
      </c>
      <c r="BG523" s="203">
        <f>IF(N523="zákl. přenesená",J523,0)</f>
        <v>0</v>
      </c>
      <c r="BH523" s="203">
        <f>IF(N523="sníž. přenesená",J523,0)</f>
        <v>0</v>
      </c>
      <c r="BI523" s="203">
        <f>IF(N523="nulová",J523,0)</f>
        <v>0</v>
      </c>
      <c r="BJ523" s="20" t="s">
        <v>80</v>
      </c>
      <c r="BK523" s="203">
        <f>ROUND(I523*H523,2)</f>
        <v>0</v>
      </c>
      <c r="BL523" s="20" t="s">
        <v>145</v>
      </c>
      <c r="BM523" s="202" t="s">
        <v>1483</v>
      </c>
    </row>
    <row r="524" spans="1:47" s="2" customFormat="1" ht="11.25">
      <c r="A524" s="37"/>
      <c r="B524" s="38"/>
      <c r="C524" s="39"/>
      <c r="D524" s="204" t="s">
        <v>148</v>
      </c>
      <c r="E524" s="39"/>
      <c r="F524" s="205" t="s">
        <v>1482</v>
      </c>
      <c r="G524" s="39"/>
      <c r="H524" s="39"/>
      <c r="I524" s="112"/>
      <c r="J524" s="39"/>
      <c r="K524" s="39"/>
      <c r="L524" s="42"/>
      <c r="M524" s="206"/>
      <c r="N524" s="207"/>
      <c r="O524" s="67"/>
      <c r="P524" s="67"/>
      <c r="Q524" s="67"/>
      <c r="R524" s="67"/>
      <c r="S524" s="67"/>
      <c r="T524" s="68"/>
      <c r="U524" s="37"/>
      <c r="V524" s="37"/>
      <c r="W524" s="37"/>
      <c r="X524" s="37"/>
      <c r="Y524" s="37"/>
      <c r="Z524" s="37"/>
      <c r="AA524" s="37"/>
      <c r="AB524" s="37"/>
      <c r="AC524" s="37"/>
      <c r="AD524" s="37"/>
      <c r="AE524" s="37"/>
      <c r="AT524" s="20" t="s">
        <v>148</v>
      </c>
      <c r="AU524" s="20" t="s">
        <v>82</v>
      </c>
    </row>
    <row r="525" spans="1:65" s="2" customFormat="1" ht="16.5" customHeight="1">
      <c r="A525" s="37"/>
      <c r="B525" s="38"/>
      <c r="C525" s="241" t="s">
        <v>808</v>
      </c>
      <c r="D525" s="241" t="s">
        <v>403</v>
      </c>
      <c r="E525" s="242" t="s">
        <v>1484</v>
      </c>
      <c r="F525" s="243" t="s">
        <v>1485</v>
      </c>
      <c r="G525" s="244" t="s">
        <v>504</v>
      </c>
      <c r="H525" s="245">
        <v>1</v>
      </c>
      <c r="I525" s="246"/>
      <c r="J525" s="247">
        <f>ROUND(I525*H525,2)</f>
        <v>0</v>
      </c>
      <c r="K525" s="243" t="s">
        <v>471</v>
      </c>
      <c r="L525" s="248"/>
      <c r="M525" s="249" t="s">
        <v>19</v>
      </c>
      <c r="N525" s="250" t="s">
        <v>43</v>
      </c>
      <c r="O525" s="67"/>
      <c r="P525" s="200">
        <f>O525*H525</f>
        <v>0</v>
      </c>
      <c r="Q525" s="200">
        <v>0</v>
      </c>
      <c r="R525" s="200">
        <f>Q525*H525</f>
        <v>0</v>
      </c>
      <c r="S525" s="200">
        <v>0</v>
      </c>
      <c r="T525" s="201">
        <f>S525*H525</f>
        <v>0</v>
      </c>
      <c r="U525" s="37"/>
      <c r="V525" s="37"/>
      <c r="W525" s="37"/>
      <c r="X525" s="37"/>
      <c r="Y525" s="37"/>
      <c r="Z525" s="37"/>
      <c r="AA525" s="37"/>
      <c r="AB525" s="37"/>
      <c r="AC525" s="37"/>
      <c r="AD525" s="37"/>
      <c r="AE525" s="37"/>
      <c r="AR525" s="202" t="s">
        <v>263</v>
      </c>
      <c r="AT525" s="202" t="s">
        <v>403</v>
      </c>
      <c r="AU525" s="202" t="s">
        <v>82</v>
      </c>
      <c r="AY525" s="20" t="s">
        <v>136</v>
      </c>
      <c r="BE525" s="203">
        <f>IF(N525="základní",J525,0)</f>
        <v>0</v>
      </c>
      <c r="BF525" s="203">
        <f>IF(N525="snížená",J525,0)</f>
        <v>0</v>
      </c>
      <c r="BG525" s="203">
        <f>IF(N525="zákl. přenesená",J525,0)</f>
        <v>0</v>
      </c>
      <c r="BH525" s="203">
        <f>IF(N525="sníž. přenesená",J525,0)</f>
        <v>0</v>
      </c>
      <c r="BI525" s="203">
        <f>IF(N525="nulová",J525,0)</f>
        <v>0</v>
      </c>
      <c r="BJ525" s="20" t="s">
        <v>80</v>
      </c>
      <c r="BK525" s="203">
        <f>ROUND(I525*H525,2)</f>
        <v>0</v>
      </c>
      <c r="BL525" s="20" t="s">
        <v>145</v>
      </c>
      <c r="BM525" s="202" t="s">
        <v>1486</v>
      </c>
    </row>
    <row r="526" spans="1:47" s="2" customFormat="1" ht="11.25">
      <c r="A526" s="37"/>
      <c r="B526" s="38"/>
      <c r="C526" s="39"/>
      <c r="D526" s="204" t="s">
        <v>148</v>
      </c>
      <c r="E526" s="39"/>
      <c r="F526" s="205" t="s">
        <v>1485</v>
      </c>
      <c r="G526" s="39"/>
      <c r="H526" s="39"/>
      <c r="I526" s="112"/>
      <c r="J526" s="39"/>
      <c r="K526" s="39"/>
      <c r="L526" s="42"/>
      <c r="M526" s="206"/>
      <c r="N526" s="207"/>
      <c r="O526" s="67"/>
      <c r="P526" s="67"/>
      <c r="Q526" s="67"/>
      <c r="R526" s="67"/>
      <c r="S526" s="67"/>
      <c r="T526" s="68"/>
      <c r="U526" s="37"/>
      <c r="V526" s="37"/>
      <c r="W526" s="37"/>
      <c r="X526" s="37"/>
      <c r="Y526" s="37"/>
      <c r="Z526" s="37"/>
      <c r="AA526" s="37"/>
      <c r="AB526" s="37"/>
      <c r="AC526" s="37"/>
      <c r="AD526" s="37"/>
      <c r="AE526" s="37"/>
      <c r="AT526" s="20" t="s">
        <v>148</v>
      </c>
      <c r="AU526" s="20" t="s">
        <v>82</v>
      </c>
    </row>
    <row r="527" spans="1:65" s="2" customFormat="1" ht="16.5" customHeight="1">
      <c r="A527" s="37"/>
      <c r="B527" s="38"/>
      <c r="C527" s="191" t="s">
        <v>812</v>
      </c>
      <c r="D527" s="191" t="s">
        <v>141</v>
      </c>
      <c r="E527" s="192" t="s">
        <v>1487</v>
      </c>
      <c r="F527" s="193" t="s">
        <v>1488</v>
      </c>
      <c r="G527" s="194" t="s">
        <v>504</v>
      </c>
      <c r="H527" s="195">
        <v>1</v>
      </c>
      <c r="I527" s="196"/>
      <c r="J527" s="197">
        <f>ROUND(I527*H527,2)</f>
        <v>0</v>
      </c>
      <c r="K527" s="193" t="s">
        <v>144</v>
      </c>
      <c r="L527" s="42"/>
      <c r="M527" s="198" t="s">
        <v>19</v>
      </c>
      <c r="N527" s="199" t="s">
        <v>43</v>
      </c>
      <c r="O527" s="67"/>
      <c r="P527" s="200">
        <f>O527*H527</f>
        <v>0</v>
      </c>
      <c r="Q527" s="200">
        <v>0.00088</v>
      </c>
      <c r="R527" s="200">
        <f>Q527*H527</f>
        <v>0.00088</v>
      </c>
      <c r="S527" s="200">
        <v>0</v>
      </c>
      <c r="T527" s="201">
        <f>S527*H527</f>
        <v>0</v>
      </c>
      <c r="U527" s="37"/>
      <c r="V527" s="37"/>
      <c r="W527" s="37"/>
      <c r="X527" s="37"/>
      <c r="Y527" s="37"/>
      <c r="Z527" s="37"/>
      <c r="AA527" s="37"/>
      <c r="AB527" s="37"/>
      <c r="AC527" s="37"/>
      <c r="AD527" s="37"/>
      <c r="AE527" s="37"/>
      <c r="AR527" s="202" t="s">
        <v>145</v>
      </c>
      <c r="AT527" s="202" t="s">
        <v>141</v>
      </c>
      <c r="AU527" s="202" t="s">
        <v>82</v>
      </c>
      <c r="AY527" s="20" t="s">
        <v>136</v>
      </c>
      <c r="BE527" s="203">
        <f>IF(N527="základní",J527,0)</f>
        <v>0</v>
      </c>
      <c r="BF527" s="203">
        <f>IF(N527="snížená",J527,0)</f>
        <v>0</v>
      </c>
      <c r="BG527" s="203">
        <f>IF(N527="zákl. přenesená",J527,0)</f>
        <v>0</v>
      </c>
      <c r="BH527" s="203">
        <f>IF(N527="sníž. přenesená",J527,0)</f>
        <v>0</v>
      </c>
      <c r="BI527" s="203">
        <f>IF(N527="nulová",J527,0)</f>
        <v>0</v>
      </c>
      <c r="BJ527" s="20" t="s">
        <v>80</v>
      </c>
      <c r="BK527" s="203">
        <f>ROUND(I527*H527,2)</f>
        <v>0</v>
      </c>
      <c r="BL527" s="20" t="s">
        <v>145</v>
      </c>
      <c r="BM527" s="202" t="s">
        <v>1489</v>
      </c>
    </row>
    <row r="528" spans="1:47" s="2" customFormat="1" ht="11.25">
      <c r="A528" s="37"/>
      <c r="B528" s="38"/>
      <c r="C528" s="39"/>
      <c r="D528" s="204" t="s">
        <v>148</v>
      </c>
      <c r="E528" s="39"/>
      <c r="F528" s="205" t="s">
        <v>1490</v>
      </c>
      <c r="G528" s="39"/>
      <c r="H528" s="39"/>
      <c r="I528" s="112"/>
      <c r="J528" s="39"/>
      <c r="K528" s="39"/>
      <c r="L528" s="42"/>
      <c r="M528" s="206"/>
      <c r="N528" s="207"/>
      <c r="O528" s="67"/>
      <c r="P528" s="67"/>
      <c r="Q528" s="67"/>
      <c r="R528" s="67"/>
      <c r="S528" s="67"/>
      <c r="T528" s="68"/>
      <c r="U528" s="37"/>
      <c r="V528" s="37"/>
      <c r="W528" s="37"/>
      <c r="X528" s="37"/>
      <c r="Y528" s="37"/>
      <c r="Z528" s="37"/>
      <c r="AA528" s="37"/>
      <c r="AB528" s="37"/>
      <c r="AC528" s="37"/>
      <c r="AD528" s="37"/>
      <c r="AE528" s="37"/>
      <c r="AT528" s="20" t="s">
        <v>148</v>
      </c>
      <c r="AU528" s="20" t="s">
        <v>82</v>
      </c>
    </row>
    <row r="529" spans="1:47" s="2" customFormat="1" ht="87.75">
      <c r="A529" s="37"/>
      <c r="B529" s="38"/>
      <c r="C529" s="39"/>
      <c r="D529" s="204" t="s">
        <v>150</v>
      </c>
      <c r="E529" s="39"/>
      <c r="F529" s="208" t="s">
        <v>791</v>
      </c>
      <c r="G529" s="39"/>
      <c r="H529" s="39"/>
      <c r="I529" s="112"/>
      <c r="J529" s="39"/>
      <c r="K529" s="39"/>
      <c r="L529" s="42"/>
      <c r="M529" s="206"/>
      <c r="N529" s="207"/>
      <c r="O529" s="67"/>
      <c r="P529" s="67"/>
      <c r="Q529" s="67"/>
      <c r="R529" s="67"/>
      <c r="S529" s="67"/>
      <c r="T529" s="68"/>
      <c r="U529" s="37"/>
      <c r="V529" s="37"/>
      <c r="W529" s="37"/>
      <c r="X529" s="37"/>
      <c r="Y529" s="37"/>
      <c r="Z529" s="37"/>
      <c r="AA529" s="37"/>
      <c r="AB529" s="37"/>
      <c r="AC529" s="37"/>
      <c r="AD529" s="37"/>
      <c r="AE529" s="37"/>
      <c r="AT529" s="20" t="s">
        <v>150</v>
      </c>
      <c r="AU529" s="20" t="s">
        <v>82</v>
      </c>
    </row>
    <row r="530" spans="2:51" s="14" customFormat="1" ht="11.25">
      <c r="B530" s="219"/>
      <c r="C530" s="220"/>
      <c r="D530" s="204" t="s">
        <v>152</v>
      </c>
      <c r="E530" s="221" t="s">
        <v>19</v>
      </c>
      <c r="F530" s="222" t="s">
        <v>1491</v>
      </c>
      <c r="G530" s="220"/>
      <c r="H530" s="223">
        <v>1</v>
      </c>
      <c r="I530" s="224"/>
      <c r="J530" s="220"/>
      <c r="K530" s="220"/>
      <c r="L530" s="225"/>
      <c r="M530" s="226"/>
      <c r="N530" s="227"/>
      <c r="O530" s="227"/>
      <c r="P530" s="227"/>
      <c r="Q530" s="227"/>
      <c r="R530" s="227"/>
      <c r="S530" s="227"/>
      <c r="T530" s="228"/>
      <c r="AT530" s="229" t="s">
        <v>152</v>
      </c>
      <c r="AU530" s="229" t="s">
        <v>82</v>
      </c>
      <c r="AV530" s="14" t="s">
        <v>82</v>
      </c>
      <c r="AW530" s="14" t="s">
        <v>33</v>
      </c>
      <c r="AX530" s="14" t="s">
        <v>80</v>
      </c>
      <c r="AY530" s="229" t="s">
        <v>136</v>
      </c>
    </row>
    <row r="531" spans="1:65" s="2" customFormat="1" ht="16.5" customHeight="1">
      <c r="A531" s="37"/>
      <c r="B531" s="38"/>
      <c r="C531" s="241" t="s">
        <v>816</v>
      </c>
      <c r="D531" s="241" t="s">
        <v>403</v>
      </c>
      <c r="E531" s="242" t="s">
        <v>1492</v>
      </c>
      <c r="F531" s="243" t="s">
        <v>1493</v>
      </c>
      <c r="G531" s="244" t="s">
        <v>504</v>
      </c>
      <c r="H531" s="245">
        <v>1</v>
      </c>
      <c r="I531" s="246"/>
      <c r="J531" s="247">
        <f>ROUND(I531*H531,2)</f>
        <v>0</v>
      </c>
      <c r="K531" s="243" t="s">
        <v>471</v>
      </c>
      <c r="L531" s="248"/>
      <c r="M531" s="249" t="s">
        <v>19</v>
      </c>
      <c r="N531" s="250" t="s">
        <v>43</v>
      </c>
      <c r="O531" s="67"/>
      <c r="P531" s="200">
        <f>O531*H531</f>
        <v>0</v>
      </c>
      <c r="Q531" s="200">
        <v>0</v>
      </c>
      <c r="R531" s="200">
        <f>Q531*H531</f>
        <v>0</v>
      </c>
      <c r="S531" s="200">
        <v>0</v>
      </c>
      <c r="T531" s="201">
        <f>S531*H531</f>
        <v>0</v>
      </c>
      <c r="U531" s="37"/>
      <c r="V531" s="37"/>
      <c r="W531" s="37"/>
      <c r="X531" s="37"/>
      <c r="Y531" s="37"/>
      <c r="Z531" s="37"/>
      <c r="AA531" s="37"/>
      <c r="AB531" s="37"/>
      <c r="AC531" s="37"/>
      <c r="AD531" s="37"/>
      <c r="AE531" s="37"/>
      <c r="AR531" s="202" t="s">
        <v>263</v>
      </c>
      <c r="AT531" s="202" t="s">
        <v>403</v>
      </c>
      <c r="AU531" s="202" t="s">
        <v>82</v>
      </c>
      <c r="AY531" s="20" t="s">
        <v>136</v>
      </c>
      <c r="BE531" s="203">
        <f>IF(N531="základní",J531,0)</f>
        <v>0</v>
      </c>
      <c r="BF531" s="203">
        <f>IF(N531="snížená",J531,0)</f>
        <v>0</v>
      </c>
      <c r="BG531" s="203">
        <f>IF(N531="zákl. přenesená",J531,0)</f>
        <v>0</v>
      </c>
      <c r="BH531" s="203">
        <f>IF(N531="sníž. přenesená",J531,0)</f>
        <v>0</v>
      </c>
      <c r="BI531" s="203">
        <f>IF(N531="nulová",J531,0)</f>
        <v>0</v>
      </c>
      <c r="BJ531" s="20" t="s">
        <v>80</v>
      </c>
      <c r="BK531" s="203">
        <f>ROUND(I531*H531,2)</f>
        <v>0</v>
      </c>
      <c r="BL531" s="20" t="s">
        <v>145</v>
      </c>
      <c r="BM531" s="202" t="s">
        <v>1494</v>
      </c>
    </row>
    <row r="532" spans="1:47" s="2" customFormat="1" ht="11.25">
      <c r="A532" s="37"/>
      <c r="B532" s="38"/>
      <c r="C532" s="39"/>
      <c r="D532" s="204" t="s">
        <v>148</v>
      </c>
      <c r="E532" s="39"/>
      <c r="F532" s="205" t="s">
        <v>1493</v>
      </c>
      <c r="G532" s="39"/>
      <c r="H532" s="39"/>
      <c r="I532" s="112"/>
      <c r="J532" s="39"/>
      <c r="K532" s="39"/>
      <c r="L532" s="42"/>
      <c r="M532" s="206"/>
      <c r="N532" s="207"/>
      <c r="O532" s="67"/>
      <c r="P532" s="67"/>
      <c r="Q532" s="67"/>
      <c r="R532" s="67"/>
      <c r="S532" s="67"/>
      <c r="T532" s="68"/>
      <c r="U532" s="37"/>
      <c r="V532" s="37"/>
      <c r="W532" s="37"/>
      <c r="X532" s="37"/>
      <c r="Y532" s="37"/>
      <c r="Z532" s="37"/>
      <c r="AA532" s="37"/>
      <c r="AB532" s="37"/>
      <c r="AC532" s="37"/>
      <c r="AD532" s="37"/>
      <c r="AE532" s="37"/>
      <c r="AT532" s="20" t="s">
        <v>148</v>
      </c>
      <c r="AU532" s="20" t="s">
        <v>82</v>
      </c>
    </row>
    <row r="533" spans="1:65" s="2" customFormat="1" ht="16.5" customHeight="1">
      <c r="A533" s="37"/>
      <c r="B533" s="38"/>
      <c r="C533" s="191" t="s">
        <v>820</v>
      </c>
      <c r="D533" s="191" t="s">
        <v>141</v>
      </c>
      <c r="E533" s="192" t="s">
        <v>1495</v>
      </c>
      <c r="F533" s="193" t="s">
        <v>1496</v>
      </c>
      <c r="G533" s="194" t="s">
        <v>504</v>
      </c>
      <c r="H533" s="195">
        <v>1</v>
      </c>
      <c r="I533" s="196"/>
      <c r="J533" s="197">
        <f>ROUND(I533*H533,2)</f>
        <v>0</v>
      </c>
      <c r="K533" s="193" t="s">
        <v>144</v>
      </c>
      <c r="L533" s="42"/>
      <c r="M533" s="198" t="s">
        <v>19</v>
      </c>
      <c r="N533" s="199" t="s">
        <v>43</v>
      </c>
      <c r="O533" s="67"/>
      <c r="P533" s="200">
        <f>O533*H533</f>
        <v>0</v>
      </c>
      <c r="Q533" s="200">
        <v>0.00086</v>
      </c>
      <c r="R533" s="200">
        <f>Q533*H533</f>
        <v>0.00086</v>
      </c>
      <c r="S533" s="200">
        <v>0</v>
      </c>
      <c r="T533" s="201">
        <f>S533*H533</f>
        <v>0</v>
      </c>
      <c r="U533" s="37"/>
      <c r="V533" s="37"/>
      <c r="W533" s="37"/>
      <c r="X533" s="37"/>
      <c r="Y533" s="37"/>
      <c r="Z533" s="37"/>
      <c r="AA533" s="37"/>
      <c r="AB533" s="37"/>
      <c r="AC533" s="37"/>
      <c r="AD533" s="37"/>
      <c r="AE533" s="37"/>
      <c r="AR533" s="202" t="s">
        <v>145</v>
      </c>
      <c r="AT533" s="202" t="s">
        <v>141</v>
      </c>
      <c r="AU533" s="202" t="s">
        <v>82</v>
      </c>
      <c r="AY533" s="20" t="s">
        <v>136</v>
      </c>
      <c r="BE533" s="203">
        <f>IF(N533="základní",J533,0)</f>
        <v>0</v>
      </c>
      <c r="BF533" s="203">
        <f>IF(N533="snížená",J533,0)</f>
        <v>0</v>
      </c>
      <c r="BG533" s="203">
        <f>IF(N533="zákl. přenesená",J533,0)</f>
        <v>0</v>
      </c>
      <c r="BH533" s="203">
        <f>IF(N533="sníž. přenesená",J533,0)</f>
        <v>0</v>
      </c>
      <c r="BI533" s="203">
        <f>IF(N533="nulová",J533,0)</f>
        <v>0</v>
      </c>
      <c r="BJ533" s="20" t="s">
        <v>80</v>
      </c>
      <c r="BK533" s="203">
        <f>ROUND(I533*H533,2)</f>
        <v>0</v>
      </c>
      <c r="BL533" s="20" t="s">
        <v>145</v>
      </c>
      <c r="BM533" s="202" t="s">
        <v>1497</v>
      </c>
    </row>
    <row r="534" spans="1:47" s="2" customFormat="1" ht="11.25">
      <c r="A534" s="37"/>
      <c r="B534" s="38"/>
      <c r="C534" s="39"/>
      <c r="D534" s="204" t="s">
        <v>148</v>
      </c>
      <c r="E534" s="39"/>
      <c r="F534" s="205" t="s">
        <v>1498</v>
      </c>
      <c r="G534" s="39"/>
      <c r="H534" s="39"/>
      <c r="I534" s="112"/>
      <c r="J534" s="39"/>
      <c r="K534" s="39"/>
      <c r="L534" s="42"/>
      <c r="M534" s="206"/>
      <c r="N534" s="207"/>
      <c r="O534" s="67"/>
      <c r="P534" s="67"/>
      <c r="Q534" s="67"/>
      <c r="R534" s="67"/>
      <c r="S534" s="67"/>
      <c r="T534" s="68"/>
      <c r="U534" s="37"/>
      <c r="V534" s="37"/>
      <c r="W534" s="37"/>
      <c r="X534" s="37"/>
      <c r="Y534" s="37"/>
      <c r="Z534" s="37"/>
      <c r="AA534" s="37"/>
      <c r="AB534" s="37"/>
      <c r="AC534" s="37"/>
      <c r="AD534" s="37"/>
      <c r="AE534" s="37"/>
      <c r="AT534" s="20" t="s">
        <v>148</v>
      </c>
      <c r="AU534" s="20" t="s">
        <v>82</v>
      </c>
    </row>
    <row r="535" spans="1:47" s="2" customFormat="1" ht="87.75">
      <c r="A535" s="37"/>
      <c r="B535" s="38"/>
      <c r="C535" s="39"/>
      <c r="D535" s="204" t="s">
        <v>150</v>
      </c>
      <c r="E535" s="39"/>
      <c r="F535" s="208" t="s">
        <v>791</v>
      </c>
      <c r="G535" s="39"/>
      <c r="H535" s="39"/>
      <c r="I535" s="112"/>
      <c r="J535" s="39"/>
      <c r="K535" s="39"/>
      <c r="L535" s="42"/>
      <c r="M535" s="206"/>
      <c r="N535" s="207"/>
      <c r="O535" s="67"/>
      <c r="P535" s="67"/>
      <c r="Q535" s="67"/>
      <c r="R535" s="67"/>
      <c r="S535" s="67"/>
      <c r="T535" s="68"/>
      <c r="U535" s="37"/>
      <c r="V535" s="37"/>
      <c r="W535" s="37"/>
      <c r="X535" s="37"/>
      <c r="Y535" s="37"/>
      <c r="Z535" s="37"/>
      <c r="AA535" s="37"/>
      <c r="AB535" s="37"/>
      <c r="AC535" s="37"/>
      <c r="AD535" s="37"/>
      <c r="AE535" s="37"/>
      <c r="AT535" s="20" t="s">
        <v>150</v>
      </c>
      <c r="AU535" s="20" t="s">
        <v>82</v>
      </c>
    </row>
    <row r="536" spans="2:51" s="14" customFormat="1" ht="11.25">
      <c r="B536" s="219"/>
      <c r="C536" s="220"/>
      <c r="D536" s="204" t="s">
        <v>152</v>
      </c>
      <c r="E536" s="221" t="s">
        <v>19</v>
      </c>
      <c r="F536" s="222" t="s">
        <v>1499</v>
      </c>
      <c r="G536" s="220"/>
      <c r="H536" s="223">
        <v>1</v>
      </c>
      <c r="I536" s="224"/>
      <c r="J536" s="220"/>
      <c r="K536" s="220"/>
      <c r="L536" s="225"/>
      <c r="M536" s="226"/>
      <c r="N536" s="227"/>
      <c r="O536" s="227"/>
      <c r="P536" s="227"/>
      <c r="Q536" s="227"/>
      <c r="R536" s="227"/>
      <c r="S536" s="227"/>
      <c r="T536" s="228"/>
      <c r="AT536" s="229" t="s">
        <v>152</v>
      </c>
      <c r="AU536" s="229" t="s">
        <v>82</v>
      </c>
      <c r="AV536" s="14" t="s">
        <v>82</v>
      </c>
      <c r="AW536" s="14" t="s">
        <v>33</v>
      </c>
      <c r="AX536" s="14" t="s">
        <v>80</v>
      </c>
      <c r="AY536" s="229" t="s">
        <v>136</v>
      </c>
    </row>
    <row r="537" spans="1:65" s="2" customFormat="1" ht="16.5" customHeight="1">
      <c r="A537" s="37"/>
      <c r="B537" s="38"/>
      <c r="C537" s="241" t="s">
        <v>824</v>
      </c>
      <c r="D537" s="241" t="s">
        <v>403</v>
      </c>
      <c r="E537" s="242" t="s">
        <v>1500</v>
      </c>
      <c r="F537" s="243" t="s">
        <v>1501</v>
      </c>
      <c r="G537" s="244" t="s">
        <v>504</v>
      </c>
      <c r="H537" s="245">
        <v>1</v>
      </c>
      <c r="I537" s="246"/>
      <c r="J537" s="247">
        <f>ROUND(I537*H537,2)</f>
        <v>0</v>
      </c>
      <c r="K537" s="243" t="s">
        <v>471</v>
      </c>
      <c r="L537" s="248"/>
      <c r="M537" s="249" t="s">
        <v>19</v>
      </c>
      <c r="N537" s="250" t="s">
        <v>43</v>
      </c>
      <c r="O537" s="67"/>
      <c r="P537" s="200">
        <f>O537*H537</f>
        <v>0</v>
      </c>
      <c r="Q537" s="200">
        <v>0</v>
      </c>
      <c r="R537" s="200">
        <f>Q537*H537</f>
        <v>0</v>
      </c>
      <c r="S537" s="200">
        <v>0</v>
      </c>
      <c r="T537" s="201">
        <f>S537*H537</f>
        <v>0</v>
      </c>
      <c r="U537" s="37"/>
      <c r="V537" s="37"/>
      <c r="W537" s="37"/>
      <c r="X537" s="37"/>
      <c r="Y537" s="37"/>
      <c r="Z537" s="37"/>
      <c r="AA537" s="37"/>
      <c r="AB537" s="37"/>
      <c r="AC537" s="37"/>
      <c r="AD537" s="37"/>
      <c r="AE537" s="37"/>
      <c r="AR537" s="202" t="s">
        <v>263</v>
      </c>
      <c r="AT537" s="202" t="s">
        <v>403</v>
      </c>
      <c r="AU537" s="202" t="s">
        <v>82</v>
      </c>
      <c r="AY537" s="20" t="s">
        <v>136</v>
      </c>
      <c r="BE537" s="203">
        <f>IF(N537="základní",J537,0)</f>
        <v>0</v>
      </c>
      <c r="BF537" s="203">
        <f>IF(N537="snížená",J537,0)</f>
        <v>0</v>
      </c>
      <c r="BG537" s="203">
        <f>IF(N537="zákl. přenesená",J537,0)</f>
        <v>0</v>
      </c>
      <c r="BH537" s="203">
        <f>IF(N537="sníž. přenesená",J537,0)</f>
        <v>0</v>
      </c>
      <c r="BI537" s="203">
        <f>IF(N537="nulová",J537,0)</f>
        <v>0</v>
      </c>
      <c r="BJ537" s="20" t="s">
        <v>80</v>
      </c>
      <c r="BK537" s="203">
        <f>ROUND(I537*H537,2)</f>
        <v>0</v>
      </c>
      <c r="BL537" s="20" t="s">
        <v>145</v>
      </c>
      <c r="BM537" s="202" t="s">
        <v>1502</v>
      </c>
    </row>
    <row r="538" spans="1:47" s="2" customFormat="1" ht="11.25">
      <c r="A538" s="37"/>
      <c r="B538" s="38"/>
      <c r="C538" s="39"/>
      <c r="D538" s="204" t="s">
        <v>148</v>
      </c>
      <c r="E538" s="39"/>
      <c r="F538" s="205" t="s">
        <v>1501</v>
      </c>
      <c r="G538" s="39"/>
      <c r="H538" s="39"/>
      <c r="I538" s="112"/>
      <c r="J538" s="39"/>
      <c r="K538" s="39"/>
      <c r="L538" s="42"/>
      <c r="M538" s="206"/>
      <c r="N538" s="207"/>
      <c r="O538" s="67"/>
      <c r="P538" s="67"/>
      <c r="Q538" s="67"/>
      <c r="R538" s="67"/>
      <c r="S538" s="67"/>
      <c r="T538" s="68"/>
      <c r="U538" s="37"/>
      <c r="V538" s="37"/>
      <c r="W538" s="37"/>
      <c r="X538" s="37"/>
      <c r="Y538" s="37"/>
      <c r="Z538" s="37"/>
      <c r="AA538" s="37"/>
      <c r="AB538" s="37"/>
      <c r="AC538" s="37"/>
      <c r="AD538" s="37"/>
      <c r="AE538" s="37"/>
      <c r="AT538" s="20" t="s">
        <v>148</v>
      </c>
      <c r="AU538" s="20" t="s">
        <v>82</v>
      </c>
    </row>
    <row r="539" spans="1:65" s="2" customFormat="1" ht="16.5" customHeight="1">
      <c r="A539" s="37"/>
      <c r="B539" s="38"/>
      <c r="C539" s="191" t="s">
        <v>828</v>
      </c>
      <c r="D539" s="191" t="s">
        <v>141</v>
      </c>
      <c r="E539" s="192" t="s">
        <v>1503</v>
      </c>
      <c r="F539" s="193" t="s">
        <v>1504</v>
      </c>
      <c r="G539" s="194" t="s">
        <v>504</v>
      </c>
      <c r="H539" s="195">
        <v>1</v>
      </c>
      <c r="I539" s="196"/>
      <c r="J539" s="197">
        <f>ROUND(I539*H539,2)</f>
        <v>0</v>
      </c>
      <c r="K539" s="193" t="s">
        <v>144</v>
      </c>
      <c r="L539" s="42"/>
      <c r="M539" s="198" t="s">
        <v>19</v>
      </c>
      <c r="N539" s="199" t="s">
        <v>43</v>
      </c>
      <c r="O539" s="67"/>
      <c r="P539" s="200">
        <f>O539*H539</f>
        <v>0</v>
      </c>
      <c r="Q539" s="200">
        <v>0.00093</v>
      </c>
      <c r="R539" s="200">
        <f>Q539*H539</f>
        <v>0.00093</v>
      </c>
      <c r="S539" s="200">
        <v>0</v>
      </c>
      <c r="T539" s="201">
        <f>S539*H539</f>
        <v>0</v>
      </c>
      <c r="U539" s="37"/>
      <c r="V539" s="37"/>
      <c r="W539" s="37"/>
      <c r="X539" s="37"/>
      <c r="Y539" s="37"/>
      <c r="Z539" s="37"/>
      <c r="AA539" s="37"/>
      <c r="AB539" s="37"/>
      <c r="AC539" s="37"/>
      <c r="AD539" s="37"/>
      <c r="AE539" s="37"/>
      <c r="AR539" s="202" t="s">
        <v>145</v>
      </c>
      <c r="AT539" s="202" t="s">
        <v>141</v>
      </c>
      <c r="AU539" s="202" t="s">
        <v>82</v>
      </c>
      <c r="AY539" s="20" t="s">
        <v>136</v>
      </c>
      <c r="BE539" s="203">
        <f>IF(N539="základní",J539,0)</f>
        <v>0</v>
      </c>
      <c r="BF539" s="203">
        <f>IF(N539="snížená",J539,0)</f>
        <v>0</v>
      </c>
      <c r="BG539" s="203">
        <f>IF(N539="zákl. přenesená",J539,0)</f>
        <v>0</v>
      </c>
      <c r="BH539" s="203">
        <f>IF(N539="sníž. přenesená",J539,0)</f>
        <v>0</v>
      </c>
      <c r="BI539" s="203">
        <f>IF(N539="nulová",J539,0)</f>
        <v>0</v>
      </c>
      <c r="BJ539" s="20" t="s">
        <v>80</v>
      </c>
      <c r="BK539" s="203">
        <f>ROUND(I539*H539,2)</f>
        <v>0</v>
      </c>
      <c r="BL539" s="20" t="s">
        <v>145</v>
      </c>
      <c r="BM539" s="202" t="s">
        <v>1505</v>
      </c>
    </row>
    <row r="540" spans="1:47" s="2" customFormat="1" ht="11.25">
      <c r="A540" s="37"/>
      <c r="B540" s="38"/>
      <c r="C540" s="39"/>
      <c r="D540" s="204" t="s">
        <v>148</v>
      </c>
      <c r="E540" s="39"/>
      <c r="F540" s="205" t="s">
        <v>1506</v>
      </c>
      <c r="G540" s="39"/>
      <c r="H540" s="39"/>
      <c r="I540" s="112"/>
      <c r="J540" s="39"/>
      <c r="K540" s="39"/>
      <c r="L540" s="42"/>
      <c r="M540" s="206"/>
      <c r="N540" s="207"/>
      <c r="O540" s="67"/>
      <c r="P540" s="67"/>
      <c r="Q540" s="67"/>
      <c r="R540" s="67"/>
      <c r="S540" s="67"/>
      <c r="T540" s="68"/>
      <c r="U540" s="37"/>
      <c r="V540" s="37"/>
      <c r="W540" s="37"/>
      <c r="X540" s="37"/>
      <c r="Y540" s="37"/>
      <c r="Z540" s="37"/>
      <c r="AA540" s="37"/>
      <c r="AB540" s="37"/>
      <c r="AC540" s="37"/>
      <c r="AD540" s="37"/>
      <c r="AE540" s="37"/>
      <c r="AT540" s="20" t="s">
        <v>148</v>
      </c>
      <c r="AU540" s="20" t="s">
        <v>82</v>
      </c>
    </row>
    <row r="541" spans="1:47" s="2" customFormat="1" ht="87.75">
      <c r="A541" s="37"/>
      <c r="B541" s="38"/>
      <c r="C541" s="39"/>
      <c r="D541" s="204" t="s">
        <v>150</v>
      </c>
      <c r="E541" s="39"/>
      <c r="F541" s="208" t="s">
        <v>791</v>
      </c>
      <c r="G541" s="39"/>
      <c r="H541" s="39"/>
      <c r="I541" s="112"/>
      <c r="J541" s="39"/>
      <c r="K541" s="39"/>
      <c r="L541" s="42"/>
      <c r="M541" s="206"/>
      <c r="N541" s="207"/>
      <c r="O541" s="67"/>
      <c r="P541" s="67"/>
      <c r="Q541" s="67"/>
      <c r="R541" s="67"/>
      <c r="S541" s="67"/>
      <c r="T541" s="68"/>
      <c r="U541" s="37"/>
      <c r="V541" s="37"/>
      <c r="W541" s="37"/>
      <c r="X541" s="37"/>
      <c r="Y541" s="37"/>
      <c r="Z541" s="37"/>
      <c r="AA541" s="37"/>
      <c r="AB541" s="37"/>
      <c r="AC541" s="37"/>
      <c r="AD541" s="37"/>
      <c r="AE541" s="37"/>
      <c r="AT541" s="20" t="s">
        <v>150</v>
      </c>
      <c r="AU541" s="20" t="s">
        <v>82</v>
      </c>
    </row>
    <row r="542" spans="2:51" s="14" customFormat="1" ht="11.25">
      <c r="B542" s="219"/>
      <c r="C542" s="220"/>
      <c r="D542" s="204" t="s">
        <v>152</v>
      </c>
      <c r="E542" s="221" t="s">
        <v>19</v>
      </c>
      <c r="F542" s="222" t="s">
        <v>1507</v>
      </c>
      <c r="G542" s="220"/>
      <c r="H542" s="223">
        <v>1</v>
      </c>
      <c r="I542" s="224"/>
      <c r="J542" s="220"/>
      <c r="K542" s="220"/>
      <c r="L542" s="225"/>
      <c r="M542" s="226"/>
      <c r="N542" s="227"/>
      <c r="O542" s="227"/>
      <c r="P542" s="227"/>
      <c r="Q542" s="227"/>
      <c r="R542" s="227"/>
      <c r="S542" s="227"/>
      <c r="T542" s="228"/>
      <c r="AT542" s="229" t="s">
        <v>152</v>
      </c>
      <c r="AU542" s="229" t="s">
        <v>82</v>
      </c>
      <c r="AV542" s="14" t="s">
        <v>82</v>
      </c>
      <c r="AW542" s="14" t="s">
        <v>33</v>
      </c>
      <c r="AX542" s="14" t="s">
        <v>80</v>
      </c>
      <c r="AY542" s="229" t="s">
        <v>136</v>
      </c>
    </row>
    <row r="543" spans="1:65" s="2" customFormat="1" ht="16.5" customHeight="1">
      <c r="A543" s="37"/>
      <c r="B543" s="38"/>
      <c r="C543" s="241" t="s">
        <v>832</v>
      </c>
      <c r="D543" s="241" t="s">
        <v>403</v>
      </c>
      <c r="E543" s="242" t="s">
        <v>1508</v>
      </c>
      <c r="F543" s="243" t="s">
        <v>1509</v>
      </c>
      <c r="G543" s="244" t="s">
        <v>504</v>
      </c>
      <c r="H543" s="245">
        <v>1</v>
      </c>
      <c r="I543" s="246"/>
      <c r="J543" s="247">
        <f>ROUND(I543*H543,2)</f>
        <v>0</v>
      </c>
      <c r="K543" s="243" t="s">
        <v>471</v>
      </c>
      <c r="L543" s="248"/>
      <c r="M543" s="249" t="s">
        <v>19</v>
      </c>
      <c r="N543" s="250" t="s">
        <v>43</v>
      </c>
      <c r="O543" s="67"/>
      <c r="P543" s="200">
        <f>O543*H543</f>
        <v>0</v>
      </c>
      <c r="Q543" s="200">
        <v>0</v>
      </c>
      <c r="R543" s="200">
        <f>Q543*H543</f>
        <v>0</v>
      </c>
      <c r="S543" s="200">
        <v>0</v>
      </c>
      <c r="T543" s="201">
        <f>S543*H543</f>
        <v>0</v>
      </c>
      <c r="U543" s="37"/>
      <c r="V543" s="37"/>
      <c r="W543" s="37"/>
      <c r="X543" s="37"/>
      <c r="Y543" s="37"/>
      <c r="Z543" s="37"/>
      <c r="AA543" s="37"/>
      <c r="AB543" s="37"/>
      <c r="AC543" s="37"/>
      <c r="AD543" s="37"/>
      <c r="AE543" s="37"/>
      <c r="AR543" s="202" t="s">
        <v>263</v>
      </c>
      <c r="AT543" s="202" t="s">
        <v>403</v>
      </c>
      <c r="AU543" s="202" t="s">
        <v>82</v>
      </c>
      <c r="AY543" s="20" t="s">
        <v>136</v>
      </c>
      <c r="BE543" s="203">
        <f>IF(N543="základní",J543,0)</f>
        <v>0</v>
      </c>
      <c r="BF543" s="203">
        <f>IF(N543="snížená",J543,0)</f>
        <v>0</v>
      </c>
      <c r="BG543" s="203">
        <f>IF(N543="zákl. přenesená",J543,0)</f>
        <v>0</v>
      </c>
      <c r="BH543" s="203">
        <f>IF(N543="sníž. přenesená",J543,0)</f>
        <v>0</v>
      </c>
      <c r="BI543" s="203">
        <f>IF(N543="nulová",J543,0)</f>
        <v>0</v>
      </c>
      <c r="BJ543" s="20" t="s">
        <v>80</v>
      </c>
      <c r="BK543" s="203">
        <f>ROUND(I543*H543,2)</f>
        <v>0</v>
      </c>
      <c r="BL543" s="20" t="s">
        <v>145</v>
      </c>
      <c r="BM543" s="202" t="s">
        <v>1510</v>
      </c>
    </row>
    <row r="544" spans="1:47" s="2" customFormat="1" ht="11.25">
      <c r="A544" s="37"/>
      <c r="B544" s="38"/>
      <c r="C544" s="39"/>
      <c r="D544" s="204" t="s">
        <v>148</v>
      </c>
      <c r="E544" s="39"/>
      <c r="F544" s="205" t="s">
        <v>1509</v>
      </c>
      <c r="G544" s="39"/>
      <c r="H544" s="39"/>
      <c r="I544" s="112"/>
      <c r="J544" s="39"/>
      <c r="K544" s="39"/>
      <c r="L544" s="42"/>
      <c r="M544" s="206"/>
      <c r="N544" s="207"/>
      <c r="O544" s="67"/>
      <c r="P544" s="67"/>
      <c r="Q544" s="67"/>
      <c r="R544" s="67"/>
      <c r="S544" s="67"/>
      <c r="T544" s="68"/>
      <c r="U544" s="37"/>
      <c r="V544" s="37"/>
      <c r="W544" s="37"/>
      <c r="X544" s="37"/>
      <c r="Y544" s="37"/>
      <c r="Z544" s="37"/>
      <c r="AA544" s="37"/>
      <c r="AB544" s="37"/>
      <c r="AC544" s="37"/>
      <c r="AD544" s="37"/>
      <c r="AE544" s="37"/>
      <c r="AT544" s="20" t="s">
        <v>148</v>
      </c>
      <c r="AU544" s="20" t="s">
        <v>82</v>
      </c>
    </row>
    <row r="545" spans="1:65" s="2" customFormat="1" ht="16.5" customHeight="1">
      <c r="A545" s="37"/>
      <c r="B545" s="38"/>
      <c r="C545" s="191" t="s">
        <v>241</v>
      </c>
      <c r="D545" s="191" t="s">
        <v>141</v>
      </c>
      <c r="E545" s="192" t="s">
        <v>1511</v>
      </c>
      <c r="F545" s="193" t="s">
        <v>1512</v>
      </c>
      <c r="G545" s="194" t="s">
        <v>504</v>
      </c>
      <c r="H545" s="195">
        <v>1</v>
      </c>
      <c r="I545" s="196"/>
      <c r="J545" s="197">
        <f>ROUND(I545*H545,2)</f>
        <v>0</v>
      </c>
      <c r="K545" s="193" t="s">
        <v>144</v>
      </c>
      <c r="L545" s="42"/>
      <c r="M545" s="198" t="s">
        <v>19</v>
      </c>
      <c r="N545" s="199" t="s">
        <v>43</v>
      </c>
      <c r="O545" s="67"/>
      <c r="P545" s="200">
        <f>O545*H545</f>
        <v>0</v>
      </c>
      <c r="Q545" s="200">
        <v>0.00033</v>
      </c>
      <c r="R545" s="200">
        <f>Q545*H545</f>
        <v>0.00033</v>
      </c>
      <c r="S545" s="200">
        <v>0</v>
      </c>
      <c r="T545" s="201">
        <f>S545*H545</f>
        <v>0</v>
      </c>
      <c r="U545" s="37"/>
      <c r="V545" s="37"/>
      <c r="W545" s="37"/>
      <c r="X545" s="37"/>
      <c r="Y545" s="37"/>
      <c r="Z545" s="37"/>
      <c r="AA545" s="37"/>
      <c r="AB545" s="37"/>
      <c r="AC545" s="37"/>
      <c r="AD545" s="37"/>
      <c r="AE545" s="37"/>
      <c r="AR545" s="202" t="s">
        <v>145</v>
      </c>
      <c r="AT545" s="202" t="s">
        <v>141</v>
      </c>
      <c r="AU545" s="202" t="s">
        <v>82</v>
      </c>
      <c r="AY545" s="20" t="s">
        <v>136</v>
      </c>
      <c r="BE545" s="203">
        <f>IF(N545="základní",J545,0)</f>
        <v>0</v>
      </c>
      <c r="BF545" s="203">
        <f>IF(N545="snížená",J545,0)</f>
        <v>0</v>
      </c>
      <c r="BG545" s="203">
        <f>IF(N545="zákl. přenesená",J545,0)</f>
        <v>0</v>
      </c>
      <c r="BH545" s="203">
        <f>IF(N545="sníž. přenesená",J545,0)</f>
        <v>0</v>
      </c>
      <c r="BI545" s="203">
        <f>IF(N545="nulová",J545,0)</f>
        <v>0</v>
      </c>
      <c r="BJ545" s="20" t="s">
        <v>80</v>
      </c>
      <c r="BK545" s="203">
        <f>ROUND(I545*H545,2)</f>
        <v>0</v>
      </c>
      <c r="BL545" s="20" t="s">
        <v>145</v>
      </c>
      <c r="BM545" s="202" t="s">
        <v>1513</v>
      </c>
    </row>
    <row r="546" spans="1:47" s="2" customFormat="1" ht="11.25">
      <c r="A546" s="37"/>
      <c r="B546" s="38"/>
      <c r="C546" s="39"/>
      <c r="D546" s="204" t="s">
        <v>148</v>
      </c>
      <c r="E546" s="39"/>
      <c r="F546" s="205" t="s">
        <v>1514</v>
      </c>
      <c r="G546" s="39"/>
      <c r="H546" s="39"/>
      <c r="I546" s="112"/>
      <c r="J546" s="39"/>
      <c r="K546" s="39"/>
      <c r="L546" s="42"/>
      <c r="M546" s="206"/>
      <c r="N546" s="207"/>
      <c r="O546" s="67"/>
      <c r="P546" s="67"/>
      <c r="Q546" s="67"/>
      <c r="R546" s="67"/>
      <c r="S546" s="67"/>
      <c r="T546" s="68"/>
      <c r="U546" s="37"/>
      <c r="V546" s="37"/>
      <c r="W546" s="37"/>
      <c r="X546" s="37"/>
      <c r="Y546" s="37"/>
      <c r="Z546" s="37"/>
      <c r="AA546" s="37"/>
      <c r="AB546" s="37"/>
      <c r="AC546" s="37"/>
      <c r="AD546" s="37"/>
      <c r="AE546" s="37"/>
      <c r="AT546" s="20" t="s">
        <v>148</v>
      </c>
      <c r="AU546" s="20" t="s">
        <v>82</v>
      </c>
    </row>
    <row r="547" spans="1:47" s="2" customFormat="1" ht="78">
      <c r="A547" s="37"/>
      <c r="B547" s="38"/>
      <c r="C547" s="39"/>
      <c r="D547" s="204" t="s">
        <v>150</v>
      </c>
      <c r="E547" s="39"/>
      <c r="F547" s="208" t="s">
        <v>1515</v>
      </c>
      <c r="G547" s="39"/>
      <c r="H547" s="39"/>
      <c r="I547" s="112"/>
      <c r="J547" s="39"/>
      <c r="K547" s="39"/>
      <c r="L547" s="42"/>
      <c r="M547" s="206"/>
      <c r="N547" s="207"/>
      <c r="O547" s="67"/>
      <c r="P547" s="67"/>
      <c r="Q547" s="67"/>
      <c r="R547" s="67"/>
      <c r="S547" s="67"/>
      <c r="T547" s="68"/>
      <c r="U547" s="37"/>
      <c r="V547" s="37"/>
      <c r="W547" s="37"/>
      <c r="X547" s="37"/>
      <c r="Y547" s="37"/>
      <c r="Z547" s="37"/>
      <c r="AA547" s="37"/>
      <c r="AB547" s="37"/>
      <c r="AC547" s="37"/>
      <c r="AD547" s="37"/>
      <c r="AE547" s="37"/>
      <c r="AT547" s="20" t="s">
        <v>150</v>
      </c>
      <c r="AU547" s="20" t="s">
        <v>82</v>
      </c>
    </row>
    <row r="548" spans="2:51" s="14" customFormat="1" ht="11.25">
      <c r="B548" s="219"/>
      <c r="C548" s="220"/>
      <c r="D548" s="204" t="s">
        <v>152</v>
      </c>
      <c r="E548" s="221" t="s">
        <v>19</v>
      </c>
      <c r="F548" s="222" t="s">
        <v>1516</v>
      </c>
      <c r="G548" s="220"/>
      <c r="H548" s="223">
        <v>1</v>
      </c>
      <c r="I548" s="224"/>
      <c r="J548" s="220"/>
      <c r="K548" s="220"/>
      <c r="L548" s="225"/>
      <c r="M548" s="226"/>
      <c r="N548" s="227"/>
      <c r="O548" s="227"/>
      <c r="P548" s="227"/>
      <c r="Q548" s="227"/>
      <c r="R548" s="227"/>
      <c r="S548" s="227"/>
      <c r="T548" s="228"/>
      <c r="AT548" s="229" t="s">
        <v>152</v>
      </c>
      <c r="AU548" s="229" t="s">
        <v>82</v>
      </c>
      <c r="AV548" s="14" t="s">
        <v>82</v>
      </c>
      <c r="AW548" s="14" t="s">
        <v>33</v>
      </c>
      <c r="AX548" s="14" t="s">
        <v>80</v>
      </c>
      <c r="AY548" s="229" t="s">
        <v>136</v>
      </c>
    </row>
    <row r="549" spans="1:65" s="2" customFormat="1" ht="16.5" customHeight="1">
      <c r="A549" s="37"/>
      <c r="B549" s="38"/>
      <c r="C549" s="241" t="s">
        <v>278</v>
      </c>
      <c r="D549" s="241" t="s">
        <v>403</v>
      </c>
      <c r="E549" s="242" t="s">
        <v>1517</v>
      </c>
      <c r="F549" s="243" t="s">
        <v>1518</v>
      </c>
      <c r="G549" s="244" t="s">
        <v>504</v>
      </c>
      <c r="H549" s="245">
        <v>1</v>
      </c>
      <c r="I549" s="246"/>
      <c r="J549" s="247">
        <f>ROUND(I549*H549,2)</f>
        <v>0</v>
      </c>
      <c r="K549" s="243" t="s">
        <v>471</v>
      </c>
      <c r="L549" s="248"/>
      <c r="M549" s="249" t="s">
        <v>19</v>
      </c>
      <c r="N549" s="250" t="s">
        <v>43</v>
      </c>
      <c r="O549" s="67"/>
      <c r="P549" s="200">
        <f>O549*H549</f>
        <v>0</v>
      </c>
      <c r="Q549" s="200">
        <v>0</v>
      </c>
      <c r="R549" s="200">
        <f>Q549*H549</f>
        <v>0</v>
      </c>
      <c r="S549" s="200">
        <v>0</v>
      </c>
      <c r="T549" s="201">
        <f>S549*H549</f>
        <v>0</v>
      </c>
      <c r="U549" s="37"/>
      <c r="V549" s="37"/>
      <c r="W549" s="37"/>
      <c r="X549" s="37"/>
      <c r="Y549" s="37"/>
      <c r="Z549" s="37"/>
      <c r="AA549" s="37"/>
      <c r="AB549" s="37"/>
      <c r="AC549" s="37"/>
      <c r="AD549" s="37"/>
      <c r="AE549" s="37"/>
      <c r="AR549" s="202" t="s">
        <v>263</v>
      </c>
      <c r="AT549" s="202" t="s">
        <v>403</v>
      </c>
      <c r="AU549" s="202" t="s">
        <v>82</v>
      </c>
      <c r="AY549" s="20" t="s">
        <v>136</v>
      </c>
      <c r="BE549" s="203">
        <f>IF(N549="základní",J549,0)</f>
        <v>0</v>
      </c>
      <c r="BF549" s="203">
        <f>IF(N549="snížená",J549,0)</f>
        <v>0</v>
      </c>
      <c r="BG549" s="203">
        <f>IF(N549="zákl. přenesená",J549,0)</f>
        <v>0</v>
      </c>
      <c r="BH549" s="203">
        <f>IF(N549="sníž. přenesená",J549,0)</f>
        <v>0</v>
      </c>
      <c r="BI549" s="203">
        <f>IF(N549="nulová",J549,0)</f>
        <v>0</v>
      </c>
      <c r="BJ549" s="20" t="s">
        <v>80</v>
      </c>
      <c r="BK549" s="203">
        <f>ROUND(I549*H549,2)</f>
        <v>0</v>
      </c>
      <c r="BL549" s="20" t="s">
        <v>145</v>
      </c>
      <c r="BM549" s="202" t="s">
        <v>1519</v>
      </c>
    </row>
    <row r="550" spans="1:47" s="2" customFormat="1" ht="11.25">
      <c r="A550" s="37"/>
      <c r="B550" s="38"/>
      <c r="C550" s="39"/>
      <c r="D550" s="204" t="s">
        <v>148</v>
      </c>
      <c r="E550" s="39"/>
      <c r="F550" s="205" t="s">
        <v>1518</v>
      </c>
      <c r="G550" s="39"/>
      <c r="H550" s="39"/>
      <c r="I550" s="112"/>
      <c r="J550" s="39"/>
      <c r="K550" s="39"/>
      <c r="L550" s="42"/>
      <c r="M550" s="206"/>
      <c r="N550" s="207"/>
      <c r="O550" s="67"/>
      <c r="P550" s="67"/>
      <c r="Q550" s="67"/>
      <c r="R550" s="67"/>
      <c r="S550" s="67"/>
      <c r="T550" s="68"/>
      <c r="U550" s="37"/>
      <c r="V550" s="37"/>
      <c r="W550" s="37"/>
      <c r="X550" s="37"/>
      <c r="Y550" s="37"/>
      <c r="Z550" s="37"/>
      <c r="AA550" s="37"/>
      <c r="AB550" s="37"/>
      <c r="AC550" s="37"/>
      <c r="AD550" s="37"/>
      <c r="AE550" s="37"/>
      <c r="AT550" s="20" t="s">
        <v>148</v>
      </c>
      <c r="AU550" s="20" t="s">
        <v>82</v>
      </c>
    </row>
    <row r="551" spans="1:65" s="2" customFormat="1" ht="16.5" customHeight="1">
      <c r="A551" s="37"/>
      <c r="B551" s="38"/>
      <c r="C551" s="191" t="s">
        <v>286</v>
      </c>
      <c r="D551" s="191" t="s">
        <v>141</v>
      </c>
      <c r="E551" s="192" t="s">
        <v>654</v>
      </c>
      <c r="F551" s="193" t="s">
        <v>655</v>
      </c>
      <c r="G551" s="194" t="s">
        <v>504</v>
      </c>
      <c r="H551" s="195">
        <v>17</v>
      </c>
      <c r="I551" s="196"/>
      <c r="J551" s="197">
        <f>ROUND(I551*H551,2)</f>
        <v>0</v>
      </c>
      <c r="K551" s="193" t="s">
        <v>144</v>
      </c>
      <c r="L551" s="42"/>
      <c r="M551" s="198" t="s">
        <v>19</v>
      </c>
      <c r="N551" s="199" t="s">
        <v>43</v>
      </c>
      <c r="O551" s="67"/>
      <c r="P551" s="200">
        <f>O551*H551</f>
        <v>0</v>
      </c>
      <c r="Q551" s="200">
        <v>0</v>
      </c>
      <c r="R551" s="200">
        <f>Q551*H551</f>
        <v>0</v>
      </c>
      <c r="S551" s="200">
        <v>0</v>
      </c>
      <c r="T551" s="201">
        <f>S551*H551</f>
        <v>0</v>
      </c>
      <c r="U551" s="37"/>
      <c r="V551" s="37"/>
      <c r="W551" s="37"/>
      <c r="X551" s="37"/>
      <c r="Y551" s="37"/>
      <c r="Z551" s="37"/>
      <c r="AA551" s="37"/>
      <c r="AB551" s="37"/>
      <c r="AC551" s="37"/>
      <c r="AD551" s="37"/>
      <c r="AE551" s="37"/>
      <c r="AR551" s="202" t="s">
        <v>332</v>
      </c>
      <c r="AT551" s="202" t="s">
        <v>141</v>
      </c>
      <c r="AU551" s="202" t="s">
        <v>82</v>
      </c>
      <c r="AY551" s="20" t="s">
        <v>136</v>
      </c>
      <c r="BE551" s="203">
        <f>IF(N551="základní",J551,0)</f>
        <v>0</v>
      </c>
      <c r="BF551" s="203">
        <f>IF(N551="snížená",J551,0)</f>
        <v>0</v>
      </c>
      <c r="BG551" s="203">
        <f>IF(N551="zákl. přenesená",J551,0)</f>
        <v>0</v>
      </c>
      <c r="BH551" s="203">
        <f>IF(N551="sníž. přenesená",J551,0)</f>
        <v>0</v>
      </c>
      <c r="BI551" s="203">
        <f>IF(N551="nulová",J551,0)</f>
        <v>0</v>
      </c>
      <c r="BJ551" s="20" t="s">
        <v>80</v>
      </c>
      <c r="BK551" s="203">
        <f>ROUND(I551*H551,2)</f>
        <v>0</v>
      </c>
      <c r="BL551" s="20" t="s">
        <v>332</v>
      </c>
      <c r="BM551" s="202" t="s">
        <v>1520</v>
      </c>
    </row>
    <row r="552" spans="1:47" s="2" customFormat="1" ht="11.25">
      <c r="A552" s="37"/>
      <c r="B552" s="38"/>
      <c r="C552" s="39"/>
      <c r="D552" s="204" t="s">
        <v>148</v>
      </c>
      <c r="E552" s="39"/>
      <c r="F552" s="205" t="s">
        <v>657</v>
      </c>
      <c r="G552" s="39"/>
      <c r="H552" s="39"/>
      <c r="I552" s="112"/>
      <c r="J552" s="39"/>
      <c r="K552" s="39"/>
      <c r="L552" s="42"/>
      <c r="M552" s="206"/>
      <c r="N552" s="207"/>
      <c r="O552" s="67"/>
      <c r="P552" s="67"/>
      <c r="Q552" s="67"/>
      <c r="R552" s="67"/>
      <c r="S552" s="67"/>
      <c r="T552" s="68"/>
      <c r="U552" s="37"/>
      <c r="V552" s="37"/>
      <c r="W552" s="37"/>
      <c r="X552" s="37"/>
      <c r="Y552" s="37"/>
      <c r="Z552" s="37"/>
      <c r="AA552" s="37"/>
      <c r="AB552" s="37"/>
      <c r="AC552" s="37"/>
      <c r="AD552" s="37"/>
      <c r="AE552" s="37"/>
      <c r="AT552" s="20" t="s">
        <v>148</v>
      </c>
      <c r="AU552" s="20" t="s">
        <v>82</v>
      </c>
    </row>
    <row r="553" spans="1:47" s="2" customFormat="1" ht="58.5">
      <c r="A553" s="37"/>
      <c r="B553" s="38"/>
      <c r="C553" s="39"/>
      <c r="D553" s="204" t="s">
        <v>150</v>
      </c>
      <c r="E553" s="39"/>
      <c r="F553" s="208" t="s">
        <v>658</v>
      </c>
      <c r="G553" s="39"/>
      <c r="H553" s="39"/>
      <c r="I553" s="112"/>
      <c r="J553" s="39"/>
      <c r="K553" s="39"/>
      <c r="L553" s="42"/>
      <c r="M553" s="206"/>
      <c r="N553" s="207"/>
      <c r="O553" s="67"/>
      <c r="P553" s="67"/>
      <c r="Q553" s="67"/>
      <c r="R553" s="67"/>
      <c r="S553" s="67"/>
      <c r="T553" s="68"/>
      <c r="U553" s="37"/>
      <c r="V553" s="37"/>
      <c r="W553" s="37"/>
      <c r="X553" s="37"/>
      <c r="Y553" s="37"/>
      <c r="Z553" s="37"/>
      <c r="AA553" s="37"/>
      <c r="AB553" s="37"/>
      <c r="AC553" s="37"/>
      <c r="AD553" s="37"/>
      <c r="AE553" s="37"/>
      <c r="AT553" s="20" t="s">
        <v>150</v>
      </c>
      <c r="AU553" s="20" t="s">
        <v>82</v>
      </c>
    </row>
    <row r="554" spans="2:51" s="13" customFormat="1" ht="11.25">
      <c r="B554" s="209"/>
      <c r="C554" s="210"/>
      <c r="D554" s="204" t="s">
        <v>152</v>
      </c>
      <c r="E554" s="211" t="s">
        <v>19</v>
      </c>
      <c r="F554" s="212" t="s">
        <v>1521</v>
      </c>
      <c r="G554" s="210"/>
      <c r="H554" s="211" t="s">
        <v>19</v>
      </c>
      <c r="I554" s="213"/>
      <c r="J554" s="210"/>
      <c r="K554" s="210"/>
      <c r="L554" s="214"/>
      <c r="M554" s="215"/>
      <c r="N554" s="216"/>
      <c r="O554" s="216"/>
      <c r="P554" s="216"/>
      <c r="Q554" s="216"/>
      <c r="R554" s="216"/>
      <c r="S554" s="216"/>
      <c r="T554" s="217"/>
      <c r="AT554" s="218" t="s">
        <v>152</v>
      </c>
      <c r="AU554" s="218" t="s">
        <v>82</v>
      </c>
      <c r="AV554" s="13" t="s">
        <v>80</v>
      </c>
      <c r="AW554" s="13" t="s">
        <v>33</v>
      </c>
      <c r="AX554" s="13" t="s">
        <v>72</v>
      </c>
      <c r="AY554" s="218" t="s">
        <v>136</v>
      </c>
    </row>
    <row r="555" spans="2:51" s="14" customFormat="1" ht="11.25">
      <c r="B555" s="219"/>
      <c r="C555" s="220"/>
      <c r="D555" s="204" t="s">
        <v>152</v>
      </c>
      <c r="E555" s="221" t="s">
        <v>19</v>
      </c>
      <c r="F555" s="222" t="s">
        <v>1522</v>
      </c>
      <c r="G555" s="220"/>
      <c r="H555" s="223">
        <v>17</v>
      </c>
      <c r="I555" s="224"/>
      <c r="J555" s="220"/>
      <c r="K555" s="220"/>
      <c r="L555" s="225"/>
      <c r="M555" s="226"/>
      <c r="N555" s="227"/>
      <c r="O555" s="227"/>
      <c r="P555" s="227"/>
      <c r="Q555" s="227"/>
      <c r="R555" s="227"/>
      <c r="S555" s="227"/>
      <c r="T555" s="228"/>
      <c r="AT555" s="229" t="s">
        <v>152</v>
      </c>
      <c r="AU555" s="229" t="s">
        <v>82</v>
      </c>
      <c r="AV555" s="14" t="s">
        <v>82</v>
      </c>
      <c r="AW555" s="14" t="s">
        <v>33</v>
      </c>
      <c r="AX555" s="14" t="s">
        <v>72</v>
      </c>
      <c r="AY555" s="229" t="s">
        <v>136</v>
      </c>
    </row>
    <row r="556" spans="2:51" s="15" customFormat="1" ht="11.25">
      <c r="B556" s="230"/>
      <c r="C556" s="231"/>
      <c r="D556" s="204" t="s">
        <v>152</v>
      </c>
      <c r="E556" s="232" t="s">
        <v>19</v>
      </c>
      <c r="F556" s="233" t="s">
        <v>177</v>
      </c>
      <c r="G556" s="231"/>
      <c r="H556" s="234">
        <v>17</v>
      </c>
      <c r="I556" s="235"/>
      <c r="J556" s="231"/>
      <c r="K556" s="231"/>
      <c r="L556" s="236"/>
      <c r="M556" s="237"/>
      <c r="N556" s="238"/>
      <c r="O556" s="238"/>
      <c r="P556" s="238"/>
      <c r="Q556" s="238"/>
      <c r="R556" s="238"/>
      <c r="S556" s="238"/>
      <c r="T556" s="239"/>
      <c r="AT556" s="240" t="s">
        <v>152</v>
      </c>
      <c r="AU556" s="240" t="s">
        <v>82</v>
      </c>
      <c r="AV556" s="15" t="s">
        <v>145</v>
      </c>
      <c r="AW556" s="15" t="s">
        <v>33</v>
      </c>
      <c r="AX556" s="15" t="s">
        <v>80</v>
      </c>
      <c r="AY556" s="240" t="s">
        <v>136</v>
      </c>
    </row>
    <row r="557" spans="1:65" s="2" customFormat="1" ht="16.5" customHeight="1">
      <c r="A557" s="37"/>
      <c r="B557" s="38"/>
      <c r="C557" s="241" t="s">
        <v>340</v>
      </c>
      <c r="D557" s="241" t="s">
        <v>403</v>
      </c>
      <c r="E557" s="242" t="s">
        <v>1523</v>
      </c>
      <c r="F557" s="243" t="s">
        <v>1524</v>
      </c>
      <c r="G557" s="244" t="s">
        <v>504</v>
      </c>
      <c r="H557" s="245">
        <v>3</v>
      </c>
      <c r="I557" s="246"/>
      <c r="J557" s="247">
        <f>ROUND(I557*H557,2)</f>
        <v>0</v>
      </c>
      <c r="K557" s="243" t="s">
        <v>471</v>
      </c>
      <c r="L557" s="248"/>
      <c r="M557" s="249" t="s">
        <v>19</v>
      </c>
      <c r="N557" s="250" t="s">
        <v>43</v>
      </c>
      <c r="O557" s="67"/>
      <c r="P557" s="200">
        <f>O557*H557</f>
        <v>0</v>
      </c>
      <c r="Q557" s="200">
        <v>0</v>
      </c>
      <c r="R557" s="200">
        <f>Q557*H557</f>
        <v>0</v>
      </c>
      <c r="S557" s="200">
        <v>0</v>
      </c>
      <c r="T557" s="201">
        <f>S557*H557</f>
        <v>0</v>
      </c>
      <c r="U557" s="37"/>
      <c r="V557" s="37"/>
      <c r="W557" s="37"/>
      <c r="X557" s="37"/>
      <c r="Y557" s="37"/>
      <c r="Z557" s="37"/>
      <c r="AA557" s="37"/>
      <c r="AB557" s="37"/>
      <c r="AC557" s="37"/>
      <c r="AD557" s="37"/>
      <c r="AE557" s="37"/>
      <c r="AR557" s="202" t="s">
        <v>263</v>
      </c>
      <c r="AT557" s="202" t="s">
        <v>403</v>
      </c>
      <c r="AU557" s="202" t="s">
        <v>82</v>
      </c>
      <c r="AY557" s="20" t="s">
        <v>136</v>
      </c>
      <c r="BE557" s="203">
        <f>IF(N557="základní",J557,0)</f>
        <v>0</v>
      </c>
      <c r="BF557" s="203">
        <f>IF(N557="snížená",J557,0)</f>
        <v>0</v>
      </c>
      <c r="BG557" s="203">
        <f>IF(N557="zákl. přenesená",J557,0)</f>
        <v>0</v>
      </c>
      <c r="BH557" s="203">
        <f>IF(N557="sníž. přenesená",J557,0)</f>
        <v>0</v>
      </c>
      <c r="BI557" s="203">
        <f>IF(N557="nulová",J557,0)</f>
        <v>0</v>
      </c>
      <c r="BJ557" s="20" t="s">
        <v>80</v>
      </c>
      <c r="BK557" s="203">
        <f>ROUND(I557*H557,2)</f>
        <v>0</v>
      </c>
      <c r="BL557" s="20" t="s">
        <v>145</v>
      </c>
      <c r="BM557" s="202" t="s">
        <v>1525</v>
      </c>
    </row>
    <row r="558" spans="1:47" s="2" customFormat="1" ht="11.25">
      <c r="A558" s="37"/>
      <c r="B558" s="38"/>
      <c r="C558" s="39"/>
      <c r="D558" s="204" t="s">
        <v>148</v>
      </c>
      <c r="E558" s="39"/>
      <c r="F558" s="205" t="s">
        <v>1524</v>
      </c>
      <c r="G558" s="39"/>
      <c r="H558" s="39"/>
      <c r="I558" s="112"/>
      <c r="J558" s="39"/>
      <c r="K558" s="39"/>
      <c r="L558" s="42"/>
      <c r="M558" s="206"/>
      <c r="N558" s="207"/>
      <c r="O558" s="67"/>
      <c r="P558" s="67"/>
      <c r="Q558" s="67"/>
      <c r="R558" s="67"/>
      <c r="S558" s="67"/>
      <c r="T558" s="68"/>
      <c r="U558" s="37"/>
      <c r="V558" s="37"/>
      <c r="W558" s="37"/>
      <c r="X558" s="37"/>
      <c r="Y558" s="37"/>
      <c r="Z558" s="37"/>
      <c r="AA558" s="37"/>
      <c r="AB558" s="37"/>
      <c r="AC558" s="37"/>
      <c r="AD558" s="37"/>
      <c r="AE558" s="37"/>
      <c r="AT558" s="20" t="s">
        <v>148</v>
      </c>
      <c r="AU558" s="20" t="s">
        <v>82</v>
      </c>
    </row>
    <row r="559" spans="1:65" s="2" customFormat="1" ht="16.5" customHeight="1">
      <c r="A559" s="37"/>
      <c r="B559" s="38"/>
      <c r="C559" s="241" t="s">
        <v>850</v>
      </c>
      <c r="D559" s="241" t="s">
        <v>403</v>
      </c>
      <c r="E559" s="242" t="s">
        <v>1526</v>
      </c>
      <c r="F559" s="243" t="s">
        <v>1527</v>
      </c>
      <c r="G559" s="244" t="s">
        <v>504</v>
      </c>
      <c r="H559" s="245">
        <v>4</v>
      </c>
      <c r="I559" s="246"/>
      <c r="J559" s="247">
        <f>ROUND(I559*H559,2)</f>
        <v>0</v>
      </c>
      <c r="K559" s="243" t="s">
        <v>471</v>
      </c>
      <c r="L559" s="248"/>
      <c r="M559" s="249" t="s">
        <v>19</v>
      </c>
      <c r="N559" s="250" t="s">
        <v>43</v>
      </c>
      <c r="O559" s="67"/>
      <c r="P559" s="200">
        <f>O559*H559</f>
        <v>0</v>
      </c>
      <c r="Q559" s="200">
        <v>0</v>
      </c>
      <c r="R559" s="200">
        <f>Q559*H559</f>
        <v>0</v>
      </c>
      <c r="S559" s="200">
        <v>0</v>
      </c>
      <c r="T559" s="201">
        <f>S559*H559</f>
        <v>0</v>
      </c>
      <c r="U559" s="37"/>
      <c r="V559" s="37"/>
      <c r="W559" s="37"/>
      <c r="X559" s="37"/>
      <c r="Y559" s="37"/>
      <c r="Z559" s="37"/>
      <c r="AA559" s="37"/>
      <c r="AB559" s="37"/>
      <c r="AC559" s="37"/>
      <c r="AD559" s="37"/>
      <c r="AE559" s="37"/>
      <c r="AR559" s="202" t="s">
        <v>263</v>
      </c>
      <c r="AT559" s="202" t="s">
        <v>403</v>
      </c>
      <c r="AU559" s="202" t="s">
        <v>82</v>
      </c>
      <c r="AY559" s="20" t="s">
        <v>136</v>
      </c>
      <c r="BE559" s="203">
        <f>IF(N559="základní",J559,0)</f>
        <v>0</v>
      </c>
      <c r="BF559" s="203">
        <f>IF(N559="snížená",J559,0)</f>
        <v>0</v>
      </c>
      <c r="BG559" s="203">
        <f>IF(N559="zákl. přenesená",J559,0)</f>
        <v>0</v>
      </c>
      <c r="BH559" s="203">
        <f>IF(N559="sníž. přenesená",J559,0)</f>
        <v>0</v>
      </c>
      <c r="BI559" s="203">
        <f>IF(N559="nulová",J559,0)</f>
        <v>0</v>
      </c>
      <c r="BJ559" s="20" t="s">
        <v>80</v>
      </c>
      <c r="BK559" s="203">
        <f>ROUND(I559*H559,2)</f>
        <v>0</v>
      </c>
      <c r="BL559" s="20" t="s">
        <v>145</v>
      </c>
      <c r="BM559" s="202" t="s">
        <v>1528</v>
      </c>
    </row>
    <row r="560" spans="1:47" s="2" customFormat="1" ht="11.25">
      <c r="A560" s="37"/>
      <c r="B560" s="38"/>
      <c r="C560" s="39"/>
      <c r="D560" s="204" t="s">
        <v>148</v>
      </c>
      <c r="E560" s="39"/>
      <c r="F560" s="205" t="s">
        <v>1527</v>
      </c>
      <c r="G560" s="39"/>
      <c r="H560" s="39"/>
      <c r="I560" s="112"/>
      <c r="J560" s="39"/>
      <c r="K560" s="39"/>
      <c r="L560" s="42"/>
      <c r="M560" s="206"/>
      <c r="N560" s="207"/>
      <c r="O560" s="67"/>
      <c r="P560" s="67"/>
      <c r="Q560" s="67"/>
      <c r="R560" s="67"/>
      <c r="S560" s="67"/>
      <c r="T560" s="68"/>
      <c r="U560" s="37"/>
      <c r="V560" s="37"/>
      <c r="W560" s="37"/>
      <c r="X560" s="37"/>
      <c r="Y560" s="37"/>
      <c r="Z560" s="37"/>
      <c r="AA560" s="37"/>
      <c r="AB560" s="37"/>
      <c r="AC560" s="37"/>
      <c r="AD560" s="37"/>
      <c r="AE560" s="37"/>
      <c r="AT560" s="20" t="s">
        <v>148</v>
      </c>
      <c r="AU560" s="20" t="s">
        <v>82</v>
      </c>
    </row>
    <row r="561" spans="1:65" s="2" customFormat="1" ht="16.5" customHeight="1">
      <c r="A561" s="37"/>
      <c r="B561" s="38"/>
      <c r="C561" s="241" t="s">
        <v>854</v>
      </c>
      <c r="D561" s="241" t="s">
        <v>403</v>
      </c>
      <c r="E561" s="242" t="s">
        <v>1529</v>
      </c>
      <c r="F561" s="243" t="s">
        <v>1530</v>
      </c>
      <c r="G561" s="244" t="s">
        <v>504</v>
      </c>
      <c r="H561" s="245">
        <v>2</v>
      </c>
      <c r="I561" s="246"/>
      <c r="J561" s="247">
        <f>ROUND(I561*H561,2)</f>
        <v>0</v>
      </c>
      <c r="K561" s="243" t="s">
        <v>471</v>
      </c>
      <c r="L561" s="248"/>
      <c r="M561" s="249" t="s">
        <v>19</v>
      </c>
      <c r="N561" s="250" t="s">
        <v>43</v>
      </c>
      <c r="O561" s="67"/>
      <c r="P561" s="200">
        <f>O561*H561</f>
        <v>0</v>
      </c>
      <c r="Q561" s="200">
        <v>0</v>
      </c>
      <c r="R561" s="200">
        <f>Q561*H561</f>
        <v>0</v>
      </c>
      <c r="S561" s="200">
        <v>0</v>
      </c>
      <c r="T561" s="201">
        <f>S561*H561</f>
        <v>0</v>
      </c>
      <c r="U561" s="37"/>
      <c r="V561" s="37"/>
      <c r="W561" s="37"/>
      <c r="X561" s="37"/>
      <c r="Y561" s="37"/>
      <c r="Z561" s="37"/>
      <c r="AA561" s="37"/>
      <c r="AB561" s="37"/>
      <c r="AC561" s="37"/>
      <c r="AD561" s="37"/>
      <c r="AE561" s="37"/>
      <c r="AR561" s="202" t="s">
        <v>263</v>
      </c>
      <c r="AT561" s="202" t="s">
        <v>403</v>
      </c>
      <c r="AU561" s="202" t="s">
        <v>82</v>
      </c>
      <c r="AY561" s="20" t="s">
        <v>136</v>
      </c>
      <c r="BE561" s="203">
        <f>IF(N561="základní",J561,0)</f>
        <v>0</v>
      </c>
      <c r="BF561" s="203">
        <f>IF(N561="snížená",J561,0)</f>
        <v>0</v>
      </c>
      <c r="BG561" s="203">
        <f>IF(N561="zákl. přenesená",J561,0)</f>
        <v>0</v>
      </c>
      <c r="BH561" s="203">
        <f>IF(N561="sníž. přenesená",J561,0)</f>
        <v>0</v>
      </c>
      <c r="BI561" s="203">
        <f>IF(N561="nulová",J561,0)</f>
        <v>0</v>
      </c>
      <c r="BJ561" s="20" t="s">
        <v>80</v>
      </c>
      <c r="BK561" s="203">
        <f>ROUND(I561*H561,2)</f>
        <v>0</v>
      </c>
      <c r="BL561" s="20" t="s">
        <v>145</v>
      </c>
      <c r="BM561" s="202" t="s">
        <v>1531</v>
      </c>
    </row>
    <row r="562" spans="1:47" s="2" customFormat="1" ht="11.25">
      <c r="A562" s="37"/>
      <c r="B562" s="38"/>
      <c r="C562" s="39"/>
      <c r="D562" s="204" t="s">
        <v>148</v>
      </c>
      <c r="E562" s="39"/>
      <c r="F562" s="205" t="s">
        <v>1530</v>
      </c>
      <c r="G562" s="39"/>
      <c r="H562" s="39"/>
      <c r="I562" s="112"/>
      <c r="J562" s="39"/>
      <c r="K562" s="39"/>
      <c r="L562" s="42"/>
      <c r="M562" s="206"/>
      <c r="N562" s="207"/>
      <c r="O562" s="67"/>
      <c r="P562" s="67"/>
      <c r="Q562" s="67"/>
      <c r="R562" s="67"/>
      <c r="S562" s="67"/>
      <c r="T562" s="68"/>
      <c r="U562" s="37"/>
      <c r="V562" s="37"/>
      <c r="W562" s="37"/>
      <c r="X562" s="37"/>
      <c r="Y562" s="37"/>
      <c r="Z562" s="37"/>
      <c r="AA562" s="37"/>
      <c r="AB562" s="37"/>
      <c r="AC562" s="37"/>
      <c r="AD562" s="37"/>
      <c r="AE562" s="37"/>
      <c r="AT562" s="20" t="s">
        <v>148</v>
      </c>
      <c r="AU562" s="20" t="s">
        <v>82</v>
      </c>
    </row>
    <row r="563" spans="1:65" s="2" customFormat="1" ht="16.5" customHeight="1">
      <c r="A563" s="37"/>
      <c r="B563" s="38"/>
      <c r="C563" s="241" t="s">
        <v>859</v>
      </c>
      <c r="D563" s="241" t="s">
        <v>403</v>
      </c>
      <c r="E563" s="242" t="s">
        <v>1532</v>
      </c>
      <c r="F563" s="243" t="s">
        <v>1533</v>
      </c>
      <c r="G563" s="244" t="s">
        <v>504</v>
      </c>
      <c r="H563" s="245">
        <v>2</v>
      </c>
      <c r="I563" s="246"/>
      <c r="J563" s="247">
        <f>ROUND(I563*H563,2)</f>
        <v>0</v>
      </c>
      <c r="K563" s="243" t="s">
        <v>471</v>
      </c>
      <c r="L563" s="248"/>
      <c r="M563" s="249" t="s">
        <v>19</v>
      </c>
      <c r="N563" s="250" t="s">
        <v>43</v>
      </c>
      <c r="O563" s="67"/>
      <c r="P563" s="200">
        <f>O563*H563</f>
        <v>0</v>
      </c>
      <c r="Q563" s="200">
        <v>0</v>
      </c>
      <c r="R563" s="200">
        <f>Q563*H563</f>
        <v>0</v>
      </c>
      <c r="S563" s="200">
        <v>0</v>
      </c>
      <c r="T563" s="201">
        <f>S563*H563</f>
        <v>0</v>
      </c>
      <c r="U563" s="37"/>
      <c r="V563" s="37"/>
      <c r="W563" s="37"/>
      <c r="X563" s="37"/>
      <c r="Y563" s="37"/>
      <c r="Z563" s="37"/>
      <c r="AA563" s="37"/>
      <c r="AB563" s="37"/>
      <c r="AC563" s="37"/>
      <c r="AD563" s="37"/>
      <c r="AE563" s="37"/>
      <c r="AR563" s="202" t="s">
        <v>263</v>
      </c>
      <c r="AT563" s="202" t="s">
        <v>403</v>
      </c>
      <c r="AU563" s="202" t="s">
        <v>82</v>
      </c>
      <c r="AY563" s="20" t="s">
        <v>136</v>
      </c>
      <c r="BE563" s="203">
        <f>IF(N563="základní",J563,0)</f>
        <v>0</v>
      </c>
      <c r="BF563" s="203">
        <f>IF(N563="snížená",J563,0)</f>
        <v>0</v>
      </c>
      <c r="BG563" s="203">
        <f>IF(N563="zákl. přenesená",J563,0)</f>
        <v>0</v>
      </c>
      <c r="BH563" s="203">
        <f>IF(N563="sníž. přenesená",J563,0)</f>
        <v>0</v>
      </c>
      <c r="BI563" s="203">
        <f>IF(N563="nulová",J563,0)</f>
        <v>0</v>
      </c>
      <c r="BJ563" s="20" t="s">
        <v>80</v>
      </c>
      <c r="BK563" s="203">
        <f>ROUND(I563*H563,2)</f>
        <v>0</v>
      </c>
      <c r="BL563" s="20" t="s">
        <v>145</v>
      </c>
      <c r="BM563" s="202" t="s">
        <v>1534</v>
      </c>
    </row>
    <row r="564" spans="1:47" s="2" customFormat="1" ht="11.25">
      <c r="A564" s="37"/>
      <c r="B564" s="38"/>
      <c r="C564" s="39"/>
      <c r="D564" s="204" t="s">
        <v>148</v>
      </c>
      <c r="E564" s="39"/>
      <c r="F564" s="205" t="s">
        <v>1533</v>
      </c>
      <c r="G564" s="39"/>
      <c r="H564" s="39"/>
      <c r="I564" s="112"/>
      <c r="J564" s="39"/>
      <c r="K564" s="39"/>
      <c r="L564" s="42"/>
      <c r="M564" s="206"/>
      <c r="N564" s="207"/>
      <c r="O564" s="67"/>
      <c r="P564" s="67"/>
      <c r="Q564" s="67"/>
      <c r="R564" s="67"/>
      <c r="S564" s="67"/>
      <c r="T564" s="68"/>
      <c r="U564" s="37"/>
      <c r="V564" s="37"/>
      <c r="W564" s="37"/>
      <c r="X564" s="37"/>
      <c r="Y564" s="37"/>
      <c r="Z564" s="37"/>
      <c r="AA564" s="37"/>
      <c r="AB564" s="37"/>
      <c r="AC564" s="37"/>
      <c r="AD564" s="37"/>
      <c r="AE564" s="37"/>
      <c r="AT564" s="20" t="s">
        <v>148</v>
      </c>
      <c r="AU564" s="20" t="s">
        <v>82</v>
      </c>
    </row>
    <row r="565" spans="1:65" s="2" customFormat="1" ht="16.5" customHeight="1">
      <c r="A565" s="37"/>
      <c r="B565" s="38"/>
      <c r="C565" s="241" t="s">
        <v>863</v>
      </c>
      <c r="D565" s="241" t="s">
        <v>403</v>
      </c>
      <c r="E565" s="242" t="s">
        <v>1535</v>
      </c>
      <c r="F565" s="243" t="s">
        <v>1536</v>
      </c>
      <c r="G565" s="244" t="s">
        <v>504</v>
      </c>
      <c r="H565" s="245">
        <v>2</v>
      </c>
      <c r="I565" s="246"/>
      <c r="J565" s="247">
        <f>ROUND(I565*H565,2)</f>
        <v>0</v>
      </c>
      <c r="K565" s="243" t="s">
        <v>471</v>
      </c>
      <c r="L565" s="248"/>
      <c r="M565" s="249" t="s">
        <v>19</v>
      </c>
      <c r="N565" s="250" t="s">
        <v>43</v>
      </c>
      <c r="O565" s="67"/>
      <c r="P565" s="200">
        <f>O565*H565</f>
        <v>0</v>
      </c>
      <c r="Q565" s="200">
        <v>0</v>
      </c>
      <c r="R565" s="200">
        <f>Q565*H565</f>
        <v>0</v>
      </c>
      <c r="S565" s="200">
        <v>0</v>
      </c>
      <c r="T565" s="201">
        <f>S565*H565</f>
        <v>0</v>
      </c>
      <c r="U565" s="37"/>
      <c r="V565" s="37"/>
      <c r="W565" s="37"/>
      <c r="X565" s="37"/>
      <c r="Y565" s="37"/>
      <c r="Z565" s="37"/>
      <c r="AA565" s="37"/>
      <c r="AB565" s="37"/>
      <c r="AC565" s="37"/>
      <c r="AD565" s="37"/>
      <c r="AE565" s="37"/>
      <c r="AR565" s="202" t="s">
        <v>263</v>
      </c>
      <c r="AT565" s="202" t="s">
        <v>403</v>
      </c>
      <c r="AU565" s="202" t="s">
        <v>82</v>
      </c>
      <c r="AY565" s="20" t="s">
        <v>136</v>
      </c>
      <c r="BE565" s="203">
        <f>IF(N565="základní",J565,0)</f>
        <v>0</v>
      </c>
      <c r="BF565" s="203">
        <f>IF(N565="snížená",J565,0)</f>
        <v>0</v>
      </c>
      <c r="BG565" s="203">
        <f>IF(N565="zákl. přenesená",J565,0)</f>
        <v>0</v>
      </c>
      <c r="BH565" s="203">
        <f>IF(N565="sníž. přenesená",J565,0)</f>
        <v>0</v>
      </c>
      <c r="BI565" s="203">
        <f>IF(N565="nulová",J565,0)</f>
        <v>0</v>
      </c>
      <c r="BJ565" s="20" t="s">
        <v>80</v>
      </c>
      <c r="BK565" s="203">
        <f>ROUND(I565*H565,2)</f>
        <v>0</v>
      </c>
      <c r="BL565" s="20" t="s">
        <v>145</v>
      </c>
      <c r="BM565" s="202" t="s">
        <v>1537</v>
      </c>
    </row>
    <row r="566" spans="1:47" s="2" customFormat="1" ht="11.25">
      <c r="A566" s="37"/>
      <c r="B566" s="38"/>
      <c r="C566" s="39"/>
      <c r="D566" s="204" t="s">
        <v>148</v>
      </c>
      <c r="E566" s="39"/>
      <c r="F566" s="205" t="s">
        <v>1536</v>
      </c>
      <c r="G566" s="39"/>
      <c r="H566" s="39"/>
      <c r="I566" s="112"/>
      <c r="J566" s="39"/>
      <c r="K566" s="39"/>
      <c r="L566" s="42"/>
      <c r="M566" s="206"/>
      <c r="N566" s="207"/>
      <c r="O566" s="67"/>
      <c r="P566" s="67"/>
      <c r="Q566" s="67"/>
      <c r="R566" s="67"/>
      <c r="S566" s="67"/>
      <c r="T566" s="68"/>
      <c r="U566" s="37"/>
      <c r="V566" s="37"/>
      <c r="W566" s="37"/>
      <c r="X566" s="37"/>
      <c r="Y566" s="37"/>
      <c r="Z566" s="37"/>
      <c r="AA566" s="37"/>
      <c r="AB566" s="37"/>
      <c r="AC566" s="37"/>
      <c r="AD566" s="37"/>
      <c r="AE566" s="37"/>
      <c r="AT566" s="20" t="s">
        <v>148</v>
      </c>
      <c r="AU566" s="20" t="s">
        <v>82</v>
      </c>
    </row>
    <row r="567" spans="1:65" s="2" customFormat="1" ht="16.5" customHeight="1">
      <c r="A567" s="37"/>
      <c r="B567" s="38"/>
      <c r="C567" s="241" t="s">
        <v>869</v>
      </c>
      <c r="D567" s="241" t="s">
        <v>403</v>
      </c>
      <c r="E567" s="242" t="s">
        <v>1538</v>
      </c>
      <c r="F567" s="243" t="s">
        <v>1539</v>
      </c>
      <c r="G567" s="244" t="s">
        <v>504</v>
      </c>
      <c r="H567" s="245">
        <v>2</v>
      </c>
      <c r="I567" s="246"/>
      <c r="J567" s="247">
        <f>ROUND(I567*H567,2)</f>
        <v>0</v>
      </c>
      <c r="K567" s="243" t="s">
        <v>471</v>
      </c>
      <c r="L567" s="248"/>
      <c r="M567" s="249" t="s">
        <v>19</v>
      </c>
      <c r="N567" s="250" t="s">
        <v>43</v>
      </c>
      <c r="O567" s="67"/>
      <c r="P567" s="200">
        <f>O567*H567</f>
        <v>0</v>
      </c>
      <c r="Q567" s="200">
        <v>0</v>
      </c>
      <c r="R567" s="200">
        <f>Q567*H567</f>
        <v>0</v>
      </c>
      <c r="S567" s="200">
        <v>0</v>
      </c>
      <c r="T567" s="201">
        <f>S567*H567</f>
        <v>0</v>
      </c>
      <c r="U567" s="37"/>
      <c r="V567" s="37"/>
      <c r="W567" s="37"/>
      <c r="X567" s="37"/>
      <c r="Y567" s="37"/>
      <c r="Z567" s="37"/>
      <c r="AA567" s="37"/>
      <c r="AB567" s="37"/>
      <c r="AC567" s="37"/>
      <c r="AD567" s="37"/>
      <c r="AE567" s="37"/>
      <c r="AR567" s="202" t="s">
        <v>263</v>
      </c>
      <c r="AT567" s="202" t="s">
        <v>403</v>
      </c>
      <c r="AU567" s="202" t="s">
        <v>82</v>
      </c>
      <c r="AY567" s="20" t="s">
        <v>136</v>
      </c>
      <c r="BE567" s="203">
        <f>IF(N567="základní",J567,0)</f>
        <v>0</v>
      </c>
      <c r="BF567" s="203">
        <f>IF(N567="snížená",J567,0)</f>
        <v>0</v>
      </c>
      <c r="BG567" s="203">
        <f>IF(N567="zákl. přenesená",J567,0)</f>
        <v>0</v>
      </c>
      <c r="BH567" s="203">
        <f>IF(N567="sníž. přenesená",J567,0)</f>
        <v>0</v>
      </c>
      <c r="BI567" s="203">
        <f>IF(N567="nulová",J567,0)</f>
        <v>0</v>
      </c>
      <c r="BJ567" s="20" t="s">
        <v>80</v>
      </c>
      <c r="BK567" s="203">
        <f>ROUND(I567*H567,2)</f>
        <v>0</v>
      </c>
      <c r="BL567" s="20" t="s">
        <v>145</v>
      </c>
      <c r="BM567" s="202" t="s">
        <v>1540</v>
      </c>
    </row>
    <row r="568" spans="1:47" s="2" customFormat="1" ht="11.25">
      <c r="A568" s="37"/>
      <c r="B568" s="38"/>
      <c r="C568" s="39"/>
      <c r="D568" s="204" t="s">
        <v>148</v>
      </c>
      <c r="E568" s="39"/>
      <c r="F568" s="205" t="s">
        <v>1539</v>
      </c>
      <c r="G568" s="39"/>
      <c r="H568" s="39"/>
      <c r="I568" s="112"/>
      <c r="J568" s="39"/>
      <c r="K568" s="39"/>
      <c r="L568" s="42"/>
      <c r="M568" s="206"/>
      <c r="N568" s="207"/>
      <c r="O568" s="67"/>
      <c r="P568" s="67"/>
      <c r="Q568" s="67"/>
      <c r="R568" s="67"/>
      <c r="S568" s="67"/>
      <c r="T568" s="68"/>
      <c r="U568" s="37"/>
      <c r="V568" s="37"/>
      <c r="W568" s="37"/>
      <c r="X568" s="37"/>
      <c r="Y568" s="37"/>
      <c r="Z568" s="37"/>
      <c r="AA568" s="37"/>
      <c r="AB568" s="37"/>
      <c r="AC568" s="37"/>
      <c r="AD568" s="37"/>
      <c r="AE568" s="37"/>
      <c r="AT568" s="20" t="s">
        <v>148</v>
      </c>
      <c r="AU568" s="20" t="s">
        <v>82</v>
      </c>
    </row>
    <row r="569" spans="1:65" s="2" customFormat="1" ht="16.5" customHeight="1">
      <c r="A569" s="37"/>
      <c r="B569" s="38"/>
      <c r="C569" s="241" t="s">
        <v>894</v>
      </c>
      <c r="D569" s="241" t="s">
        <v>403</v>
      </c>
      <c r="E569" s="242" t="s">
        <v>1541</v>
      </c>
      <c r="F569" s="243" t="s">
        <v>1542</v>
      </c>
      <c r="G569" s="244" t="s">
        <v>504</v>
      </c>
      <c r="H569" s="245">
        <v>2</v>
      </c>
      <c r="I569" s="246"/>
      <c r="J569" s="247">
        <f>ROUND(I569*H569,2)</f>
        <v>0</v>
      </c>
      <c r="K569" s="243" t="s">
        <v>471</v>
      </c>
      <c r="L569" s="248"/>
      <c r="M569" s="249" t="s">
        <v>19</v>
      </c>
      <c r="N569" s="250" t="s">
        <v>43</v>
      </c>
      <c r="O569" s="67"/>
      <c r="P569" s="200">
        <f>O569*H569</f>
        <v>0</v>
      </c>
      <c r="Q569" s="200">
        <v>0</v>
      </c>
      <c r="R569" s="200">
        <f>Q569*H569</f>
        <v>0</v>
      </c>
      <c r="S569" s="200">
        <v>0</v>
      </c>
      <c r="T569" s="201">
        <f>S569*H569</f>
        <v>0</v>
      </c>
      <c r="U569" s="37"/>
      <c r="V569" s="37"/>
      <c r="W569" s="37"/>
      <c r="X569" s="37"/>
      <c r="Y569" s="37"/>
      <c r="Z569" s="37"/>
      <c r="AA569" s="37"/>
      <c r="AB569" s="37"/>
      <c r="AC569" s="37"/>
      <c r="AD569" s="37"/>
      <c r="AE569" s="37"/>
      <c r="AR569" s="202" t="s">
        <v>263</v>
      </c>
      <c r="AT569" s="202" t="s">
        <v>403</v>
      </c>
      <c r="AU569" s="202" t="s">
        <v>82</v>
      </c>
      <c r="AY569" s="20" t="s">
        <v>136</v>
      </c>
      <c r="BE569" s="203">
        <f>IF(N569="základní",J569,0)</f>
        <v>0</v>
      </c>
      <c r="BF569" s="203">
        <f>IF(N569="snížená",J569,0)</f>
        <v>0</v>
      </c>
      <c r="BG569" s="203">
        <f>IF(N569="zákl. přenesená",J569,0)</f>
        <v>0</v>
      </c>
      <c r="BH569" s="203">
        <f>IF(N569="sníž. přenesená",J569,0)</f>
        <v>0</v>
      </c>
      <c r="BI569" s="203">
        <f>IF(N569="nulová",J569,0)</f>
        <v>0</v>
      </c>
      <c r="BJ569" s="20" t="s">
        <v>80</v>
      </c>
      <c r="BK569" s="203">
        <f>ROUND(I569*H569,2)</f>
        <v>0</v>
      </c>
      <c r="BL569" s="20" t="s">
        <v>145</v>
      </c>
      <c r="BM569" s="202" t="s">
        <v>1543</v>
      </c>
    </row>
    <row r="570" spans="1:47" s="2" customFormat="1" ht="11.25">
      <c r="A570" s="37"/>
      <c r="B570" s="38"/>
      <c r="C570" s="39"/>
      <c r="D570" s="204" t="s">
        <v>148</v>
      </c>
      <c r="E570" s="39"/>
      <c r="F570" s="205" t="s">
        <v>1542</v>
      </c>
      <c r="G570" s="39"/>
      <c r="H570" s="39"/>
      <c r="I570" s="112"/>
      <c r="J570" s="39"/>
      <c r="K570" s="39"/>
      <c r="L570" s="42"/>
      <c r="M570" s="206"/>
      <c r="N570" s="207"/>
      <c r="O570" s="67"/>
      <c r="P570" s="67"/>
      <c r="Q570" s="67"/>
      <c r="R570" s="67"/>
      <c r="S570" s="67"/>
      <c r="T570" s="68"/>
      <c r="U570" s="37"/>
      <c r="V570" s="37"/>
      <c r="W570" s="37"/>
      <c r="X570" s="37"/>
      <c r="Y570" s="37"/>
      <c r="Z570" s="37"/>
      <c r="AA570" s="37"/>
      <c r="AB570" s="37"/>
      <c r="AC570" s="37"/>
      <c r="AD570" s="37"/>
      <c r="AE570" s="37"/>
      <c r="AT570" s="20" t="s">
        <v>148</v>
      </c>
      <c r="AU570" s="20" t="s">
        <v>82</v>
      </c>
    </row>
    <row r="571" spans="1:65" s="2" customFormat="1" ht="16.5" customHeight="1">
      <c r="A571" s="37"/>
      <c r="B571" s="38"/>
      <c r="C571" s="191" t="s">
        <v>900</v>
      </c>
      <c r="D571" s="191" t="s">
        <v>141</v>
      </c>
      <c r="E571" s="192" t="s">
        <v>705</v>
      </c>
      <c r="F571" s="193" t="s">
        <v>706</v>
      </c>
      <c r="G571" s="194" t="s">
        <v>504</v>
      </c>
      <c r="H571" s="195">
        <v>11</v>
      </c>
      <c r="I571" s="196"/>
      <c r="J571" s="197">
        <f>ROUND(I571*H571,2)</f>
        <v>0</v>
      </c>
      <c r="K571" s="193" t="s">
        <v>144</v>
      </c>
      <c r="L571" s="42"/>
      <c r="M571" s="198" t="s">
        <v>19</v>
      </c>
      <c r="N571" s="199" t="s">
        <v>43</v>
      </c>
      <c r="O571" s="67"/>
      <c r="P571" s="200">
        <f>O571*H571</f>
        <v>0</v>
      </c>
      <c r="Q571" s="200">
        <v>0</v>
      </c>
      <c r="R571" s="200">
        <f>Q571*H571</f>
        <v>0</v>
      </c>
      <c r="S571" s="200">
        <v>0</v>
      </c>
      <c r="T571" s="201">
        <f>S571*H571</f>
        <v>0</v>
      </c>
      <c r="U571" s="37"/>
      <c r="V571" s="37"/>
      <c r="W571" s="37"/>
      <c r="X571" s="37"/>
      <c r="Y571" s="37"/>
      <c r="Z571" s="37"/>
      <c r="AA571" s="37"/>
      <c r="AB571" s="37"/>
      <c r="AC571" s="37"/>
      <c r="AD571" s="37"/>
      <c r="AE571" s="37"/>
      <c r="AR571" s="202" t="s">
        <v>332</v>
      </c>
      <c r="AT571" s="202" t="s">
        <v>141</v>
      </c>
      <c r="AU571" s="202" t="s">
        <v>82</v>
      </c>
      <c r="AY571" s="20" t="s">
        <v>136</v>
      </c>
      <c r="BE571" s="203">
        <f>IF(N571="základní",J571,0)</f>
        <v>0</v>
      </c>
      <c r="BF571" s="203">
        <f>IF(N571="snížená",J571,0)</f>
        <v>0</v>
      </c>
      <c r="BG571" s="203">
        <f>IF(N571="zákl. přenesená",J571,0)</f>
        <v>0</v>
      </c>
      <c r="BH571" s="203">
        <f>IF(N571="sníž. přenesená",J571,0)</f>
        <v>0</v>
      </c>
      <c r="BI571" s="203">
        <f>IF(N571="nulová",J571,0)</f>
        <v>0</v>
      </c>
      <c r="BJ571" s="20" t="s">
        <v>80</v>
      </c>
      <c r="BK571" s="203">
        <f>ROUND(I571*H571,2)</f>
        <v>0</v>
      </c>
      <c r="BL571" s="20" t="s">
        <v>332</v>
      </c>
      <c r="BM571" s="202" t="s">
        <v>1544</v>
      </c>
    </row>
    <row r="572" spans="1:47" s="2" customFormat="1" ht="11.25">
      <c r="A572" s="37"/>
      <c r="B572" s="38"/>
      <c r="C572" s="39"/>
      <c r="D572" s="204" t="s">
        <v>148</v>
      </c>
      <c r="E572" s="39"/>
      <c r="F572" s="205" t="s">
        <v>708</v>
      </c>
      <c r="G572" s="39"/>
      <c r="H572" s="39"/>
      <c r="I572" s="112"/>
      <c r="J572" s="39"/>
      <c r="K572" s="39"/>
      <c r="L572" s="42"/>
      <c r="M572" s="206"/>
      <c r="N572" s="207"/>
      <c r="O572" s="67"/>
      <c r="P572" s="67"/>
      <c r="Q572" s="67"/>
      <c r="R572" s="67"/>
      <c r="S572" s="67"/>
      <c r="T572" s="68"/>
      <c r="U572" s="37"/>
      <c r="V572" s="37"/>
      <c r="W572" s="37"/>
      <c r="X572" s="37"/>
      <c r="Y572" s="37"/>
      <c r="Z572" s="37"/>
      <c r="AA572" s="37"/>
      <c r="AB572" s="37"/>
      <c r="AC572" s="37"/>
      <c r="AD572" s="37"/>
      <c r="AE572" s="37"/>
      <c r="AT572" s="20" t="s">
        <v>148</v>
      </c>
      <c r="AU572" s="20" t="s">
        <v>82</v>
      </c>
    </row>
    <row r="573" spans="1:47" s="2" customFormat="1" ht="58.5">
      <c r="A573" s="37"/>
      <c r="B573" s="38"/>
      <c r="C573" s="39"/>
      <c r="D573" s="204" t="s">
        <v>150</v>
      </c>
      <c r="E573" s="39"/>
      <c r="F573" s="208" t="s">
        <v>658</v>
      </c>
      <c r="G573" s="39"/>
      <c r="H573" s="39"/>
      <c r="I573" s="112"/>
      <c r="J573" s="39"/>
      <c r="K573" s="39"/>
      <c r="L573" s="42"/>
      <c r="M573" s="206"/>
      <c r="N573" s="207"/>
      <c r="O573" s="67"/>
      <c r="P573" s="67"/>
      <c r="Q573" s="67"/>
      <c r="R573" s="67"/>
      <c r="S573" s="67"/>
      <c r="T573" s="68"/>
      <c r="U573" s="37"/>
      <c r="V573" s="37"/>
      <c r="W573" s="37"/>
      <c r="X573" s="37"/>
      <c r="Y573" s="37"/>
      <c r="Z573" s="37"/>
      <c r="AA573" s="37"/>
      <c r="AB573" s="37"/>
      <c r="AC573" s="37"/>
      <c r="AD573" s="37"/>
      <c r="AE573" s="37"/>
      <c r="AT573" s="20" t="s">
        <v>150</v>
      </c>
      <c r="AU573" s="20" t="s">
        <v>82</v>
      </c>
    </row>
    <row r="574" spans="2:51" s="13" customFormat="1" ht="11.25">
      <c r="B574" s="209"/>
      <c r="C574" s="210"/>
      <c r="D574" s="204" t="s">
        <v>152</v>
      </c>
      <c r="E574" s="211" t="s">
        <v>19</v>
      </c>
      <c r="F574" s="212" t="s">
        <v>1545</v>
      </c>
      <c r="G574" s="210"/>
      <c r="H574" s="211" t="s">
        <v>19</v>
      </c>
      <c r="I574" s="213"/>
      <c r="J574" s="210"/>
      <c r="K574" s="210"/>
      <c r="L574" s="214"/>
      <c r="M574" s="215"/>
      <c r="N574" s="216"/>
      <c r="O574" s="216"/>
      <c r="P574" s="216"/>
      <c r="Q574" s="216"/>
      <c r="R574" s="216"/>
      <c r="S574" s="216"/>
      <c r="T574" s="217"/>
      <c r="AT574" s="218" t="s">
        <v>152</v>
      </c>
      <c r="AU574" s="218" t="s">
        <v>82</v>
      </c>
      <c r="AV574" s="13" t="s">
        <v>80</v>
      </c>
      <c r="AW574" s="13" t="s">
        <v>33</v>
      </c>
      <c r="AX574" s="13" t="s">
        <v>72</v>
      </c>
      <c r="AY574" s="218" t="s">
        <v>136</v>
      </c>
    </row>
    <row r="575" spans="2:51" s="14" customFormat="1" ht="11.25">
      <c r="B575" s="219"/>
      <c r="C575" s="220"/>
      <c r="D575" s="204" t="s">
        <v>152</v>
      </c>
      <c r="E575" s="221" t="s">
        <v>19</v>
      </c>
      <c r="F575" s="222" t="s">
        <v>1546</v>
      </c>
      <c r="G575" s="220"/>
      <c r="H575" s="223">
        <v>11</v>
      </c>
      <c r="I575" s="224"/>
      <c r="J575" s="220"/>
      <c r="K575" s="220"/>
      <c r="L575" s="225"/>
      <c r="M575" s="226"/>
      <c r="N575" s="227"/>
      <c r="O575" s="227"/>
      <c r="P575" s="227"/>
      <c r="Q575" s="227"/>
      <c r="R575" s="227"/>
      <c r="S575" s="227"/>
      <c r="T575" s="228"/>
      <c r="AT575" s="229" t="s">
        <v>152</v>
      </c>
      <c r="AU575" s="229" t="s">
        <v>82</v>
      </c>
      <c r="AV575" s="14" t="s">
        <v>82</v>
      </c>
      <c r="AW575" s="14" t="s">
        <v>33</v>
      </c>
      <c r="AX575" s="14" t="s">
        <v>72</v>
      </c>
      <c r="AY575" s="229" t="s">
        <v>136</v>
      </c>
    </row>
    <row r="576" spans="2:51" s="15" customFormat="1" ht="11.25">
      <c r="B576" s="230"/>
      <c r="C576" s="231"/>
      <c r="D576" s="204" t="s">
        <v>152</v>
      </c>
      <c r="E576" s="232" t="s">
        <v>19</v>
      </c>
      <c r="F576" s="233" t="s">
        <v>177</v>
      </c>
      <c r="G576" s="231"/>
      <c r="H576" s="234">
        <v>11</v>
      </c>
      <c r="I576" s="235"/>
      <c r="J576" s="231"/>
      <c r="K576" s="231"/>
      <c r="L576" s="236"/>
      <c r="M576" s="237"/>
      <c r="N576" s="238"/>
      <c r="O576" s="238"/>
      <c r="P576" s="238"/>
      <c r="Q576" s="238"/>
      <c r="R576" s="238"/>
      <c r="S576" s="238"/>
      <c r="T576" s="239"/>
      <c r="AT576" s="240" t="s">
        <v>152</v>
      </c>
      <c r="AU576" s="240" t="s">
        <v>82</v>
      </c>
      <c r="AV576" s="15" t="s">
        <v>145</v>
      </c>
      <c r="AW576" s="15" t="s">
        <v>33</v>
      </c>
      <c r="AX576" s="15" t="s">
        <v>80</v>
      </c>
      <c r="AY576" s="240" t="s">
        <v>136</v>
      </c>
    </row>
    <row r="577" spans="1:65" s="2" customFormat="1" ht="16.5" customHeight="1">
      <c r="A577" s="37"/>
      <c r="B577" s="38"/>
      <c r="C577" s="241" t="s">
        <v>904</v>
      </c>
      <c r="D577" s="241" t="s">
        <v>403</v>
      </c>
      <c r="E577" s="242" t="s">
        <v>1547</v>
      </c>
      <c r="F577" s="243" t="s">
        <v>1548</v>
      </c>
      <c r="G577" s="244" t="s">
        <v>504</v>
      </c>
      <c r="H577" s="245">
        <v>6</v>
      </c>
      <c r="I577" s="246"/>
      <c r="J577" s="247">
        <f>ROUND(I577*H577,2)</f>
        <v>0</v>
      </c>
      <c r="K577" s="243" t="s">
        <v>471</v>
      </c>
      <c r="L577" s="248"/>
      <c r="M577" s="249" t="s">
        <v>19</v>
      </c>
      <c r="N577" s="250" t="s">
        <v>43</v>
      </c>
      <c r="O577" s="67"/>
      <c r="P577" s="200">
        <f>O577*H577</f>
        <v>0</v>
      </c>
      <c r="Q577" s="200">
        <v>0</v>
      </c>
      <c r="R577" s="200">
        <f>Q577*H577</f>
        <v>0</v>
      </c>
      <c r="S577" s="200">
        <v>0</v>
      </c>
      <c r="T577" s="201">
        <f>S577*H577</f>
        <v>0</v>
      </c>
      <c r="U577" s="37"/>
      <c r="V577" s="37"/>
      <c r="W577" s="37"/>
      <c r="X577" s="37"/>
      <c r="Y577" s="37"/>
      <c r="Z577" s="37"/>
      <c r="AA577" s="37"/>
      <c r="AB577" s="37"/>
      <c r="AC577" s="37"/>
      <c r="AD577" s="37"/>
      <c r="AE577" s="37"/>
      <c r="AR577" s="202" t="s">
        <v>263</v>
      </c>
      <c r="AT577" s="202" t="s">
        <v>403</v>
      </c>
      <c r="AU577" s="202" t="s">
        <v>82</v>
      </c>
      <c r="AY577" s="20" t="s">
        <v>136</v>
      </c>
      <c r="BE577" s="203">
        <f>IF(N577="základní",J577,0)</f>
        <v>0</v>
      </c>
      <c r="BF577" s="203">
        <f>IF(N577="snížená",J577,0)</f>
        <v>0</v>
      </c>
      <c r="BG577" s="203">
        <f>IF(N577="zákl. přenesená",J577,0)</f>
        <v>0</v>
      </c>
      <c r="BH577" s="203">
        <f>IF(N577="sníž. přenesená",J577,0)</f>
        <v>0</v>
      </c>
      <c r="BI577" s="203">
        <f>IF(N577="nulová",J577,0)</f>
        <v>0</v>
      </c>
      <c r="BJ577" s="20" t="s">
        <v>80</v>
      </c>
      <c r="BK577" s="203">
        <f>ROUND(I577*H577,2)</f>
        <v>0</v>
      </c>
      <c r="BL577" s="20" t="s">
        <v>145</v>
      </c>
      <c r="BM577" s="202" t="s">
        <v>1549</v>
      </c>
    </row>
    <row r="578" spans="1:47" s="2" customFormat="1" ht="11.25">
      <c r="A578" s="37"/>
      <c r="B578" s="38"/>
      <c r="C578" s="39"/>
      <c r="D578" s="204" t="s">
        <v>148</v>
      </c>
      <c r="E578" s="39"/>
      <c r="F578" s="205" t="s">
        <v>1548</v>
      </c>
      <c r="G578" s="39"/>
      <c r="H578" s="39"/>
      <c r="I578" s="112"/>
      <c r="J578" s="39"/>
      <c r="K578" s="39"/>
      <c r="L578" s="42"/>
      <c r="M578" s="206"/>
      <c r="N578" s="207"/>
      <c r="O578" s="67"/>
      <c r="P578" s="67"/>
      <c r="Q578" s="67"/>
      <c r="R578" s="67"/>
      <c r="S578" s="67"/>
      <c r="T578" s="68"/>
      <c r="U578" s="37"/>
      <c r="V578" s="37"/>
      <c r="W578" s="37"/>
      <c r="X578" s="37"/>
      <c r="Y578" s="37"/>
      <c r="Z578" s="37"/>
      <c r="AA578" s="37"/>
      <c r="AB578" s="37"/>
      <c r="AC578" s="37"/>
      <c r="AD578" s="37"/>
      <c r="AE578" s="37"/>
      <c r="AT578" s="20" t="s">
        <v>148</v>
      </c>
      <c r="AU578" s="20" t="s">
        <v>82</v>
      </c>
    </row>
    <row r="579" spans="1:65" s="2" customFormat="1" ht="16.5" customHeight="1">
      <c r="A579" s="37"/>
      <c r="B579" s="38"/>
      <c r="C579" s="241" t="s">
        <v>908</v>
      </c>
      <c r="D579" s="241" t="s">
        <v>403</v>
      </c>
      <c r="E579" s="242" t="s">
        <v>1550</v>
      </c>
      <c r="F579" s="243" t="s">
        <v>1551</v>
      </c>
      <c r="G579" s="244" t="s">
        <v>504</v>
      </c>
      <c r="H579" s="245">
        <v>2</v>
      </c>
      <c r="I579" s="246"/>
      <c r="J579" s="247">
        <f>ROUND(I579*H579,2)</f>
        <v>0</v>
      </c>
      <c r="K579" s="243" t="s">
        <v>471</v>
      </c>
      <c r="L579" s="248"/>
      <c r="M579" s="249" t="s">
        <v>19</v>
      </c>
      <c r="N579" s="250" t="s">
        <v>43</v>
      </c>
      <c r="O579" s="67"/>
      <c r="P579" s="200">
        <f>O579*H579</f>
        <v>0</v>
      </c>
      <c r="Q579" s="200">
        <v>0</v>
      </c>
      <c r="R579" s="200">
        <f>Q579*H579</f>
        <v>0</v>
      </c>
      <c r="S579" s="200">
        <v>0</v>
      </c>
      <c r="T579" s="201">
        <f>S579*H579</f>
        <v>0</v>
      </c>
      <c r="U579" s="37"/>
      <c r="V579" s="37"/>
      <c r="W579" s="37"/>
      <c r="X579" s="37"/>
      <c r="Y579" s="37"/>
      <c r="Z579" s="37"/>
      <c r="AA579" s="37"/>
      <c r="AB579" s="37"/>
      <c r="AC579" s="37"/>
      <c r="AD579" s="37"/>
      <c r="AE579" s="37"/>
      <c r="AR579" s="202" t="s">
        <v>263</v>
      </c>
      <c r="AT579" s="202" t="s">
        <v>403</v>
      </c>
      <c r="AU579" s="202" t="s">
        <v>82</v>
      </c>
      <c r="AY579" s="20" t="s">
        <v>136</v>
      </c>
      <c r="BE579" s="203">
        <f>IF(N579="základní",J579,0)</f>
        <v>0</v>
      </c>
      <c r="BF579" s="203">
        <f>IF(N579="snížená",J579,0)</f>
        <v>0</v>
      </c>
      <c r="BG579" s="203">
        <f>IF(N579="zákl. přenesená",J579,0)</f>
        <v>0</v>
      </c>
      <c r="BH579" s="203">
        <f>IF(N579="sníž. přenesená",J579,0)</f>
        <v>0</v>
      </c>
      <c r="BI579" s="203">
        <f>IF(N579="nulová",J579,0)</f>
        <v>0</v>
      </c>
      <c r="BJ579" s="20" t="s">
        <v>80</v>
      </c>
      <c r="BK579" s="203">
        <f>ROUND(I579*H579,2)</f>
        <v>0</v>
      </c>
      <c r="BL579" s="20" t="s">
        <v>145</v>
      </c>
      <c r="BM579" s="202" t="s">
        <v>1552</v>
      </c>
    </row>
    <row r="580" spans="1:47" s="2" customFormat="1" ht="11.25">
      <c r="A580" s="37"/>
      <c r="B580" s="38"/>
      <c r="C580" s="39"/>
      <c r="D580" s="204" t="s">
        <v>148</v>
      </c>
      <c r="E580" s="39"/>
      <c r="F580" s="205" t="s">
        <v>1551</v>
      </c>
      <c r="G580" s="39"/>
      <c r="H580" s="39"/>
      <c r="I580" s="112"/>
      <c r="J580" s="39"/>
      <c r="K580" s="39"/>
      <c r="L580" s="42"/>
      <c r="M580" s="206"/>
      <c r="N580" s="207"/>
      <c r="O580" s="67"/>
      <c r="P580" s="67"/>
      <c r="Q580" s="67"/>
      <c r="R580" s="67"/>
      <c r="S580" s="67"/>
      <c r="T580" s="68"/>
      <c r="U580" s="37"/>
      <c r="V580" s="37"/>
      <c r="W580" s="37"/>
      <c r="X580" s="37"/>
      <c r="Y580" s="37"/>
      <c r="Z580" s="37"/>
      <c r="AA580" s="37"/>
      <c r="AB580" s="37"/>
      <c r="AC580" s="37"/>
      <c r="AD580" s="37"/>
      <c r="AE580" s="37"/>
      <c r="AT580" s="20" t="s">
        <v>148</v>
      </c>
      <c r="AU580" s="20" t="s">
        <v>82</v>
      </c>
    </row>
    <row r="581" spans="1:65" s="2" customFormat="1" ht="16.5" customHeight="1">
      <c r="A581" s="37"/>
      <c r="B581" s="38"/>
      <c r="C581" s="241" t="s">
        <v>912</v>
      </c>
      <c r="D581" s="241" t="s">
        <v>403</v>
      </c>
      <c r="E581" s="242" t="s">
        <v>1553</v>
      </c>
      <c r="F581" s="243" t="s">
        <v>1554</v>
      </c>
      <c r="G581" s="244" t="s">
        <v>504</v>
      </c>
      <c r="H581" s="245">
        <v>3</v>
      </c>
      <c r="I581" s="246"/>
      <c r="J581" s="247">
        <f>ROUND(I581*H581,2)</f>
        <v>0</v>
      </c>
      <c r="K581" s="243" t="s">
        <v>471</v>
      </c>
      <c r="L581" s="248"/>
      <c r="M581" s="249" t="s">
        <v>19</v>
      </c>
      <c r="N581" s="250" t="s">
        <v>43</v>
      </c>
      <c r="O581" s="67"/>
      <c r="P581" s="200">
        <f>O581*H581</f>
        <v>0</v>
      </c>
      <c r="Q581" s="200">
        <v>0</v>
      </c>
      <c r="R581" s="200">
        <f>Q581*H581</f>
        <v>0</v>
      </c>
      <c r="S581" s="200">
        <v>0</v>
      </c>
      <c r="T581" s="201">
        <f>S581*H581</f>
        <v>0</v>
      </c>
      <c r="U581" s="37"/>
      <c r="V581" s="37"/>
      <c r="W581" s="37"/>
      <c r="X581" s="37"/>
      <c r="Y581" s="37"/>
      <c r="Z581" s="37"/>
      <c r="AA581" s="37"/>
      <c r="AB581" s="37"/>
      <c r="AC581" s="37"/>
      <c r="AD581" s="37"/>
      <c r="AE581" s="37"/>
      <c r="AR581" s="202" t="s">
        <v>263</v>
      </c>
      <c r="AT581" s="202" t="s">
        <v>403</v>
      </c>
      <c r="AU581" s="202" t="s">
        <v>82</v>
      </c>
      <c r="AY581" s="20" t="s">
        <v>136</v>
      </c>
      <c r="BE581" s="203">
        <f>IF(N581="základní",J581,0)</f>
        <v>0</v>
      </c>
      <c r="BF581" s="203">
        <f>IF(N581="snížená",J581,0)</f>
        <v>0</v>
      </c>
      <c r="BG581" s="203">
        <f>IF(N581="zákl. přenesená",J581,0)</f>
        <v>0</v>
      </c>
      <c r="BH581" s="203">
        <f>IF(N581="sníž. přenesená",J581,0)</f>
        <v>0</v>
      </c>
      <c r="BI581" s="203">
        <f>IF(N581="nulová",J581,0)</f>
        <v>0</v>
      </c>
      <c r="BJ581" s="20" t="s">
        <v>80</v>
      </c>
      <c r="BK581" s="203">
        <f>ROUND(I581*H581,2)</f>
        <v>0</v>
      </c>
      <c r="BL581" s="20" t="s">
        <v>145</v>
      </c>
      <c r="BM581" s="202" t="s">
        <v>1555</v>
      </c>
    </row>
    <row r="582" spans="1:47" s="2" customFormat="1" ht="11.25">
      <c r="A582" s="37"/>
      <c r="B582" s="38"/>
      <c r="C582" s="39"/>
      <c r="D582" s="204" t="s">
        <v>148</v>
      </c>
      <c r="E582" s="39"/>
      <c r="F582" s="205" t="s">
        <v>1554</v>
      </c>
      <c r="G582" s="39"/>
      <c r="H582" s="39"/>
      <c r="I582" s="112"/>
      <c r="J582" s="39"/>
      <c r="K582" s="39"/>
      <c r="L582" s="42"/>
      <c r="M582" s="206"/>
      <c r="N582" s="207"/>
      <c r="O582" s="67"/>
      <c r="P582" s="67"/>
      <c r="Q582" s="67"/>
      <c r="R582" s="67"/>
      <c r="S582" s="67"/>
      <c r="T582" s="68"/>
      <c r="U582" s="37"/>
      <c r="V582" s="37"/>
      <c r="W582" s="37"/>
      <c r="X582" s="37"/>
      <c r="Y582" s="37"/>
      <c r="Z582" s="37"/>
      <c r="AA582" s="37"/>
      <c r="AB582" s="37"/>
      <c r="AC582" s="37"/>
      <c r="AD582" s="37"/>
      <c r="AE582" s="37"/>
      <c r="AT582" s="20" t="s">
        <v>148</v>
      </c>
      <c r="AU582" s="20" t="s">
        <v>82</v>
      </c>
    </row>
    <row r="583" spans="1:65" s="2" customFormat="1" ht="16.5" customHeight="1">
      <c r="A583" s="37"/>
      <c r="B583" s="38"/>
      <c r="C583" s="191" t="s">
        <v>918</v>
      </c>
      <c r="D583" s="191" t="s">
        <v>141</v>
      </c>
      <c r="E583" s="192" t="s">
        <v>1556</v>
      </c>
      <c r="F583" s="193" t="s">
        <v>1557</v>
      </c>
      <c r="G583" s="194" t="s">
        <v>354</v>
      </c>
      <c r="H583" s="195">
        <v>13.4</v>
      </c>
      <c r="I583" s="196"/>
      <c r="J583" s="197">
        <f>ROUND(I583*H583,2)</f>
        <v>0</v>
      </c>
      <c r="K583" s="193" t="s">
        <v>144</v>
      </c>
      <c r="L583" s="42"/>
      <c r="M583" s="198" t="s">
        <v>19</v>
      </c>
      <c r="N583" s="199" t="s">
        <v>43</v>
      </c>
      <c r="O583" s="67"/>
      <c r="P583" s="200">
        <f>O583*H583</f>
        <v>0</v>
      </c>
      <c r="Q583" s="200">
        <v>0</v>
      </c>
      <c r="R583" s="200">
        <f>Q583*H583</f>
        <v>0</v>
      </c>
      <c r="S583" s="200">
        <v>0</v>
      </c>
      <c r="T583" s="201">
        <f>S583*H583</f>
        <v>0</v>
      </c>
      <c r="U583" s="37"/>
      <c r="V583" s="37"/>
      <c r="W583" s="37"/>
      <c r="X583" s="37"/>
      <c r="Y583" s="37"/>
      <c r="Z583" s="37"/>
      <c r="AA583" s="37"/>
      <c r="AB583" s="37"/>
      <c r="AC583" s="37"/>
      <c r="AD583" s="37"/>
      <c r="AE583" s="37"/>
      <c r="AR583" s="202" t="s">
        <v>145</v>
      </c>
      <c r="AT583" s="202" t="s">
        <v>141</v>
      </c>
      <c r="AU583" s="202" t="s">
        <v>82</v>
      </c>
      <c r="AY583" s="20" t="s">
        <v>136</v>
      </c>
      <c r="BE583" s="203">
        <f>IF(N583="základní",J583,0)</f>
        <v>0</v>
      </c>
      <c r="BF583" s="203">
        <f>IF(N583="snížená",J583,0)</f>
        <v>0</v>
      </c>
      <c r="BG583" s="203">
        <f>IF(N583="zákl. přenesená",J583,0)</f>
        <v>0</v>
      </c>
      <c r="BH583" s="203">
        <f>IF(N583="sníž. přenesená",J583,0)</f>
        <v>0</v>
      </c>
      <c r="BI583" s="203">
        <f>IF(N583="nulová",J583,0)</f>
        <v>0</v>
      </c>
      <c r="BJ583" s="20" t="s">
        <v>80</v>
      </c>
      <c r="BK583" s="203">
        <f>ROUND(I583*H583,2)</f>
        <v>0</v>
      </c>
      <c r="BL583" s="20" t="s">
        <v>145</v>
      </c>
      <c r="BM583" s="202" t="s">
        <v>1558</v>
      </c>
    </row>
    <row r="584" spans="1:47" s="2" customFormat="1" ht="19.5">
      <c r="A584" s="37"/>
      <c r="B584" s="38"/>
      <c r="C584" s="39"/>
      <c r="D584" s="204" t="s">
        <v>148</v>
      </c>
      <c r="E584" s="39"/>
      <c r="F584" s="205" t="s">
        <v>1559</v>
      </c>
      <c r="G584" s="39"/>
      <c r="H584" s="39"/>
      <c r="I584" s="112"/>
      <c r="J584" s="39"/>
      <c r="K584" s="39"/>
      <c r="L584" s="42"/>
      <c r="M584" s="206"/>
      <c r="N584" s="207"/>
      <c r="O584" s="67"/>
      <c r="P584" s="67"/>
      <c r="Q584" s="67"/>
      <c r="R584" s="67"/>
      <c r="S584" s="67"/>
      <c r="T584" s="68"/>
      <c r="U584" s="37"/>
      <c r="V584" s="37"/>
      <c r="W584" s="37"/>
      <c r="X584" s="37"/>
      <c r="Y584" s="37"/>
      <c r="Z584" s="37"/>
      <c r="AA584" s="37"/>
      <c r="AB584" s="37"/>
      <c r="AC584" s="37"/>
      <c r="AD584" s="37"/>
      <c r="AE584" s="37"/>
      <c r="AT584" s="20" t="s">
        <v>148</v>
      </c>
      <c r="AU584" s="20" t="s">
        <v>82</v>
      </c>
    </row>
    <row r="585" spans="1:47" s="2" customFormat="1" ht="78">
      <c r="A585" s="37"/>
      <c r="B585" s="38"/>
      <c r="C585" s="39"/>
      <c r="D585" s="204" t="s">
        <v>150</v>
      </c>
      <c r="E585" s="39"/>
      <c r="F585" s="208" t="s">
        <v>1560</v>
      </c>
      <c r="G585" s="39"/>
      <c r="H585" s="39"/>
      <c r="I585" s="112"/>
      <c r="J585" s="39"/>
      <c r="K585" s="39"/>
      <c r="L585" s="42"/>
      <c r="M585" s="206"/>
      <c r="N585" s="207"/>
      <c r="O585" s="67"/>
      <c r="P585" s="67"/>
      <c r="Q585" s="67"/>
      <c r="R585" s="67"/>
      <c r="S585" s="67"/>
      <c r="T585" s="68"/>
      <c r="U585" s="37"/>
      <c r="V585" s="37"/>
      <c r="W585" s="37"/>
      <c r="X585" s="37"/>
      <c r="Y585" s="37"/>
      <c r="Z585" s="37"/>
      <c r="AA585" s="37"/>
      <c r="AB585" s="37"/>
      <c r="AC585" s="37"/>
      <c r="AD585" s="37"/>
      <c r="AE585" s="37"/>
      <c r="AT585" s="20" t="s">
        <v>150</v>
      </c>
      <c r="AU585" s="20" t="s">
        <v>82</v>
      </c>
    </row>
    <row r="586" spans="1:65" s="2" customFormat="1" ht="16.5" customHeight="1">
      <c r="A586" s="37"/>
      <c r="B586" s="38"/>
      <c r="C586" s="191" t="s">
        <v>925</v>
      </c>
      <c r="D586" s="191" t="s">
        <v>141</v>
      </c>
      <c r="E586" s="192" t="s">
        <v>1561</v>
      </c>
      <c r="F586" s="193" t="s">
        <v>1562</v>
      </c>
      <c r="G586" s="194" t="s">
        <v>354</v>
      </c>
      <c r="H586" s="195">
        <v>13.4</v>
      </c>
      <c r="I586" s="196"/>
      <c r="J586" s="197">
        <f>ROUND(I586*H586,2)</f>
        <v>0</v>
      </c>
      <c r="K586" s="193" t="s">
        <v>144</v>
      </c>
      <c r="L586" s="42"/>
      <c r="M586" s="198" t="s">
        <v>19</v>
      </c>
      <c r="N586" s="199" t="s">
        <v>43</v>
      </c>
      <c r="O586" s="67"/>
      <c r="P586" s="200">
        <f>O586*H586</f>
        <v>0</v>
      </c>
      <c r="Q586" s="200">
        <v>0</v>
      </c>
      <c r="R586" s="200">
        <f>Q586*H586</f>
        <v>0</v>
      </c>
      <c r="S586" s="200">
        <v>0</v>
      </c>
      <c r="T586" s="201">
        <f>S586*H586</f>
        <v>0</v>
      </c>
      <c r="U586" s="37"/>
      <c r="V586" s="37"/>
      <c r="W586" s="37"/>
      <c r="X586" s="37"/>
      <c r="Y586" s="37"/>
      <c r="Z586" s="37"/>
      <c r="AA586" s="37"/>
      <c r="AB586" s="37"/>
      <c r="AC586" s="37"/>
      <c r="AD586" s="37"/>
      <c r="AE586" s="37"/>
      <c r="AR586" s="202" t="s">
        <v>332</v>
      </c>
      <c r="AT586" s="202" t="s">
        <v>141</v>
      </c>
      <c r="AU586" s="202" t="s">
        <v>82</v>
      </c>
      <c r="AY586" s="20" t="s">
        <v>136</v>
      </c>
      <c r="BE586" s="203">
        <f>IF(N586="základní",J586,0)</f>
        <v>0</v>
      </c>
      <c r="BF586" s="203">
        <f>IF(N586="snížená",J586,0)</f>
        <v>0</v>
      </c>
      <c r="BG586" s="203">
        <f>IF(N586="zákl. přenesená",J586,0)</f>
        <v>0</v>
      </c>
      <c r="BH586" s="203">
        <f>IF(N586="sníž. přenesená",J586,0)</f>
        <v>0</v>
      </c>
      <c r="BI586" s="203">
        <f>IF(N586="nulová",J586,0)</f>
        <v>0</v>
      </c>
      <c r="BJ586" s="20" t="s">
        <v>80</v>
      </c>
      <c r="BK586" s="203">
        <f>ROUND(I586*H586,2)</f>
        <v>0</v>
      </c>
      <c r="BL586" s="20" t="s">
        <v>332</v>
      </c>
      <c r="BM586" s="202" t="s">
        <v>1563</v>
      </c>
    </row>
    <row r="587" spans="1:47" s="2" customFormat="1" ht="19.5">
      <c r="A587" s="37"/>
      <c r="B587" s="38"/>
      <c r="C587" s="39"/>
      <c r="D587" s="204" t="s">
        <v>148</v>
      </c>
      <c r="E587" s="39"/>
      <c r="F587" s="205" t="s">
        <v>1564</v>
      </c>
      <c r="G587" s="39"/>
      <c r="H587" s="39"/>
      <c r="I587" s="112"/>
      <c r="J587" s="39"/>
      <c r="K587" s="39"/>
      <c r="L587" s="42"/>
      <c r="M587" s="206"/>
      <c r="N587" s="207"/>
      <c r="O587" s="67"/>
      <c r="P587" s="67"/>
      <c r="Q587" s="67"/>
      <c r="R587" s="67"/>
      <c r="S587" s="67"/>
      <c r="T587" s="68"/>
      <c r="U587" s="37"/>
      <c r="V587" s="37"/>
      <c r="W587" s="37"/>
      <c r="X587" s="37"/>
      <c r="Y587" s="37"/>
      <c r="Z587" s="37"/>
      <c r="AA587" s="37"/>
      <c r="AB587" s="37"/>
      <c r="AC587" s="37"/>
      <c r="AD587" s="37"/>
      <c r="AE587" s="37"/>
      <c r="AT587" s="20" t="s">
        <v>148</v>
      </c>
      <c r="AU587" s="20" t="s">
        <v>82</v>
      </c>
    </row>
    <row r="588" spans="1:47" s="2" customFormat="1" ht="78">
      <c r="A588" s="37"/>
      <c r="B588" s="38"/>
      <c r="C588" s="39"/>
      <c r="D588" s="204" t="s">
        <v>150</v>
      </c>
      <c r="E588" s="39"/>
      <c r="F588" s="208" t="s">
        <v>1560</v>
      </c>
      <c r="G588" s="39"/>
      <c r="H588" s="39"/>
      <c r="I588" s="112"/>
      <c r="J588" s="39"/>
      <c r="K588" s="39"/>
      <c r="L588" s="42"/>
      <c r="M588" s="206"/>
      <c r="N588" s="207"/>
      <c r="O588" s="67"/>
      <c r="P588" s="67"/>
      <c r="Q588" s="67"/>
      <c r="R588" s="67"/>
      <c r="S588" s="67"/>
      <c r="T588" s="68"/>
      <c r="U588" s="37"/>
      <c r="V588" s="37"/>
      <c r="W588" s="37"/>
      <c r="X588" s="37"/>
      <c r="Y588" s="37"/>
      <c r="Z588" s="37"/>
      <c r="AA588" s="37"/>
      <c r="AB588" s="37"/>
      <c r="AC588" s="37"/>
      <c r="AD588" s="37"/>
      <c r="AE588" s="37"/>
      <c r="AT588" s="20" t="s">
        <v>150</v>
      </c>
      <c r="AU588" s="20" t="s">
        <v>82</v>
      </c>
    </row>
    <row r="589" spans="2:63" s="12" customFormat="1" ht="22.9" customHeight="1">
      <c r="B589" s="175"/>
      <c r="C589" s="176"/>
      <c r="D589" s="177" t="s">
        <v>71</v>
      </c>
      <c r="E589" s="189" t="s">
        <v>867</v>
      </c>
      <c r="F589" s="189" t="s">
        <v>868</v>
      </c>
      <c r="G589" s="176"/>
      <c r="H589" s="176"/>
      <c r="I589" s="179"/>
      <c r="J589" s="190">
        <f>BK589</f>
        <v>0</v>
      </c>
      <c r="K589" s="176"/>
      <c r="L589" s="181"/>
      <c r="M589" s="182"/>
      <c r="N589" s="183"/>
      <c r="O589" s="183"/>
      <c r="P589" s="184">
        <f>SUM(P590:P648)</f>
        <v>0</v>
      </c>
      <c r="Q589" s="183"/>
      <c r="R589" s="184">
        <f>SUM(R590:R648)</f>
        <v>0.22889774</v>
      </c>
      <c r="S589" s="183"/>
      <c r="T589" s="185">
        <f>SUM(T590:T648)</f>
        <v>0</v>
      </c>
      <c r="AR589" s="186" t="s">
        <v>82</v>
      </c>
      <c r="AT589" s="187" t="s">
        <v>71</v>
      </c>
      <c r="AU589" s="187" t="s">
        <v>80</v>
      </c>
      <c r="AY589" s="186" t="s">
        <v>136</v>
      </c>
      <c r="BK589" s="188">
        <f>SUM(BK590:BK648)</f>
        <v>0</v>
      </c>
    </row>
    <row r="590" spans="1:65" s="2" customFormat="1" ht="16.5" customHeight="1">
      <c r="A590" s="37"/>
      <c r="B590" s="38"/>
      <c r="C590" s="191" t="s">
        <v>955</v>
      </c>
      <c r="D590" s="191" t="s">
        <v>141</v>
      </c>
      <c r="E590" s="192" t="s">
        <v>1565</v>
      </c>
      <c r="F590" s="193" t="s">
        <v>1566</v>
      </c>
      <c r="G590" s="194" t="s">
        <v>504</v>
      </c>
      <c r="H590" s="195">
        <v>2</v>
      </c>
      <c r="I590" s="196"/>
      <c r="J590" s="197">
        <f>ROUND(I590*H590,2)</f>
        <v>0</v>
      </c>
      <c r="K590" s="193" t="s">
        <v>471</v>
      </c>
      <c r="L590" s="42"/>
      <c r="M590" s="198" t="s">
        <v>19</v>
      </c>
      <c r="N590" s="199" t="s">
        <v>43</v>
      </c>
      <c r="O590" s="67"/>
      <c r="P590" s="200">
        <f>O590*H590</f>
        <v>0</v>
      </c>
      <c r="Q590" s="200">
        <v>0.04</v>
      </c>
      <c r="R590" s="200">
        <f>Q590*H590</f>
        <v>0.08</v>
      </c>
      <c r="S590" s="200">
        <v>0</v>
      </c>
      <c r="T590" s="201">
        <f>S590*H590</f>
        <v>0</v>
      </c>
      <c r="U590" s="37"/>
      <c r="V590" s="37"/>
      <c r="W590" s="37"/>
      <c r="X590" s="37"/>
      <c r="Y590" s="37"/>
      <c r="Z590" s="37"/>
      <c r="AA590" s="37"/>
      <c r="AB590" s="37"/>
      <c r="AC590" s="37"/>
      <c r="AD590" s="37"/>
      <c r="AE590" s="37"/>
      <c r="AR590" s="202" t="s">
        <v>145</v>
      </c>
      <c r="AT590" s="202" t="s">
        <v>141</v>
      </c>
      <c r="AU590" s="202" t="s">
        <v>82</v>
      </c>
      <c r="AY590" s="20" t="s">
        <v>136</v>
      </c>
      <c r="BE590" s="203">
        <f>IF(N590="základní",J590,0)</f>
        <v>0</v>
      </c>
      <c r="BF590" s="203">
        <f>IF(N590="snížená",J590,0)</f>
        <v>0</v>
      </c>
      <c r="BG590" s="203">
        <f>IF(N590="zákl. přenesená",J590,0)</f>
        <v>0</v>
      </c>
      <c r="BH590" s="203">
        <f>IF(N590="sníž. přenesená",J590,0)</f>
        <v>0</v>
      </c>
      <c r="BI590" s="203">
        <f>IF(N590="nulová",J590,0)</f>
        <v>0</v>
      </c>
      <c r="BJ590" s="20" t="s">
        <v>80</v>
      </c>
      <c r="BK590" s="203">
        <f>ROUND(I590*H590,2)</f>
        <v>0</v>
      </c>
      <c r="BL590" s="20" t="s">
        <v>145</v>
      </c>
      <c r="BM590" s="202" t="s">
        <v>1567</v>
      </c>
    </row>
    <row r="591" spans="1:65" s="2" customFormat="1" ht="16.5" customHeight="1">
      <c r="A591" s="37"/>
      <c r="B591" s="38"/>
      <c r="C591" s="191" t="s">
        <v>960</v>
      </c>
      <c r="D591" s="191" t="s">
        <v>141</v>
      </c>
      <c r="E591" s="192" t="s">
        <v>1568</v>
      </c>
      <c r="F591" s="193" t="s">
        <v>1569</v>
      </c>
      <c r="G591" s="194" t="s">
        <v>398</v>
      </c>
      <c r="H591" s="195">
        <v>21.9</v>
      </c>
      <c r="I591" s="196"/>
      <c r="J591" s="197">
        <f>ROUND(I591*H591,2)</f>
        <v>0</v>
      </c>
      <c r="K591" s="193" t="s">
        <v>144</v>
      </c>
      <c r="L591" s="42"/>
      <c r="M591" s="198" t="s">
        <v>19</v>
      </c>
      <c r="N591" s="199" t="s">
        <v>43</v>
      </c>
      <c r="O591" s="67"/>
      <c r="P591" s="200">
        <f>O591*H591</f>
        <v>0</v>
      </c>
      <c r="Q591" s="200">
        <v>0</v>
      </c>
      <c r="R591" s="200">
        <f>Q591*H591</f>
        <v>0</v>
      </c>
      <c r="S591" s="200">
        <v>0</v>
      </c>
      <c r="T591" s="201">
        <f>S591*H591</f>
        <v>0</v>
      </c>
      <c r="U591" s="37"/>
      <c r="V591" s="37"/>
      <c r="W591" s="37"/>
      <c r="X591" s="37"/>
      <c r="Y591" s="37"/>
      <c r="Z591" s="37"/>
      <c r="AA591" s="37"/>
      <c r="AB591" s="37"/>
      <c r="AC591" s="37"/>
      <c r="AD591" s="37"/>
      <c r="AE591" s="37"/>
      <c r="AR591" s="202" t="s">
        <v>332</v>
      </c>
      <c r="AT591" s="202" t="s">
        <v>141</v>
      </c>
      <c r="AU591" s="202" t="s">
        <v>82</v>
      </c>
      <c r="AY591" s="20" t="s">
        <v>136</v>
      </c>
      <c r="BE591" s="203">
        <f>IF(N591="základní",J591,0)</f>
        <v>0</v>
      </c>
      <c r="BF591" s="203">
        <f>IF(N591="snížená",J591,0)</f>
        <v>0</v>
      </c>
      <c r="BG591" s="203">
        <f>IF(N591="zákl. přenesená",J591,0)</f>
        <v>0</v>
      </c>
      <c r="BH591" s="203">
        <f>IF(N591="sníž. přenesená",J591,0)</f>
        <v>0</v>
      </c>
      <c r="BI591" s="203">
        <f>IF(N591="nulová",J591,0)</f>
        <v>0</v>
      </c>
      <c r="BJ591" s="20" t="s">
        <v>80</v>
      </c>
      <c r="BK591" s="203">
        <f>ROUND(I591*H591,2)</f>
        <v>0</v>
      </c>
      <c r="BL591" s="20" t="s">
        <v>332</v>
      </c>
      <c r="BM591" s="202" t="s">
        <v>1570</v>
      </c>
    </row>
    <row r="592" spans="1:47" s="2" customFormat="1" ht="11.25">
      <c r="A592" s="37"/>
      <c r="B592" s="38"/>
      <c r="C592" s="39"/>
      <c r="D592" s="204" t="s">
        <v>148</v>
      </c>
      <c r="E592" s="39"/>
      <c r="F592" s="205" t="s">
        <v>1571</v>
      </c>
      <c r="G592" s="39"/>
      <c r="H592" s="39"/>
      <c r="I592" s="112"/>
      <c r="J592" s="39"/>
      <c r="K592" s="39"/>
      <c r="L592" s="42"/>
      <c r="M592" s="206"/>
      <c r="N592" s="207"/>
      <c r="O592" s="67"/>
      <c r="P592" s="67"/>
      <c r="Q592" s="67"/>
      <c r="R592" s="67"/>
      <c r="S592" s="67"/>
      <c r="T592" s="68"/>
      <c r="U592" s="37"/>
      <c r="V592" s="37"/>
      <c r="W592" s="37"/>
      <c r="X592" s="37"/>
      <c r="Y592" s="37"/>
      <c r="Z592" s="37"/>
      <c r="AA592" s="37"/>
      <c r="AB592" s="37"/>
      <c r="AC592" s="37"/>
      <c r="AD592" s="37"/>
      <c r="AE592" s="37"/>
      <c r="AT592" s="20" t="s">
        <v>148</v>
      </c>
      <c r="AU592" s="20" t="s">
        <v>82</v>
      </c>
    </row>
    <row r="593" spans="1:47" s="2" customFormat="1" ht="97.5">
      <c r="A593" s="37"/>
      <c r="B593" s="38"/>
      <c r="C593" s="39"/>
      <c r="D593" s="204" t="s">
        <v>150</v>
      </c>
      <c r="E593" s="39"/>
      <c r="F593" s="208" t="s">
        <v>1572</v>
      </c>
      <c r="G593" s="39"/>
      <c r="H593" s="39"/>
      <c r="I593" s="112"/>
      <c r="J593" s="39"/>
      <c r="K593" s="39"/>
      <c r="L593" s="42"/>
      <c r="M593" s="206"/>
      <c r="N593" s="207"/>
      <c r="O593" s="67"/>
      <c r="P593" s="67"/>
      <c r="Q593" s="67"/>
      <c r="R593" s="67"/>
      <c r="S593" s="67"/>
      <c r="T593" s="68"/>
      <c r="U593" s="37"/>
      <c r="V593" s="37"/>
      <c r="W593" s="37"/>
      <c r="X593" s="37"/>
      <c r="Y593" s="37"/>
      <c r="Z593" s="37"/>
      <c r="AA593" s="37"/>
      <c r="AB593" s="37"/>
      <c r="AC593" s="37"/>
      <c r="AD593" s="37"/>
      <c r="AE593" s="37"/>
      <c r="AT593" s="20" t="s">
        <v>150</v>
      </c>
      <c r="AU593" s="20" t="s">
        <v>82</v>
      </c>
    </row>
    <row r="594" spans="2:51" s="13" customFormat="1" ht="11.25">
      <c r="B594" s="209"/>
      <c r="C594" s="210"/>
      <c r="D594" s="204" t="s">
        <v>152</v>
      </c>
      <c r="E594" s="211" t="s">
        <v>19</v>
      </c>
      <c r="F594" s="212" t="s">
        <v>1230</v>
      </c>
      <c r="G594" s="210"/>
      <c r="H594" s="211" t="s">
        <v>19</v>
      </c>
      <c r="I594" s="213"/>
      <c r="J594" s="210"/>
      <c r="K594" s="210"/>
      <c r="L594" s="214"/>
      <c r="M594" s="215"/>
      <c r="N594" s="216"/>
      <c r="O594" s="216"/>
      <c r="P594" s="216"/>
      <c r="Q594" s="216"/>
      <c r="R594" s="216"/>
      <c r="S594" s="216"/>
      <c r="T594" s="217"/>
      <c r="AT594" s="218" t="s">
        <v>152</v>
      </c>
      <c r="AU594" s="218" t="s">
        <v>82</v>
      </c>
      <c r="AV594" s="13" t="s">
        <v>80</v>
      </c>
      <c r="AW594" s="13" t="s">
        <v>33</v>
      </c>
      <c r="AX594" s="13" t="s">
        <v>72</v>
      </c>
      <c r="AY594" s="218" t="s">
        <v>136</v>
      </c>
    </row>
    <row r="595" spans="2:51" s="14" customFormat="1" ht="11.25">
      <c r="B595" s="219"/>
      <c r="C595" s="220"/>
      <c r="D595" s="204" t="s">
        <v>152</v>
      </c>
      <c r="E595" s="221" t="s">
        <v>19</v>
      </c>
      <c r="F595" s="222" t="s">
        <v>1573</v>
      </c>
      <c r="G595" s="220"/>
      <c r="H595" s="223">
        <v>10.8</v>
      </c>
      <c r="I595" s="224"/>
      <c r="J595" s="220"/>
      <c r="K595" s="220"/>
      <c r="L595" s="225"/>
      <c r="M595" s="226"/>
      <c r="N595" s="227"/>
      <c r="O595" s="227"/>
      <c r="P595" s="227"/>
      <c r="Q595" s="227"/>
      <c r="R595" s="227"/>
      <c r="S595" s="227"/>
      <c r="T595" s="228"/>
      <c r="AT595" s="229" t="s">
        <v>152</v>
      </c>
      <c r="AU595" s="229" t="s">
        <v>82</v>
      </c>
      <c r="AV595" s="14" t="s">
        <v>82</v>
      </c>
      <c r="AW595" s="14" t="s">
        <v>33</v>
      </c>
      <c r="AX595" s="14" t="s">
        <v>72</v>
      </c>
      <c r="AY595" s="229" t="s">
        <v>136</v>
      </c>
    </row>
    <row r="596" spans="2:51" s="13" customFormat="1" ht="11.25">
      <c r="B596" s="209"/>
      <c r="C596" s="210"/>
      <c r="D596" s="204" t="s">
        <v>152</v>
      </c>
      <c r="E596" s="211" t="s">
        <v>19</v>
      </c>
      <c r="F596" s="212" t="s">
        <v>1232</v>
      </c>
      <c r="G596" s="210"/>
      <c r="H596" s="211" t="s">
        <v>19</v>
      </c>
      <c r="I596" s="213"/>
      <c r="J596" s="210"/>
      <c r="K596" s="210"/>
      <c r="L596" s="214"/>
      <c r="M596" s="215"/>
      <c r="N596" s="216"/>
      <c r="O596" s="216"/>
      <c r="P596" s="216"/>
      <c r="Q596" s="216"/>
      <c r="R596" s="216"/>
      <c r="S596" s="216"/>
      <c r="T596" s="217"/>
      <c r="AT596" s="218" t="s">
        <v>152</v>
      </c>
      <c r="AU596" s="218" t="s">
        <v>82</v>
      </c>
      <c r="AV596" s="13" t="s">
        <v>80</v>
      </c>
      <c r="AW596" s="13" t="s">
        <v>33</v>
      </c>
      <c r="AX596" s="13" t="s">
        <v>72</v>
      </c>
      <c r="AY596" s="218" t="s">
        <v>136</v>
      </c>
    </row>
    <row r="597" spans="2:51" s="14" customFormat="1" ht="11.25">
      <c r="B597" s="219"/>
      <c r="C597" s="220"/>
      <c r="D597" s="204" t="s">
        <v>152</v>
      </c>
      <c r="E597" s="221" t="s">
        <v>19</v>
      </c>
      <c r="F597" s="222" t="s">
        <v>1574</v>
      </c>
      <c r="G597" s="220"/>
      <c r="H597" s="223">
        <v>11.1</v>
      </c>
      <c r="I597" s="224"/>
      <c r="J597" s="220"/>
      <c r="K597" s="220"/>
      <c r="L597" s="225"/>
      <c r="M597" s="226"/>
      <c r="N597" s="227"/>
      <c r="O597" s="227"/>
      <c r="P597" s="227"/>
      <c r="Q597" s="227"/>
      <c r="R597" s="227"/>
      <c r="S597" s="227"/>
      <c r="T597" s="228"/>
      <c r="AT597" s="229" t="s">
        <v>152</v>
      </c>
      <c r="AU597" s="229" t="s">
        <v>82</v>
      </c>
      <c r="AV597" s="14" t="s">
        <v>82</v>
      </c>
      <c r="AW597" s="14" t="s">
        <v>33</v>
      </c>
      <c r="AX597" s="14" t="s">
        <v>72</v>
      </c>
      <c r="AY597" s="229" t="s">
        <v>136</v>
      </c>
    </row>
    <row r="598" spans="2:51" s="15" customFormat="1" ht="11.25">
      <c r="B598" s="230"/>
      <c r="C598" s="231"/>
      <c r="D598" s="204" t="s">
        <v>152</v>
      </c>
      <c r="E598" s="232" t="s">
        <v>19</v>
      </c>
      <c r="F598" s="233" t="s">
        <v>177</v>
      </c>
      <c r="G598" s="231"/>
      <c r="H598" s="234">
        <v>21.9</v>
      </c>
      <c r="I598" s="235"/>
      <c r="J598" s="231"/>
      <c r="K598" s="231"/>
      <c r="L598" s="236"/>
      <c r="M598" s="237"/>
      <c r="N598" s="238"/>
      <c r="O598" s="238"/>
      <c r="P598" s="238"/>
      <c r="Q598" s="238"/>
      <c r="R598" s="238"/>
      <c r="S598" s="238"/>
      <c r="T598" s="239"/>
      <c r="AT598" s="240" t="s">
        <v>152</v>
      </c>
      <c r="AU598" s="240" t="s">
        <v>82</v>
      </c>
      <c r="AV598" s="15" t="s">
        <v>145</v>
      </c>
      <c r="AW598" s="15" t="s">
        <v>33</v>
      </c>
      <c r="AX598" s="15" t="s">
        <v>80</v>
      </c>
      <c r="AY598" s="240" t="s">
        <v>136</v>
      </c>
    </row>
    <row r="599" spans="1:65" s="2" customFormat="1" ht="16.5" customHeight="1">
      <c r="A599" s="37"/>
      <c r="B599" s="38"/>
      <c r="C599" s="241" t="s">
        <v>968</v>
      </c>
      <c r="D599" s="241" t="s">
        <v>403</v>
      </c>
      <c r="E599" s="242" t="s">
        <v>1575</v>
      </c>
      <c r="F599" s="243" t="s">
        <v>1576</v>
      </c>
      <c r="G599" s="244" t="s">
        <v>504</v>
      </c>
      <c r="H599" s="245">
        <v>3</v>
      </c>
      <c r="I599" s="246"/>
      <c r="J599" s="247">
        <f>ROUND(I599*H599,2)</f>
        <v>0</v>
      </c>
      <c r="K599" s="243" t="s">
        <v>471</v>
      </c>
      <c r="L599" s="248"/>
      <c r="M599" s="249" t="s">
        <v>19</v>
      </c>
      <c r="N599" s="250" t="s">
        <v>43</v>
      </c>
      <c r="O599" s="67"/>
      <c r="P599" s="200">
        <f>O599*H599</f>
        <v>0</v>
      </c>
      <c r="Q599" s="200">
        <v>0.015</v>
      </c>
      <c r="R599" s="200">
        <f>Q599*H599</f>
        <v>0.045</v>
      </c>
      <c r="S599" s="200">
        <v>0</v>
      </c>
      <c r="T599" s="201">
        <f>S599*H599</f>
        <v>0</v>
      </c>
      <c r="U599" s="37"/>
      <c r="V599" s="37"/>
      <c r="W599" s="37"/>
      <c r="X599" s="37"/>
      <c r="Y599" s="37"/>
      <c r="Z599" s="37"/>
      <c r="AA599" s="37"/>
      <c r="AB599" s="37"/>
      <c r="AC599" s="37"/>
      <c r="AD599" s="37"/>
      <c r="AE599" s="37"/>
      <c r="AR599" s="202" t="s">
        <v>263</v>
      </c>
      <c r="AT599" s="202" t="s">
        <v>403</v>
      </c>
      <c r="AU599" s="202" t="s">
        <v>82</v>
      </c>
      <c r="AY599" s="20" t="s">
        <v>136</v>
      </c>
      <c r="BE599" s="203">
        <f>IF(N599="základní",J599,0)</f>
        <v>0</v>
      </c>
      <c r="BF599" s="203">
        <f>IF(N599="snížená",J599,0)</f>
        <v>0</v>
      </c>
      <c r="BG599" s="203">
        <f>IF(N599="zákl. přenesená",J599,0)</f>
        <v>0</v>
      </c>
      <c r="BH599" s="203">
        <f>IF(N599="sníž. přenesená",J599,0)</f>
        <v>0</v>
      </c>
      <c r="BI599" s="203">
        <f>IF(N599="nulová",J599,0)</f>
        <v>0</v>
      </c>
      <c r="BJ599" s="20" t="s">
        <v>80</v>
      </c>
      <c r="BK599" s="203">
        <f>ROUND(I599*H599,2)</f>
        <v>0</v>
      </c>
      <c r="BL599" s="20" t="s">
        <v>145</v>
      </c>
      <c r="BM599" s="202" t="s">
        <v>1577</v>
      </c>
    </row>
    <row r="600" spans="1:47" s="2" customFormat="1" ht="11.25">
      <c r="A600" s="37"/>
      <c r="B600" s="38"/>
      <c r="C600" s="39"/>
      <c r="D600" s="204" t="s">
        <v>148</v>
      </c>
      <c r="E600" s="39"/>
      <c r="F600" s="205" t="s">
        <v>1576</v>
      </c>
      <c r="G600" s="39"/>
      <c r="H600" s="39"/>
      <c r="I600" s="112"/>
      <c r="J600" s="39"/>
      <c r="K600" s="39"/>
      <c r="L600" s="42"/>
      <c r="M600" s="206"/>
      <c r="N600" s="207"/>
      <c r="O600" s="67"/>
      <c r="P600" s="67"/>
      <c r="Q600" s="67"/>
      <c r="R600" s="67"/>
      <c r="S600" s="67"/>
      <c r="T600" s="68"/>
      <c r="U600" s="37"/>
      <c r="V600" s="37"/>
      <c r="W600" s="37"/>
      <c r="X600" s="37"/>
      <c r="Y600" s="37"/>
      <c r="Z600" s="37"/>
      <c r="AA600" s="37"/>
      <c r="AB600" s="37"/>
      <c r="AC600" s="37"/>
      <c r="AD600" s="37"/>
      <c r="AE600" s="37"/>
      <c r="AT600" s="20" t="s">
        <v>148</v>
      </c>
      <c r="AU600" s="20" t="s">
        <v>82</v>
      </c>
    </row>
    <row r="601" spans="1:65" s="2" customFormat="1" ht="16.5" customHeight="1">
      <c r="A601" s="37"/>
      <c r="B601" s="38"/>
      <c r="C601" s="241" t="s">
        <v>973</v>
      </c>
      <c r="D601" s="241" t="s">
        <v>403</v>
      </c>
      <c r="E601" s="242" t="s">
        <v>1578</v>
      </c>
      <c r="F601" s="243" t="s">
        <v>1579</v>
      </c>
      <c r="G601" s="244" t="s">
        <v>504</v>
      </c>
      <c r="H601" s="245">
        <v>3</v>
      </c>
      <c r="I601" s="246"/>
      <c r="J601" s="247">
        <f>ROUND(I601*H601,2)</f>
        <v>0</v>
      </c>
      <c r="K601" s="243" t="s">
        <v>471</v>
      </c>
      <c r="L601" s="248"/>
      <c r="M601" s="249" t="s">
        <v>19</v>
      </c>
      <c r="N601" s="250" t="s">
        <v>43</v>
      </c>
      <c r="O601" s="67"/>
      <c r="P601" s="200">
        <f>O601*H601</f>
        <v>0</v>
      </c>
      <c r="Q601" s="200">
        <v>0.015</v>
      </c>
      <c r="R601" s="200">
        <f>Q601*H601</f>
        <v>0.045</v>
      </c>
      <c r="S601" s="200">
        <v>0</v>
      </c>
      <c r="T601" s="201">
        <f>S601*H601</f>
        <v>0</v>
      </c>
      <c r="U601" s="37"/>
      <c r="V601" s="37"/>
      <c r="W601" s="37"/>
      <c r="X601" s="37"/>
      <c r="Y601" s="37"/>
      <c r="Z601" s="37"/>
      <c r="AA601" s="37"/>
      <c r="AB601" s="37"/>
      <c r="AC601" s="37"/>
      <c r="AD601" s="37"/>
      <c r="AE601" s="37"/>
      <c r="AR601" s="202" t="s">
        <v>263</v>
      </c>
      <c r="AT601" s="202" t="s">
        <v>403</v>
      </c>
      <c r="AU601" s="202" t="s">
        <v>82</v>
      </c>
      <c r="AY601" s="20" t="s">
        <v>136</v>
      </c>
      <c r="BE601" s="203">
        <f>IF(N601="základní",J601,0)</f>
        <v>0</v>
      </c>
      <c r="BF601" s="203">
        <f>IF(N601="snížená",J601,0)</f>
        <v>0</v>
      </c>
      <c r="BG601" s="203">
        <f>IF(N601="zákl. přenesená",J601,0)</f>
        <v>0</v>
      </c>
      <c r="BH601" s="203">
        <f>IF(N601="sníž. přenesená",J601,0)</f>
        <v>0</v>
      </c>
      <c r="BI601" s="203">
        <f>IF(N601="nulová",J601,0)</f>
        <v>0</v>
      </c>
      <c r="BJ601" s="20" t="s">
        <v>80</v>
      </c>
      <c r="BK601" s="203">
        <f>ROUND(I601*H601,2)</f>
        <v>0</v>
      </c>
      <c r="BL601" s="20" t="s">
        <v>145</v>
      </c>
      <c r="BM601" s="202" t="s">
        <v>1580</v>
      </c>
    </row>
    <row r="602" spans="1:47" s="2" customFormat="1" ht="11.25">
      <c r="A602" s="37"/>
      <c r="B602" s="38"/>
      <c r="C602" s="39"/>
      <c r="D602" s="204" t="s">
        <v>148</v>
      </c>
      <c r="E602" s="39"/>
      <c r="F602" s="205" t="s">
        <v>1579</v>
      </c>
      <c r="G602" s="39"/>
      <c r="H602" s="39"/>
      <c r="I602" s="112"/>
      <c r="J602" s="39"/>
      <c r="K602" s="39"/>
      <c r="L602" s="42"/>
      <c r="M602" s="206"/>
      <c r="N602" s="207"/>
      <c r="O602" s="67"/>
      <c r="P602" s="67"/>
      <c r="Q602" s="67"/>
      <c r="R602" s="67"/>
      <c r="S602" s="67"/>
      <c r="T602" s="68"/>
      <c r="U602" s="37"/>
      <c r="V602" s="37"/>
      <c r="W602" s="37"/>
      <c r="X602" s="37"/>
      <c r="Y602" s="37"/>
      <c r="Z602" s="37"/>
      <c r="AA602" s="37"/>
      <c r="AB602" s="37"/>
      <c r="AC602" s="37"/>
      <c r="AD602" s="37"/>
      <c r="AE602" s="37"/>
      <c r="AT602" s="20" t="s">
        <v>148</v>
      </c>
      <c r="AU602" s="20" t="s">
        <v>82</v>
      </c>
    </row>
    <row r="603" spans="1:65" s="2" customFormat="1" ht="16.5" customHeight="1">
      <c r="A603" s="37"/>
      <c r="B603" s="38"/>
      <c r="C603" s="191" t="s">
        <v>980</v>
      </c>
      <c r="D603" s="191" t="s">
        <v>141</v>
      </c>
      <c r="E603" s="192" t="s">
        <v>870</v>
      </c>
      <c r="F603" s="193" t="s">
        <v>871</v>
      </c>
      <c r="G603" s="194" t="s">
        <v>398</v>
      </c>
      <c r="H603" s="195">
        <v>535.434</v>
      </c>
      <c r="I603" s="196"/>
      <c r="J603" s="197">
        <f>ROUND(I603*H603,2)</f>
        <v>0</v>
      </c>
      <c r="K603" s="193" t="s">
        <v>144</v>
      </c>
      <c r="L603" s="42"/>
      <c r="M603" s="198" t="s">
        <v>19</v>
      </c>
      <c r="N603" s="199" t="s">
        <v>43</v>
      </c>
      <c r="O603" s="67"/>
      <c r="P603" s="200">
        <f>O603*H603</f>
        <v>0</v>
      </c>
      <c r="Q603" s="200">
        <v>6E-05</v>
      </c>
      <c r="R603" s="200">
        <f>Q603*H603</f>
        <v>0.03212604</v>
      </c>
      <c r="S603" s="200">
        <v>0</v>
      </c>
      <c r="T603" s="201">
        <f>S603*H603</f>
        <v>0</v>
      </c>
      <c r="U603" s="37"/>
      <c r="V603" s="37"/>
      <c r="W603" s="37"/>
      <c r="X603" s="37"/>
      <c r="Y603" s="37"/>
      <c r="Z603" s="37"/>
      <c r="AA603" s="37"/>
      <c r="AB603" s="37"/>
      <c r="AC603" s="37"/>
      <c r="AD603" s="37"/>
      <c r="AE603" s="37"/>
      <c r="AR603" s="202" t="s">
        <v>332</v>
      </c>
      <c r="AT603" s="202" t="s">
        <v>141</v>
      </c>
      <c r="AU603" s="202" t="s">
        <v>82</v>
      </c>
      <c r="AY603" s="20" t="s">
        <v>136</v>
      </c>
      <c r="BE603" s="203">
        <f>IF(N603="základní",J603,0)</f>
        <v>0</v>
      </c>
      <c r="BF603" s="203">
        <f>IF(N603="snížená",J603,0)</f>
        <v>0</v>
      </c>
      <c r="BG603" s="203">
        <f>IF(N603="zákl. přenesená",J603,0)</f>
        <v>0</v>
      </c>
      <c r="BH603" s="203">
        <f>IF(N603="sníž. přenesená",J603,0)</f>
        <v>0</v>
      </c>
      <c r="BI603" s="203">
        <f>IF(N603="nulová",J603,0)</f>
        <v>0</v>
      </c>
      <c r="BJ603" s="20" t="s">
        <v>80</v>
      </c>
      <c r="BK603" s="203">
        <f>ROUND(I603*H603,2)</f>
        <v>0</v>
      </c>
      <c r="BL603" s="20" t="s">
        <v>332</v>
      </c>
      <c r="BM603" s="202" t="s">
        <v>1581</v>
      </c>
    </row>
    <row r="604" spans="1:47" s="2" customFormat="1" ht="11.25">
      <c r="A604" s="37"/>
      <c r="B604" s="38"/>
      <c r="C604" s="39"/>
      <c r="D604" s="204" t="s">
        <v>148</v>
      </c>
      <c r="E604" s="39"/>
      <c r="F604" s="205" t="s">
        <v>873</v>
      </c>
      <c r="G604" s="39"/>
      <c r="H604" s="39"/>
      <c r="I604" s="112"/>
      <c r="J604" s="39"/>
      <c r="K604" s="39"/>
      <c r="L604" s="42"/>
      <c r="M604" s="206"/>
      <c r="N604" s="207"/>
      <c r="O604" s="67"/>
      <c r="P604" s="67"/>
      <c r="Q604" s="67"/>
      <c r="R604" s="67"/>
      <c r="S604" s="67"/>
      <c r="T604" s="68"/>
      <c r="U604" s="37"/>
      <c r="V604" s="37"/>
      <c r="W604" s="37"/>
      <c r="X604" s="37"/>
      <c r="Y604" s="37"/>
      <c r="Z604" s="37"/>
      <c r="AA604" s="37"/>
      <c r="AB604" s="37"/>
      <c r="AC604" s="37"/>
      <c r="AD604" s="37"/>
      <c r="AE604" s="37"/>
      <c r="AT604" s="20" t="s">
        <v>148</v>
      </c>
      <c r="AU604" s="20" t="s">
        <v>82</v>
      </c>
    </row>
    <row r="605" spans="1:47" s="2" customFormat="1" ht="117">
      <c r="A605" s="37"/>
      <c r="B605" s="38"/>
      <c r="C605" s="39"/>
      <c r="D605" s="204" t="s">
        <v>150</v>
      </c>
      <c r="E605" s="39"/>
      <c r="F605" s="208" t="s">
        <v>874</v>
      </c>
      <c r="G605" s="39"/>
      <c r="H605" s="39"/>
      <c r="I605" s="112"/>
      <c r="J605" s="39"/>
      <c r="K605" s="39"/>
      <c r="L605" s="42"/>
      <c r="M605" s="206"/>
      <c r="N605" s="207"/>
      <c r="O605" s="67"/>
      <c r="P605" s="67"/>
      <c r="Q605" s="67"/>
      <c r="R605" s="67"/>
      <c r="S605" s="67"/>
      <c r="T605" s="68"/>
      <c r="U605" s="37"/>
      <c r="V605" s="37"/>
      <c r="W605" s="37"/>
      <c r="X605" s="37"/>
      <c r="Y605" s="37"/>
      <c r="Z605" s="37"/>
      <c r="AA605" s="37"/>
      <c r="AB605" s="37"/>
      <c r="AC605" s="37"/>
      <c r="AD605" s="37"/>
      <c r="AE605" s="37"/>
      <c r="AT605" s="20" t="s">
        <v>150</v>
      </c>
      <c r="AU605" s="20" t="s">
        <v>82</v>
      </c>
    </row>
    <row r="606" spans="2:51" s="13" customFormat="1" ht="11.25">
      <c r="B606" s="209"/>
      <c r="C606" s="210"/>
      <c r="D606" s="204" t="s">
        <v>152</v>
      </c>
      <c r="E606" s="211" t="s">
        <v>19</v>
      </c>
      <c r="F606" s="212" t="s">
        <v>875</v>
      </c>
      <c r="G606" s="210"/>
      <c r="H606" s="211" t="s">
        <v>19</v>
      </c>
      <c r="I606" s="213"/>
      <c r="J606" s="210"/>
      <c r="K606" s="210"/>
      <c r="L606" s="214"/>
      <c r="M606" s="215"/>
      <c r="N606" s="216"/>
      <c r="O606" s="216"/>
      <c r="P606" s="216"/>
      <c r="Q606" s="216"/>
      <c r="R606" s="216"/>
      <c r="S606" s="216"/>
      <c r="T606" s="217"/>
      <c r="AT606" s="218" t="s">
        <v>152</v>
      </c>
      <c r="AU606" s="218" t="s">
        <v>82</v>
      </c>
      <c r="AV606" s="13" t="s">
        <v>80</v>
      </c>
      <c r="AW606" s="13" t="s">
        <v>33</v>
      </c>
      <c r="AX606" s="13" t="s">
        <v>72</v>
      </c>
      <c r="AY606" s="218" t="s">
        <v>136</v>
      </c>
    </row>
    <row r="607" spans="2:51" s="13" customFormat="1" ht="11.25">
      <c r="B607" s="209"/>
      <c r="C607" s="210"/>
      <c r="D607" s="204" t="s">
        <v>152</v>
      </c>
      <c r="E607" s="211" t="s">
        <v>19</v>
      </c>
      <c r="F607" s="212" t="s">
        <v>1167</v>
      </c>
      <c r="G607" s="210"/>
      <c r="H607" s="211" t="s">
        <v>19</v>
      </c>
      <c r="I607" s="213"/>
      <c r="J607" s="210"/>
      <c r="K607" s="210"/>
      <c r="L607" s="214"/>
      <c r="M607" s="215"/>
      <c r="N607" s="216"/>
      <c r="O607" s="216"/>
      <c r="P607" s="216"/>
      <c r="Q607" s="216"/>
      <c r="R607" s="216"/>
      <c r="S607" s="216"/>
      <c r="T607" s="217"/>
      <c r="AT607" s="218" t="s">
        <v>152</v>
      </c>
      <c r="AU607" s="218" t="s">
        <v>82</v>
      </c>
      <c r="AV607" s="13" t="s">
        <v>80</v>
      </c>
      <c r="AW607" s="13" t="s">
        <v>33</v>
      </c>
      <c r="AX607" s="13" t="s">
        <v>72</v>
      </c>
      <c r="AY607" s="218" t="s">
        <v>136</v>
      </c>
    </row>
    <row r="608" spans="2:51" s="14" customFormat="1" ht="11.25">
      <c r="B608" s="219"/>
      <c r="C608" s="220"/>
      <c r="D608" s="204" t="s">
        <v>152</v>
      </c>
      <c r="E608" s="221" t="s">
        <v>19</v>
      </c>
      <c r="F608" s="222" t="s">
        <v>1582</v>
      </c>
      <c r="G608" s="220"/>
      <c r="H608" s="223">
        <v>32.516</v>
      </c>
      <c r="I608" s="224"/>
      <c r="J608" s="220"/>
      <c r="K608" s="220"/>
      <c r="L608" s="225"/>
      <c r="M608" s="226"/>
      <c r="N608" s="227"/>
      <c r="O608" s="227"/>
      <c r="P608" s="227"/>
      <c r="Q608" s="227"/>
      <c r="R608" s="227"/>
      <c r="S608" s="227"/>
      <c r="T608" s="228"/>
      <c r="AT608" s="229" t="s">
        <v>152</v>
      </c>
      <c r="AU608" s="229" t="s">
        <v>82</v>
      </c>
      <c r="AV608" s="14" t="s">
        <v>82</v>
      </c>
      <c r="AW608" s="14" t="s">
        <v>33</v>
      </c>
      <c r="AX608" s="14" t="s">
        <v>72</v>
      </c>
      <c r="AY608" s="229" t="s">
        <v>136</v>
      </c>
    </row>
    <row r="609" spans="2:51" s="13" customFormat="1" ht="11.25">
      <c r="B609" s="209"/>
      <c r="C609" s="210"/>
      <c r="D609" s="204" t="s">
        <v>152</v>
      </c>
      <c r="E609" s="211" t="s">
        <v>19</v>
      </c>
      <c r="F609" s="212" t="s">
        <v>1169</v>
      </c>
      <c r="G609" s="210"/>
      <c r="H609" s="211" t="s">
        <v>19</v>
      </c>
      <c r="I609" s="213"/>
      <c r="J609" s="210"/>
      <c r="K609" s="210"/>
      <c r="L609" s="214"/>
      <c r="M609" s="215"/>
      <c r="N609" s="216"/>
      <c r="O609" s="216"/>
      <c r="P609" s="216"/>
      <c r="Q609" s="216"/>
      <c r="R609" s="216"/>
      <c r="S609" s="216"/>
      <c r="T609" s="217"/>
      <c r="AT609" s="218" t="s">
        <v>152</v>
      </c>
      <c r="AU609" s="218" t="s">
        <v>82</v>
      </c>
      <c r="AV609" s="13" t="s">
        <v>80</v>
      </c>
      <c r="AW609" s="13" t="s">
        <v>33</v>
      </c>
      <c r="AX609" s="13" t="s">
        <v>72</v>
      </c>
      <c r="AY609" s="218" t="s">
        <v>136</v>
      </c>
    </row>
    <row r="610" spans="2:51" s="14" customFormat="1" ht="11.25">
      <c r="B610" s="219"/>
      <c r="C610" s="220"/>
      <c r="D610" s="204" t="s">
        <v>152</v>
      </c>
      <c r="E610" s="221" t="s">
        <v>19</v>
      </c>
      <c r="F610" s="222" t="s">
        <v>1583</v>
      </c>
      <c r="G610" s="220"/>
      <c r="H610" s="223">
        <v>64.86</v>
      </c>
      <c r="I610" s="224"/>
      <c r="J610" s="220"/>
      <c r="K610" s="220"/>
      <c r="L610" s="225"/>
      <c r="M610" s="226"/>
      <c r="N610" s="227"/>
      <c r="O610" s="227"/>
      <c r="P610" s="227"/>
      <c r="Q610" s="227"/>
      <c r="R610" s="227"/>
      <c r="S610" s="227"/>
      <c r="T610" s="228"/>
      <c r="AT610" s="229" t="s">
        <v>152</v>
      </c>
      <c r="AU610" s="229" t="s">
        <v>82</v>
      </c>
      <c r="AV610" s="14" t="s">
        <v>82</v>
      </c>
      <c r="AW610" s="14" t="s">
        <v>33</v>
      </c>
      <c r="AX610" s="14" t="s">
        <v>72</v>
      </c>
      <c r="AY610" s="229" t="s">
        <v>136</v>
      </c>
    </row>
    <row r="611" spans="2:51" s="13" customFormat="1" ht="11.25">
      <c r="B611" s="209"/>
      <c r="C611" s="210"/>
      <c r="D611" s="204" t="s">
        <v>152</v>
      </c>
      <c r="E611" s="211" t="s">
        <v>19</v>
      </c>
      <c r="F611" s="212" t="s">
        <v>1171</v>
      </c>
      <c r="G611" s="210"/>
      <c r="H611" s="211" t="s">
        <v>19</v>
      </c>
      <c r="I611" s="213"/>
      <c r="J611" s="210"/>
      <c r="K611" s="210"/>
      <c r="L611" s="214"/>
      <c r="M611" s="215"/>
      <c r="N611" s="216"/>
      <c r="O611" s="216"/>
      <c r="P611" s="216"/>
      <c r="Q611" s="216"/>
      <c r="R611" s="216"/>
      <c r="S611" s="216"/>
      <c r="T611" s="217"/>
      <c r="AT611" s="218" t="s">
        <v>152</v>
      </c>
      <c r="AU611" s="218" t="s">
        <v>82</v>
      </c>
      <c r="AV611" s="13" t="s">
        <v>80</v>
      </c>
      <c r="AW611" s="13" t="s">
        <v>33</v>
      </c>
      <c r="AX611" s="13" t="s">
        <v>72</v>
      </c>
      <c r="AY611" s="218" t="s">
        <v>136</v>
      </c>
    </row>
    <row r="612" spans="2:51" s="14" customFormat="1" ht="22.5">
      <c r="B612" s="219"/>
      <c r="C612" s="220"/>
      <c r="D612" s="204" t="s">
        <v>152</v>
      </c>
      <c r="E612" s="221" t="s">
        <v>19</v>
      </c>
      <c r="F612" s="222" t="s">
        <v>1584</v>
      </c>
      <c r="G612" s="220"/>
      <c r="H612" s="223">
        <v>93.74</v>
      </c>
      <c r="I612" s="224"/>
      <c r="J612" s="220"/>
      <c r="K612" s="220"/>
      <c r="L612" s="225"/>
      <c r="M612" s="226"/>
      <c r="N612" s="227"/>
      <c r="O612" s="227"/>
      <c r="P612" s="227"/>
      <c r="Q612" s="227"/>
      <c r="R612" s="227"/>
      <c r="S612" s="227"/>
      <c r="T612" s="228"/>
      <c r="AT612" s="229" t="s">
        <v>152</v>
      </c>
      <c r="AU612" s="229" t="s">
        <v>82</v>
      </c>
      <c r="AV612" s="14" t="s">
        <v>82</v>
      </c>
      <c r="AW612" s="14" t="s">
        <v>33</v>
      </c>
      <c r="AX612" s="14" t="s">
        <v>72</v>
      </c>
      <c r="AY612" s="229" t="s">
        <v>136</v>
      </c>
    </row>
    <row r="613" spans="2:51" s="13" customFormat="1" ht="11.25">
      <c r="B613" s="209"/>
      <c r="C613" s="210"/>
      <c r="D613" s="204" t="s">
        <v>152</v>
      </c>
      <c r="E613" s="211" t="s">
        <v>19</v>
      </c>
      <c r="F613" s="212" t="s">
        <v>1173</v>
      </c>
      <c r="G613" s="210"/>
      <c r="H613" s="211" t="s">
        <v>19</v>
      </c>
      <c r="I613" s="213"/>
      <c r="J613" s="210"/>
      <c r="K613" s="210"/>
      <c r="L613" s="214"/>
      <c r="M613" s="215"/>
      <c r="N613" s="216"/>
      <c r="O613" s="216"/>
      <c r="P613" s="216"/>
      <c r="Q613" s="216"/>
      <c r="R613" s="216"/>
      <c r="S613" s="216"/>
      <c r="T613" s="217"/>
      <c r="AT613" s="218" t="s">
        <v>152</v>
      </c>
      <c r="AU613" s="218" t="s">
        <v>82</v>
      </c>
      <c r="AV613" s="13" t="s">
        <v>80</v>
      </c>
      <c r="AW613" s="13" t="s">
        <v>33</v>
      </c>
      <c r="AX613" s="13" t="s">
        <v>72</v>
      </c>
      <c r="AY613" s="218" t="s">
        <v>136</v>
      </c>
    </row>
    <row r="614" spans="2:51" s="14" customFormat="1" ht="22.5">
      <c r="B614" s="219"/>
      <c r="C614" s="220"/>
      <c r="D614" s="204" t="s">
        <v>152</v>
      </c>
      <c r="E614" s="221" t="s">
        <v>19</v>
      </c>
      <c r="F614" s="222" t="s">
        <v>1585</v>
      </c>
      <c r="G614" s="220"/>
      <c r="H614" s="223">
        <v>88.4</v>
      </c>
      <c r="I614" s="224"/>
      <c r="J614" s="220"/>
      <c r="K614" s="220"/>
      <c r="L614" s="225"/>
      <c r="M614" s="226"/>
      <c r="N614" s="227"/>
      <c r="O614" s="227"/>
      <c r="P614" s="227"/>
      <c r="Q614" s="227"/>
      <c r="R614" s="227"/>
      <c r="S614" s="227"/>
      <c r="T614" s="228"/>
      <c r="AT614" s="229" t="s">
        <v>152</v>
      </c>
      <c r="AU614" s="229" t="s">
        <v>82</v>
      </c>
      <c r="AV614" s="14" t="s">
        <v>82</v>
      </c>
      <c r="AW614" s="14" t="s">
        <v>33</v>
      </c>
      <c r="AX614" s="14" t="s">
        <v>72</v>
      </c>
      <c r="AY614" s="229" t="s">
        <v>136</v>
      </c>
    </row>
    <row r="615" spans="2:51" s="13" customFormat="1" ht="11.25">
      <c r="B615" s="209"/>
      <c r="C615" s="210"/>
      <c r="D615" s="204" t="s">
        <v>152</v>
      </c>
      <c r="E615" s="211" t="s">
        <v>19</v>
      </c>
      <c r="F615" s="212" t="s">
        <v>1175</v>
      </c>
      <c r="G615" s="210"/>
      <c r="H615" s="211" t="s">
        <v>19</v>
      </c>
      <c r="I615" s="213"/>
      <c r="J615" s="210"/>
      <c r="K615" s="210"/>
      <c r="L615" s="214"/>
      <c r="M615" s="215"/>
      <c r="N615" s="216"/>
      <c r="O615" s="216"/>
      <c r="P615" s="216"/>
      <c r="Q615" s="216"/>
      <c r="R615" s="216"/>
      <c r="S615" s="216"/>
      <c r="T615" s="217"/>
      <c r="AT615" s="218" t="s">
        <v>152</v>
      </c>
      <c r="AU615" s="218" t="s">
        <v>82</v>
      </c>
      <c r="AV615" s="13" t="s">
        <v>80</v>
      </c>
      <c r="AW615" s="13" t="s">
        <v>33</v>
      </c>
      <c r="AX615" s="13" t="s">
        <v>72</v>
      </c>
      <c r="AY615" s="218" t="s">
        <v>136</v>
      </c>
    </row>
    <row r="616" spans="2:51" s="14" customFormat="1" ht="22.5">
      <c r="B616" s="219"/>
      <c r="C616" s="220"/>
      <c r="D616" s="204" t="s">
        <v>152</v>
      </c>
      <c r="E616" s="221" t="s">
        <v>19</v>
      </c>
      <c r="F616" s="222" t="s">
        <v>1586</v>
      </c>
      <c r="G616" s="220"/>
      <c r="H616" s="223">
        <v>88.42</v>
      </c>
      <c r="I616" s="224"/>
      <c r="J616" s="220"/>
      <c r="K616" s="220"/>
      <c r="L616" s="225"/>
      <c r="M616" s="226"/>
      <c r="N616" s="227"/>
      <c r="O616" s="227"/>
      <c r="P616" s="227"/>
      <c r="Q616" s="227"/>
      <c r="R616" s="227"/>
      <c r="S616" s="227"/>
      <c r="T616" s="228"/>
      <c r="AT616" s="229" t="s">
        <v>152</v>
      </c>
      <c r="AU616" s="229" t="s">
        <v>82</v>
      </c>
      <c r="AV616" s="14" t="s">
        <v>82</v>
      </c>
      <c r="AW616" s="14" t="s">
        <v>33</v>
      </c>
      <c r="AX616" s="14" t="s">
        <v>72</v>
      </c>
      <c r="AY616" s="229" t="s">
        <v>136</v>
      </c>
    </row>
    <row r="617" spans="2:51" s="13" customFormat="1" ht="11.25">
      <c r="B617" s="209"/>
      <c r="C617" s="210"/>
      <c r="D617" s="204" t="s">
        <v>152</v>
      </c>
      <c r="E617" s="211" t="s">
        <v>19</v>
      </c>
      <c r="F617" s="212" t="s">
        <v>1177</v>
      </c>
      <c r="G617" s="210"/>
      <c r="H617" s="211" t="s">
        <v>19</v>
      </c>
      <c r="I617" s="213"/>
      <c r="J617" s="210"/>
      <c r="K617" s="210"/>
      <c r="L617" s="214"/>
      <c r="M617" s="215"/>
      <c r="N617" s="216"/>
      <c r="O617" s="216"/>
      <c r="P617" s="216"/>
      <c r="Q617" s="216"/>
      <c r="R617" s="216"/>
      <c r="S617" s="216"/>
      <c r="T617" s="217"/>
      <c r="AT617" s="218" t="s">
        <v>152</v>
      </c>
      <c r="AU617" s="218" t="s">
        <v>82</v>
      </c>
      <c r="AV617" s="13" t="s">
        <v>80</v>
      </c>
      <c r="AW617" s="13" t="s">
        <v>33</v>
      </c>
      <c r="AX617" s="13" t="s">
        <v>72</v>
      </c>
      <c r="AY617" s="218" t="s">
        <v>136</v>
      </c>
    </row>
    <row r="618" spans="2:51" s="14" customFormat="1" ht="11.25">
      <c r="B618" s="219"/>
      <c r="C618" s="220"/>
      <c r="D618" s="204" t="s">
        <v>152</v>
      </c>
      <c r="E618" s="221" t="s">
        <v>19</v>
      </c>
      <c r="F618" s="222" t="s">
        <v>1587</v>
      </c>
      <c r="G618" s="220"/>
      <c r="H618" s="223">
        <v>38.4</v>
      </c>
      <c r="I618" s="224"/>
      <c r="J618" s="220"/>
      <c r="K618" s="220"/>
      <c r="L618" s="225"/>
      <c r="M618" s="226"/>
      <c r="N618" s="227"/>
      <c r="O618" s="227"/>
      <c r="P618" s="227"/>
      <c r="Q618" s="227"/>
      <c r="R618" s="227"/>
      <c r="S618" s="227"/>
      <c r="T618" s="228"/>
      <c r="AT618" s="229" t="s">
        <v>152</v>
      </c>
      <c r="AU618" s="229" t="s">
        <v>82</v>
      </c>
      <c r="AV618" s="14" t="s">
        <v>82</v>
      </c>
      <c r="AW618" s="14" t="s">
        <v>33</v>
      </c>
      <c r="AX618" s="14" t="s">
        <v>72</v>
      </c>
      <c r="AY618" s="229" t="s">
        <v>136</v>
      </c>
    </row>
    <row r="619" spans="2:51" s="16" customFormat="1" ht="11.25">
      <c r="B619" s="251"/>
      <c r="C619" s="252"/>
      <c r="D619" s="204" t="s">
        <v>152</v>
      </c>
      <c r="E619" s="253" t="s">
        <v>19</v>
      </c>
      <c r="F619" s="254" t="s">
        <v>417</v>
      </c>
      <c r="G619" s="252"/>
      <c r="H619" s="255">
        <v>406.336</v>
      </c>
      <c r="I619" s="256"/>
      <c r="J619" s="252"/>
      <c r="K619" s="252"/>
      <c r="L619" s="257"/>
      <c r="M619" s="258"/>
      <c r="N619" s="259"/>
      <c r="O619" s="259"/>
      <c r="P619" s="259"/>
      <c r="Q619" s="259"/>
      <c r="R619" s="259"/>
      <c r="S619" s="259"/>
      <c r="T619" s="260"/>
      <c r="AT619" s="261" t="s">
        <v>152</v>
      </c>
      <c r="AU619" s="261" t="s">
        <v>82</v>
      </c>
      <c r="AV619" s="16" t="s">
        <v>146</v>
      </c>
      <c r="AW619" s="16" t="s">
        <v>33</v>
      </c>
      <c r="AX619" s="16" t="s">
        <v>72</v>
      </c>
      <c r="AY619" s="261" t="s">
        <v>136</v>
      </c>
    </row>
    <row r="620" spans="2:51" s="13" customFormat="1" ht="11.25">
      <c r="B620" s="209"/>
      <c r="C620" s="210"/>
      <c r="D620" s="204" t="s">
        <v>152</v>
      </c>
      <c r="E620" s="211" t="s">
        <v>19</v>
      </c>
      <c r="F620" s="212" t="s">
        <v>1155</v>
      </c>
      <c r="G620" s="210"/>
      <c r="H620" s="211" t="s">
        <v>19</v>
      </c>
      <c r="I620" s="213"/>
      <c r="J620" s="210"/>
      <c r="K620" s="210"/>
      <c r="L620" s="214"/>
      <c r="M620" s="215"/>
      <c r="N620" s="216"/>
      <c r="O620" s="216"/>
      <c r="P620" s="216"/>
      <c r="Q620" s="216"/>
      <c r="R620" s="216"/>
      <c r="S620" s="216"/>
      <c r="T620" s="217"/>
      <c r="AT620" s="218" t="s">
        <v>152</v>
      </c>
      <c r="AU620" s="218" t="s">
        <v>82</v>
      </c>
      <c r="AV620" s="13" t="s">
        <v>80</v>
      </c>
      <c r="AW620" s="13" t="s">
        <v>33</v>
      </c>
      <c r="AX620" s="13" t="s">
        <v>72</v>
      </c>
      <c r="AY620" s="218" t="s">
        <v>136</v>
      </c>
    </row>
    <row r="621" spans="2:51" s="14" customFormat="1" ht="11.25">
      <c r="B621" s="219"/>
      <c r="C621" s="220"/>
      <c r="D621" s="204" t="s">
        <v>152</v>
      </c>
      <c r="E621" s="221" t="s">
        <v>19</v>
      </c>
      <c r="F621" s="222" t="s">
        <v>1588</v>
      </c>
      <c r="G621" s="220"/>
      <c r="H621" s="223">
        <v>13.08</v>
      </c>
      <c r="I621" s="224"/>
      <c r="J621" s="220"/>
      <c r="K621" s="220"/>
      <c r="L621" s="225"/>
      <c r="M621" s="226"/>
      <c r="N621" s="227"/>
      <c r="O621" s="227"/>
      <c r="P621" s="227"/>
      <c r="Q621" s="227"/>
      <c r="R621" s="227"/>
      <c r="S621" s="227"/>
      <c r="T621" s="228"/>
      <c r="AT621" s="229" t="s">
        <v>152</v>
      </c>
      <c r="AU621" s="229" t="s">
        <v>82</v>
      </c>
      <c r="AV621" s="14" t="s">
        <v>82</v>
      </c>
      <c r="AW621" s="14" t="s">
        <v>33</v>
      </c>
      <c r="AX621" s="14" t="s">
        <v>72</v>
      </c>
      <c r="AY621" s="229" t="s">
        <v>136</v>
      </c>
    </row>
    <row r="622" spans="2:51" s="14" customFormat="1" ht="11.25">
      <c r="B622" s="219"/>
      <c r="C622" s="220"/>
      <c r="D622" s="204" t="s">
        <v>152</v>
      </c>
      <c r="E622" s="221" t="s">
        <v>19</v>
      </c>
      <c r="F622" s="222" t="s">
        <v>1589</v>
      </c>
      <c r="G622" s="220"/>
      <c r="H622" s="223">
        <v>24.4</v>
      </c>
      <c r="I622" s="224"/>
      <c r="J622" s="220"/>
      <c r="K622" s="220"/>
      <c r="L622" s="225"/>
      <c r="M622" s="226"/>
      <c r="N622" s="227"/>
      <c r="O622" s="227"/>
      <c r="P622" s="227"/>
      <c r="Q622" s="227"/>
      <c r="R622" s="227"/>
      <c r="S622" s="227"/>
      <c r="T622" s="228"/>
      <c r="AT622" s="229" t="s">
        <v>152</v>
      </c>
      <c r="AU622" s="229" t="s">
        <v>82</v>
      </c>
      <c r="AV622" s="14" t="s">
        <v>82</v>
      </c>
      <c r="AW622" s="14" t="s">
        <v>33</v>
      </c>
      <c r="AX622" s="14" t="s">
        <v>72</v>
      </c>
      <c r="AY622" s="229" t="s">
        <v>136</v>
      </c>
    </row>
    <row r="623" spans="2:51" s="14" customFormat="1" ht="11.25">
      <c r="B623" s="219"/>
      <c r="C623" s="220"/>
      <c r="D623" s="204" t="s">
        <v>152</v>
      </c>
      <c r="E623" s="221" t="s">
        <v>19</v>
      </c>
      <c r="F623" s="222" t="s">
        <v>1590</v>
      </c>
      <c r="G623" s="220"/>
      <c r="H623" s="223">
        <v>5.41</v>
      </c>
      <c r="I623" s="224"/>
      <c r="J623" s="220"/>
      <c r="K623" s="220"/>
      <c r="L623" s="225"/>
      <c r="M623" s="226"/>
      <c r="N623" s="227"/>
      <c r="O623" s="227"/>
      <c r="P623" s="227"/>
      <c r="Q623" s="227"/>
      <c r="R623" s="227"/>
      <c r="S623" s="227"/>
      <c r="T623" s="228"/>
      <c r="AT623" s="229" t="s">
        <v>152</v>
      </c>
      <c r="AU623" s="229" t="s">
        <v>82</v>
      </c>
      <c r="AV623" s="14" t="s">
        <v>82</v>
      </c>
      <c r="AW623" s="14" t="s">
        <v>33</v>
      </c>
      <c r="AX623" s="14" t="s">
        <v>72</v>
      </c>
      <c r="AY623" s="229" t="s">
        <v>136</v>
      </c>
    </row>
    <row r="624" spans="2:51" s="14" customFormat="1" ht="11.25">
      <c r="B624" s="219"/>
      <c r="C624" s="220"/>
      <c r="D624" s="204" t="s">
        <v>152</v>
      </c>
      <c r="E624" s="221" t="s">
        <v>19</v>
      </c>
      <c r="F624" s="222" t="s">
        <v>1591</v>
      </c>
      <c r="G624" s="220"/>
      <c r="H624" s="223">
        <v>10.48</v>
      </c>
      <c r="I624" s="224"/>
      <c r="J624" s="220"/>
      <c r="K624" s="220"/>
      <c r="L624" s="225"/>
      <c r="M624" s="226"/>
      <c r="N624" s="227"/>
      <c r="O624" s="227"/>
      <c r="P624" s="227"/>
      <c r="Q624" s="227"/>
      <c r="R624" s="227"/>
      <c r="S624" s="227"/>
      <c r="T624" s="228"/>
      <c r="AT624" s="229" t="s">
        <v>152</v>
      </c>
      <c r="AU624" s="229" t="s">
        <v>82</v>
      </c>
      <c r="AV624" s="14" t="s">
        <v>82</v>
      </c>
      <c r="AW624" s="14" t="s">
        <v>33</v>
      </c>
      <c r="AX624" s="14" t="s">
        <v>72</v>
      </c>
      <c r="AY624" s="229" t="s">
        <v>136</v>
      </c>
    </row>
    <row r="625" spans="2:51" s="14" customFormat="1" ht="11.25">
      <c r="B625" s="219"/>
      <c r="C625" s="220"/>
      <c r="D625" s="204" t="s">
        <v>152</v>
      </c>
      <c r="E625" s="221" t="s">
        <v>19</v>
      </c>
      <c r="F625" s="222" t="s">
        <v>1592</v>
      </c>
      <c r="G625" s="220"/>
      <c r="H625" s="223">
        <v>5.87</v>
      </c>
      <c r="I625" s="224"/>
      <c r="J625" s="220"/>
      <c r="K625" s="220"/>
      <c r="L625" s="225"/>
      <c r="M625" s="226"/>
      <c r="N625" s="227"/>
      <c r="O625" s="227"/>
      <c r="P625" s="227"/>
      <c r="Q625" s="227"/>
      <c r="R625" s="227"/>
      <c r="S625" s="227"/>
      <c r="T625" s="228"/>
      <c r="AT625" s="229" t="s">
        <v>152</v>
      </c>
      <c r="AU625" s="229" t="s">
        <v>82</v>
      </c>
      <c r="AV625" s="14" t="s">
        <v>82</v>
      </c>
      <c r="AW625" s="14" t="s">
        <v>33</v>
      </c>
      <c r="AX625" s="14" t="s">
        <v>72</v>
      </c>
      <c r="AY625" s="229" t="s">
        <v>136</v>
      </c>
    </row>
    <row r="626" spans="2:51" s="14" customFormat="1" ht="11.25">
      <c r="B626" s="219"/>
      <c r="C626" s="220"/>
      <c r="D626" s="204" t="s">
        <v>152</v>
      </c>
      <c r="E626" s="221" t="s">
        <v>19</v>
      </c>
      <c r="F626" s="222" t="s">
        <v>1593</v>
      </c>
      <c r="G626" s="220"/>
      <c r="H626" s="223">
        <v>4.996</v>
      </c>
      <c r="I626" s="224"/>
      <c r="J626" s="220"/>
      <c r="K626" s="220"/>
      <c r="L626" s="225"/>
      <c r="M626" s="226"/>
      <c r="N626" s="227"/>
      <c r="O626" s="227"/>
      <c r="P626" s="227"/>
      <c r="Q626" s="227"/>
      <c r="R626" s="227"/>
      <c r="S626" s="227"/>
      <c r="T626" s="228"/>
      <c r="AT626" s="229" t="s">
        <v>152</v>
      </c>
      <c r="AU626" s="229" t="s">
        <v>82</v>
      </c>
      <c r="AV626" s="14" t="s">
        <v>82</v>
      </c>
      <c r="AW626" s="14" t="s">
        <v>33</v>
      </c>
      <c r="AX626" s="14" t="s">
        <v>72</v>
      </c>
      <c r="AY626" s="229" t="s">
        <v>136</v>
      </c>
    </row>
    <row r="627" spans="2:51" s="14" customFormat="1" ht="11.25">
      <c r="B627" s="219"/>
      <c r="C627" s="220"/>
      <c r="D627" s="204" t="s">
        <v>152</v>
      </c>
      <c r="E627" s="221" t="s">
        <v>19</v>
      </c>
      <c r="F627" s="222" t="s">
        <v>1594</v>
      </c>
      <c r="G627" s="220"/>
      <c r="H627" s="223">
        <v>14.88</v>
      </c>
      <c r="I627" s="224"/>
      <c r="J627" s="220"/>
      <c r="K627" s="220"/>
      <c r="L627" s="225"/>
      <c r="M627" s="226"/>
      <c r="N627" s="227"/>
      <c r="O627" s="227"/>
      <c r="P627" s="227"/>
      <c r="Q627" s="227"/>
      <c r="R627" s="227"/>
      <c r="S627" s="227"/>
      <c r="T627" s="228"/>
      <c r="AT627" s="229" t="s">
        <v>152</v>
      </c>
      <c r="AU627" s="229" t="s">
        <v>82</v>
      </c>
      <c r="AV627" s="14" t="s">
        <v>82</v>
      </c>
      <c r="AW627" s="14" t="s">
        <v>33</v>
      </c>
      <c r="AX627" s="14" t="s">
        <v>72</v>
      </c>
      <c r="AY627" s="229" t="s">
        <v>136</v>
      </c>
    </row>
    <row r="628" spans="2:51" s="16" customFormat="1" ht="11.25">
      <c r="B628" s="251"/>
      <c r="C628" s="252"/>
      <c r="D628" s="204" t="s">
        <v>152</v>
      </c>
      <c r="E628" s="253" t="s">
        <v>19</v>
      </c>
      <c r="F628" s="254" t="s">
        <v>417</v>
      </c>
      <c r="G628" s="252"/>
      <c r="H628" s="255">
        <v>79.116</v>
      </c>
      <c r="I628" s="256"/>
      <c r="J628" s="252"/>
      <c r="K628" s="252"/>
      <c r="L628" s="257"/>
      <c r="M628" s="258"/>
      <c r="N628" s="259"/>
      <c r="O628" s="259"/>
      <c r="P628" s="259"/>
      <c r="Q628" s="259"/>
      <c r="R628" s="259"/>
      <c r="S628" s="259"/>
      <c r="T628" s="260"/>
      <c r="AT628" s="261" t="s">
        <v>152</v>
      </c>
      <c r="AU628" s="261" t="s">
        <v>82</v>
      </c>
      <c r="AV628" s="16" t="s">
        <v>146</v>
      </c>
      <c r="AW628" s="16" t="s">
        <v>33</v>
      </c>
      <c r="AX628" s="16" t="s">
        <v>72</v>
      </c>
      <c r="AY628" s="261" t="s">
        <v>136</v>
      </c>
    </row>
    <row r="629" spans="2:51" s="13" customFormat="1" ht="11.25">
      <c r="B629" s="209"/>
      <c r="C629" s="210"/>
      <c r="D629" s="204" t="s">
        <v>152</v>
      </c>
      <c r="E629" s="211" t="s">
        <v>19</v>
      </c>
      <c r="F629" s="212" t="s">
        <v>1179</v>
      </c>
      <c r="G629" s="210"/>
      <c r="H629" s="211" t="s">
        <v>19</v>
      </c>
      <c r="I629" s="213"/>
      <c r="J629" s="210"/>
      <c r="K629" s="210"/>
      <c r="L629" s="214"/>
      <c r="M629" s="215"/>
      <c r="N629" s="216"/>
      <c r="O629" s="216"/>
      <c r="P629" s="216"/>
      <c r="Q629" s="216"/>
      <c r="R629" s="216"/>
      <c r="S629" s="216"/>
      <c r="T629" s="217"/>
      <c r="AT629" s="218" t="s">
        <v>152</v>
      </c>
      <c r="AU629" s="218" t="s">
        <v>82</v>
      </c>
      <c r="AV629" s="13" t="s">
        <v>80</v>
      </c>
      <c r="AW629" s="13" t="s">
        <v>33</v>
      </c>
      <c r="AX629" s="13" t="s">
        <v>72</v>
      </c>
      <c r="AY629" s="218" t="s">
        <v>136</v>
      </c>
    </row>
    <row r="630" spans="2:51" s="14" customFormat="1" ht="11.25">
      <c r="B630" s="219"/>
      <c r="C630" s="220"/>
      <c r="D630" s="204" t="s">
        <v>152</v>
      </c>
      <c r="E630" s="221" t="s">
        <v>19</v>
      </c>
      <c r="F630" s="222" t="s">
        <v>1595</v>
      </c>
      <c r="G630" s="220"/>
      <c r="H630" s="223">
        <v>10.46</v>
      </c>
      <c r="I630" s="224"/>
      <c r="J630" s="220"/>
      <c r="K630" s="220"/>
      <c r="L630" s="225"/>
      <c r="M630" s="226"/>
      <c r="N630" s="227"/>
      <c r="O630" s="227"/>
      <c r="P630" s="227"/>
      <c r="Q630" s="227"/>
      <c r="R630" s="227"/>
      <c r="S630" s="227"/>
      <c r="T630" s="228"/>
      <c r="AT630" s="229" t="s">
        <v>152</v>
      </c>
      <c r="AU630" s="229" t="s">
        <v>82</v>
      </c>
      <c r="AV630" s="14" t="s">
        <v>82</v>
      </c>
      <c r="AW630" s="14" t="s">
        <v>33</v>
      </c>
      <c r="AX630" s="14" t="s">
        <v>72</v>
      </c>
      <c r="AY630" s="229" t="s">
        <v>136</v>
      </c>
    </row>
    <row r="631" spans="2:51" s="14" customFormat="1" ht="11.25">
      <c r="B631" s="219"/>
      <c r="C631" s="220"/>
      <c r="D631" s="204" t="s">
        <v>152</v>
      </c>
      <c r="E631" s="221" t="s">
        <v>19</v>
      </c>
      <c r="F631" s="222" t="s">
        <v>1596</v>
      </c>
      <c r="G631" s="220"/>
      <c r="H631" s="223">
        <v>5.87</v>
      </c>
      <c r="I631" s="224"/>
      <c r="J631" s="220"/>
      <c r="K631" s="220"/>
      <c r="L631" s="225"/>
      <c r="M631" s="226"/>
      <c r="N631" s="227"/>
      <c r="O631" s="227"/>
      <c r="P631" s="227"/>
      <c r="Q631" s="227"/>
      <c r="R631" s="227"/>
      <c r="S631" s="227"/>
      <c r="T631" s="228"/>
      <c r="AT631" s="229" t="s">
        <v>152</v>
      </c>
      <c r="AU631" s="229" t="s">
        <v>82</v>
      </c>
      <c r="AV631" s="14" t="s">
        <v>82</v>
      </c>
      <c r="AW631" s="14" t="s">
        <v>33</v>
      </c>
      <c r="AX631" s="14" t="s">
        <v>72</v>
      </c>
      <c r="AY631" s="229" t="s">
        <v>136</v>
      </c>
    </row>
    <row r="632" spans="2:51" s="14" customFormat="1" ht="11.25">
      <c r="B632" s="219"/>
      <c r="C632" s="220"/>
      <c r="D632" s="204" t="s">
        <v>152</v>
      </c>
      <c r="E632" s="221" t="s">
        <v>19</v>
      </c>
      <c r="F632" s="222" t="s">
        <v>1597</v>
      </c>
      <c r="G632" s="220"/>
      <c r="H632" s="223">
        <v>11.692</v>
      </c>
      <c r="I632" s="224"/>
      <c r="J632" s="220"/>
      <c r="K632" s="220"/>
      <c r="L632" s="225"/>
      <c r="M632" s="226"/>
      <c r="N632" s="227"/>
      <c r="O632" s="227"/>
      <c r="P632" s="227"/>
      <c r="Q632" s="227"/>
      <c r="R632" s="227"/>
      <c r="S632" s="227"/>
      <c r="T632" s="228"/>
      <c r="AT632" s="229" t="s">
        <v>152</v>
      </c>
      <c r="AU632" s="229" t="s">
        <v>82</v>
      </c>
      <c r="AV632" s="14" t="s">
        <v>82</v>
      </c>
      <c r="AW632" s="14" t="s">
        <v>33</v>
      </c>
      <c r="AX632" s="14" t="s">
        <v>72</v>
      </c>
      <c r="AY632" s="229" t="s">
        <v>136</v>
      </c>
    </row>
    <row r="633" spans="2:51" s="14" customFormat="1" ht="11.25">
      <c r="B633" s="219"/>
      <c r="C633" s="220"/>
      <c r="D633" s="204" t="s">
        <v>152</v>
      </c>
      <c r="E633" s="221" t="s">
        <v>19</v>
      </c>
      <c r="F633" s="222" t="s">
        <v>1598</v>
      </c>
      <c r="G633" s="220"/>
      <c r="H633" s="223">
        <v>11.74</v>
      </c>
      <c r="I633" s="224"/>
      <c r="J633" s="220"/>
      <c r="K633" s="220"/>
      <c r="L633" s="225"/>
      <c r="M633" s="226"/>
      <c r="N633" s="227"/>
      <c r="O633" s="227"/>
      <c r="P633" s="227"/>
      <c r="Q633" s="227"/>
      <c r="R633" s="227"/>
      <c r="S633" s="227"/>
      <c r="T633" s="228"/>
      <c r="AT633" s="229" t="s">
        <v>152</v>
      </c>
      <c r="AU633" s="229" t="s">
        <v>82</v>
      </c>
      <c r="AV633" s="14" t="s">
        <v>82</v>
      </c>
      <c r="AW633" s="14" t="s">
        <v>33</v>
      </c>
      <c r="AX633" s="14" t="s">
        <v>72</v>
      </c>
      <c r="AY633" s="229" t="s">
        <v>136</v>
      </c>
    </row>
    <row r="634" spans="2:51" s="14" customFormat="1" ht="11.25">
      <c r="B634" s="219"/>
      <c r="C634" s="220"/>
      <c r="D634" s="204" t="s">
        <v>152</v>
      </c>
      <c r="E634" s="221" t="s">
        <v>19</v>
      </c>
      <c r="F634" s="222" t="s">
        <v>1599</v>
      </c>
      <c r="G634" s="220"/>
      <c r="H634" s="223">
        <v>10.22</v>
      </c>
      <c r="I634" s="224"/>
      <c r="J634" s="220"/>
      <c r="K634" s="220"/>
      <c r="L634" s="225"/>
      <c r="M634" s="226"/>
      <c r="N634" s="227"/>
      <c r="O634" s="227"/>
      <c r="P634" s="227"/>
      <c r="Q634" s="227"/>
      <c r="R634" s="227"/>
      <c r="S634" s="227"/>
      <c r="T634" s="228"/>
      <c r="AT634" s="229" t="s">
        <v>152</v>
      </c>
      <c r="AU634" s="229" t="s">
        <v>82</v>
      </c>
      <c r="AV634" s="14" t="s">
        <v>82</v>
      </c>
      <c r="AW634" s="14" t="s">
        <v>33</v>
      </c>
      <c r="AX634" s="14" t="s">
        <v>72</v>
      </c>
      <c r="AY634" s="229" t="s">
        <v>136</v>
      </c>
    </row>
    <row r="635" spans="2:51" s="16" customFormat="1" ht="11.25">
      <c r="B635" s="251"/>
      <c r="C635" s="252"/>
      <c r="D635" s="204" t="s">
        <v>152</v>
      </c>
      <c r="E635" s="253" t="s">
        <v>19</v>
      </c>
      <c r="F635" s="254" t="s">
        <v>417</v>
      </c>
      <c r="G635" s="252"/>
      <c r="H635" s="255">
        <v>49.982</v>
      </c>
      <c r="I635" s="256"/>
      <c r="J635" s="252"/>
      <c r="K635" s="252"/>
      <c r="L635" s="257"/>
      <c r="M635" s="258"/>
      <c r="N635" s="259"/>
      <c r="O635" s="259"/>
      <c r="P635" s="259"/>
      <c r="Q635" s="259"/>
      <c r="R635" s="259"/>
      <c r="S635" s="259"/>
      <c r="T635" s="260"/>
      <c r="AT635" s="261" t="s">
        <v>152</v>
      </c>
      <c r="AU635" s="261" t="s">
        <v>82</v>
      </c>
      <c r="AV635" s="16" t="s">
        <v>146</v>
      </c>
      <c r="AW635" s="16" t="s">
        <v>33</v>
      </c>
      <c r="AX635" s="16" t="s">
        <v>72</v>
      </c>
      <c r="AY635" s="261" t="s">
        <v>136</v>
      </c>
    </row>
    <row r="636" spans="2:51" s="15" customFormat="1" ht="11.25">
      <c r="B636" s="230"/>
      <c r="C636" s="231"/>
      <c r="D636" s="204" t="s">
        <v>152</v>
      </c>
      <c r="E636" s="232" t="s">
        <v>19</v>
      </c>
      <c r="F636" s="233" t="s">
        <v>177</v>
      </c>
      <c r="G636" s="231"/>
      <c r="H636" s="234">
        <v>535.434</v>
      </c>
      <c r="I636" s="235"/>
      <c r="J636" s="231"/>
      <c r="K636" s="231"/>
      <c r="L636" s="236"/>
      <c r="M636" s="237"/>
      <c r="N636" s="238"/>
      <c r="O636" s="238"/>
      <c r="P636" s="238"/>
      <c r="Q636" s="238"/>
      <c r="R636" s="238"/>
      <c r="S636" s="238"/>
      <c r="T636" s="239"/>
      <c r="AT636" s="240" t="s">
        <v>152</v>
      </c>
      <c r="AU636" s="240" t="s">
        <v>82</v>
      </c>
      <c r="AV636" s="15" t="s">
        <v>145</v>
      </c>
      <c r="AW636" s="15" t="s">
        <v>33</v>
      </c>
      <c r="AX636" s="15" t="s">
        <v>80</v>
      </c>
      <c r="AY636" s="240" t="s">
        <v>136</v>
      </c>
    </row>
    <row r="637" spans="1:65" s="2" customFormat="1" ht="16.5" customHeight="1">
      <c r="A637" s="37"/>
      <c r="B637" s="38"/>
      <c r="C637" s="191" t="s">
        <v>999</v>
      </c>
      <c r="D637" s="191" t="s">
        <v>141</v>
      </c>
      <c r="E637" s="192" t="s">
        <v>895</v>
      </c>
      <c r="F637" s="193" t="s">
        <v>896</v>
      </c>
      <c r="G637" s="194" t="s">
        <v>398</v>
      </c>
      <c r="H637" s="195">
        <v>535.434</v>
      </c>
      <c r="I637" s="196"/>
      <c r="J637" s="197">
        <f>ROUND(I637*H637,2)</f>
        <v>0</v>
      </c>
      <c r="K637" s="193" t="s">
        <v>144</v>
      </c>
      <c r="L637" s="42"/>
      <c r="M637" s="198" t="s">
        <v>19</v>
      </c>
      <c r="N637" s="199" t="s">
        <v>43</v>
      </c>
      <c r="O637" s="67"/>
      <c r="P637" s="200">
        <f>O637*H637</f>
        <v>0</v>
      </c>
      <c r="Q637" s="200">
        <v>5E-05</v>
      </c>
      <c r="R637" s="200">
        <f>Q637*H637</f>
        <v>0.0267717</v>
      </c>
      <c r="S637" s="200">
        <v>0</v>
      </c>
      <c r="T637" s="201">
        <f>S637*H637</f>
        <v>0</v>
      </c>
      <c r="U637" s="37"/>
      <c r="V637" s="37"/>
      <c r="W637" s="37"/>
      <c r="X637" s="37"/>
      <c r="Y637" s="37"/>
      <c r="Z637" s="37"/>
      <c r="AA637" s="37"/>
      <c r="AB637" s="37"/>
      <c r="AC637" s="37"/>
      <c r="AD637" s="37"/>
      <c r="AE637" s="37"/>
      <c r="AR637" s="202" t="s">
        <v>332</v>
      </c>
      <c r="AT637" s="202" t="s">
        <v>141</v>
      </c>
      <c r="AU637" s="202" t="s">
        <v>82</v>
      </c>
      <c r="AY637" s="20" t="s">
        <v>136</v>
      </c>
      <c r="BE637" s="203">
        <f>IF(N637="základní",J637,0)</f>
        <v>0</v>
      </c>
      <c r="BF637" s="203">
        <f>IF(N637="snížená",J637,0)</f>
        <v>0</v>
      </c>
      <c r="BG637" s="203">
        <f>IF(N637="zákl. přenesená",J637,0)</f>
        <v>0</v>
      </c>
      <c r="BH637" s="203">
        <f>IF(N637="sníž. přenesená",J637,0)</f>
        <v>0</v>
      </c>
      <c r="BI637" s="203">
        <f>IF(N637="nulová",J637,0)</f>
        <v>0</v>
      </c>
      <c r="BJ637" s="20" t="s">
        <v>80</v>
      </c>
      <c r="BK637" s="203">
        <f>ROUND(I637*H637,2)</f>
        <v>0</v>
      </c>
      <c r="BL637" s="20" t="s">
        <v>332</v>
      </c>
      <c r="BM637" s="202" t="s">
        <v>1600</v>
      </c>
    </row>
    <row r="638" spans="1:47" s="2" customFormat="1" ht="11.25">
      <c r="A638" s="37"/>
      <c r="B638" s="38"/>
      <c r="C638" s="39"/>
      <c r="D638" s="204" t="s">
        <v>148</v>
      </c>
      <c r="E638" s="39"/>
      <c r="F638" s="205" t="s">
        <v>898</v>
      </c>
      <c r="G638" s="39"/>
      <c r="H638" s="39"/>
      <c r="I638" s="112"/>
      <c r="J638" s="39"/>
      <c r="K638" s="39"/>
      <c r="L638" s="42"/>
      <c r="M638" s="206"/>
      <c r="N638" s="207"/>
      <c r="O638" s="67"/>
      <c r="P638" s="67"/>
      <c r="Q638" s="67"/>
      <c r="R638" s="67"/>
      <c r="S638" s="67"/>
      <c r="T638" s="68"/>
      <c r="U638" s="37"/>
      <c r="V638" s="37"/>
      <c r="W638" s="37"/>
      <c r="X638" s="37"/>
      <c r="Y638" s="37"/>
      <c r="Z638" s="37"/>
      <c r="AA638" s="37"/>
      <c r="AB638" s="37"/>
      <c r="AC638" s="37"/>
      <c r="AD638" s="37"/>
      <c r="AE638" s="37"/>
      <c r="AT638" s="20" t="s">
        <v>148</v>
      </c>
      <c r="AU638" s="20" t="s">
        <v>82</v>
      </c>
    </row>
    <row r="639" spans="1:47" s="2" customFormat="1" ht="117">
      <c r="A639" s="37"/>
      <c r="B639" s="38"/>
      <c r="C639" s="39"/>
      <c r="D639" s="204" t="s">
        <v>150</v>
      </c>
      <c r="E639" s="39"/>
      <c r="F639" s="208" t="s">
        <v>874</v>
      </c>
      <c r="G639" s="39"/>
      <c r="H639" s="39"/>
      <c r="I639" s="112"/>
      <c r="J639" s="39"/>
      <c r="K639" s="39"/>
      <c r="L639" s="42"/>
      <c r="M639" s="206"/>
      <c r="N639" s="207"/>
      <c r="O639" s="67"/>
      <c r="P639" s="67"/>
      <c r="Q639" s="67"/>
      <c r="R639" s="67"/>
      <c r="S639" s="67"/>
      <c r="T639" s="68"/>
      <c r="U639" s="37"/>
      <c r="V639" s="37"/>
      <c r="W639" s="37"/>
      <c r="X639" s="37"/>
      <c r="Y639" s="37"/>
      <c r="Z639" s="37"/>
      <c r="AA639" s="37"/>
      <c r="AB639" s="37"/>
      <c r="AC639" s="37"/>
      <c r="AD639" s="37"/>
      <c r="AE639" s="37"/>
      <c r="AT639" s="20" t="s">
        <v>150</v>
      </c>
      <c r="AU639" s="20" t="s">
        <v>82</v>
      </c>
    </row>
    <row r="640" spans="2:51" s="13" customFormat="1" ht="11.25">
      <c r="B640" s="209"/>
      <c r="C640" s="210"/>
      <c r="D640" s="204" t="s">
        <v>152</v>
      </c>
      <c r="E640" s="211" t="s">
        <v>19</v>
      </c>
      <c r="F640" s="212" t="s">
        <v>899</v>
      </c>
      <c r="G640" s="210"/>
      <c r="H640" s="211" t="s">
        <v>19</v>
      </c>
      <c r="I640" s="213"/>
      <c r="J640" s="210"/>
      <c r="K640" s="210"/>
      <c r="L640" s="214"/>
      <c r="M640" s="215"/>
      <c r="N640" s="216"/>
      <c r="O640" s="216"/>
      <c r="P640" s="216"/>
      <c r="Q640" s="216"/>
      <c r="R640" s="216"/>
      <c r="S640" s="216"/>
      <c r="T640" s="217"/>
      <c r="AT640" s="218" t="s">
        <v>152</v>
      </c>
      <c r="AU640" s="218" t="s">
        <v>82</v>
      </c>
      <c r="AV640" s="13" t="s">
        <v>80</v>
      </c>
      <c r="AW640" s="13" t="s">
        <v>33</v>
      </c>
      <c r="AX640" s="13" t="s">
        <v>72</v>
      </c>
      <c r="AY640" s="218" t="s">
        <v>136</v>
      </c>
    </row>
    <row r="641" spans="2:51" s="14" customFormat="1" ht="11.25">
      <c r="B641" s="219"/>
      <c r="C641" s="220"/>
      <c r="D641" s="204" t="s">
        <v>152</v>
      </c>
      <c r="E641" s="221" t="s">
        <v>19</v>
      </c>
      <c r="F641" s="222" t="s">
        <v>1601</v>
      </c>
      <c r="G641" s="220"/>
      <c r="H641" s="223">
        <v>535.434</v>
      </c>
      <c r="I641" s="224"/>
      <c r="J641" s="220"/>
      <c r="K641" s="220"/>
      <c r="L641" s="225"/>
      <c r="M641" s="226"/>
      <c r="N641" s="227"/>
      <c r="O641" s="227"/>
      <c r="P641" s="227"/>
      <c r="Q641" s="227"/>
      <c r="R641" s="227"/>
      <c r="S641" s="227"/>
      <c r="T641" s="228"/>
      <c r="AT641" s="229" t="s">
        <v>152</v>
      </c>
      <c r="AU641" s="229" t="s">
        <v>82</v>
      </c>
      <c r="AV641" s="14" t="s">
        <v>82</v>
      </c>
      <c r="AW641" s="14" t="s">
        <v>33</v>
      </c>
      <c r="AX641" s="14" t="s">
        <v>72</v>
      </c>
      <c r="AY641" s="229" t="s">
        <v>136</v>
      </c>
    </row>
    <row r="642" spans="2:51" s="15" customFormat="1" ht="11.25">
      <c r="B642" s="230"/>
      <c r="C642" s="231"/>
      <c r="D642" s="204" t="s">
        <v>152</v>
      </c>
      <c r="E642" s="232" t="s">
        <v>19</v>
      </c>
      <c r="F642" s="233" t="s">
        <v>177</v>
      </c>
      <c r="G642" s="231"/>
      <c r="H642" s="234">
        <v>535.434</v>
      </c>
      <c r="I642" s="235"/>
      <c r="J642" s="231"/>
      <c r="K642" s="231"/>
      <c r="L642" s="236"/>
      <c r="M642" s="237"/>
      <c r="N642" s="238"/>
      <c r="O642" s="238"/>
      <c r="P642" s="238"/>
      <c r="Q642" s="238"/>
      <c r="R642" s="238"/>
      <c r="S642" s="238"/>
      <c r="T642" s="239"/>
      <c r="AT642" s="240" t="s">
        <v>152</v>
      </c>
      <c r="AU642" s="240" t="s">
        <v>82</v>
      </c>
      <c r="AV642" s="15" t="s">
        <v>145</v>
      </c>
      <c r="AW642" s="15" t="s">
        <v>33</v>
      </c>
      <c r="AX642" s="15" t="s">
        <v>80</v>
      </c>
      <c r="AY642" s="240" t="s">
        <v>136</v>
      </c>
    </row>
    <row r="643" spans="1:65" s="2" customFormat="1" ht="16.5" customHeight="1">
      <c r="A643" s="37"/>
      <c r="B643" s="38"/>
      <c r="C643" s="191" t="s">
        <v>1008</v>
      </c>
      <c r="D643" s="191" t="s">
        <v>141</v>
      </c>
      <c r="E643" s="192" t="s">
        <v>913</v>
      </c>
      <c r="F643" s="193" t="s">
        <v>914</v>
      </c>
      <c r="G643" s="194" t="s">
        <v>354</v>
      </c>
      <c r="H643" s="195">
        <v>0.17</v>
      </c>
      <c r="I643" s="196"/>
      <c r="J643" s="197">
        <f>ROUND(I643*H643,2)</f>
        <v>0</v>
      </c>
      <c r="K643" s="193" t="s">
        <v>144</v>
      </c>
      <c r="L643" s="42"/>
      <c r="M643" s="198" t="s">
        <v>19</v>
      </c>
      <c r="N643" s="199" t="s">
        <v>43</v>
      </c>
      <c r="O643" s="67"/>
      <c r="P643" s="200">
        <f>O643*H643</f>
        <v>0</v>
      </c>
      <c r="Q643" s="200">
        <v>0</v>
      </c>
      <c r="R643" s="200">
        <f>Q643*H643</f>
        <v>0</v>
      </c>
      <c r="S643" s="200">
        <v>0</v>
      </c>
      <c r="T643" s="201">
        <f>S643*H643</f>
        <v>0</v>
      </c>
      <c r="U643" s="37"/>
      <c r="V643" s="37"/>
      <c r="W643" s="37"/>
      <c r="X643" s="37"/>
      <c r="Y643" s="37"/>
      <c r="Z643" s="37"/>
      <c r="AA643" s="37"/>
      <c r="AB643" s="37"/>
      <c r="AC643" s="37"/>
      <c r="AD643" s="37"/>
      <c r="AE643" s="37"/>
      <c r="AR643" s="202" t="s">
        <v>145</v>
      </c>
      <c r="AT643" s="202" t="s">
        <v>141</v>
      </c>
      <c r="AU643" s="202" t="s">
        <v>82</v>
      </c>
      <c r="AY643" s="20" t="s">
        <v>136</v>
      </c>
      <c r="BE643" s="203">
        <f>IF(N643="základní",J643,0)</f>
        <v>0</v>
      </c>
      <c r="BF643" s="203">
        <f>IF(N643="snížená",J643,0)</f>
        <v>0</v>
      </c>
      <c r="BG643" s="203">
        <f>IF(N643="zákl. přenesená",J643,0)</f>
        <v>0</v>
      </c>
      <c r="BH643" s="203">
        <f>IF(N643="sníž. přenesená",J643,0)</f>
        <v>0</v>
      </c>
      <c r="BI643" s="203">
        <f>IF(N643="nulová",J643,0)</f>
        <v>0</v>
      </c>
      <c r="BJ643" s="20" t="s">
        <v>80</v>
      </c>
      <c r="BK643" s="203">
        <f>ROUND(I643*H643,2)</f>
        <v>0</v>
      </c>
      <c r="BL643" s="20" t="s">
        <v>145</v>
      </c>
      <c r="BM643" s="202" t="s">
        <v>1602</v>
      </c>
    </row>
    <row r="644" spans="1:47" s="2" customFormat="1" ht="19.5">
      <c r="A644" s="37"/>
      <c r="B644" s="38"/>
      <c r="C644" s="39"/>
      <c r="D644" s="204" t="s">
        <v>148</v>
      </c>
      <c r="E644" s="39"/>
      <c r="F644" s="205" t="s">
        <v>916</v>
      </c>
      <c r="G644" s="39"/>
      <c r="H644" s="39"/>
      <c r="I644" s="112"/>
      <c r="J644" s="39"/>
      <c r="K644" s="39"/>
      <c r="L644" s="42"/>
      <c r="M644" s="206"/>
      <c r="N644" s="207"/>
      <c r="O644" s="67"/>
      <c r="P644" s="67"/>
      <c r="Q644" s="67"/>
      <c r="R644" s="67"/>
      <c r="S644" s="67"/>
      <c r="T644" s="68"/>
      <c r="U644" s="37"/>
      <c r="V644" s="37"/>
      <c r="W644" s="37"/>
      <c r="X644" s="37"/>
      <c r="Y644" s="37"/>
      <c r="Z644" s="37"/>
      <c r="AA644" s="37"/>
      <c r="AB644" s="37"/>
      <c r="AC644" s="37"/>
      <c r="AD644" s="37"/>
      <c r="AE644" s="37"/>
      <c r="AT644" s="20" t="s">
        <v>148</v>
      </c>
      <c r="AU644" s="20" t="s">
        <v>82</v>
      </c>
    </row>
    <row r="645" spans="1:47" s="2" customFormat="1" ht="78">
      <c r="A645" s="37"/>
      <c r="B645" s="38"/>
      <c r="C645" s="39"/>
      <c r="D645" s="204" t="s">
        <v>150</v>
      </c>
      <c r="E645" s="39"/>
      <c r="F645" s="208" t="s">
        <v>917</v>
      </c>
      <c r="G645" s="39"/>
      <c r="H645" s="39"/>
      <c r="I645" s="112"/>
      <c r="J645" s="39"/>
      <c r="K645" s="39"/>
      <c r="L645" s="42"/>
      <c r="M645" s="206"/>
      <c r="N645" s="207"/>
      <c r="O645" s="67"/>
      <c r="P645" s="67"/>
      <c r="Q645" s="67"/>
      <c r="R645" s="67"/>
      <c r="S645" s="67"/>
      <c r="T645" s="68"/>
      <c r="U645" s="37"/>
      <c r="V645" s="37"/>
      <c r="W645" s="37"/>
      <c r="X645" s="37"/>
      <c r="Y645" s="37"/>
      <c r="Z645" s="37"/>
      <c r="AA645" s="37"/>
      <c r="AB645" s="37"/>
      <c r="AC645" s="37"/>
      <c r="AD645" s="37"/>
      <c r="AE645" s="37"/>
      <c r="AT645" s="20" t="s">
        <v>150</v>
      </c>
      <c r="AU645" s="20" t="s">
        <v>82</v>
      </c>
    </row>
    <row r="646" spans="1:65" s="2" customFormat="1" ht="16.5" customHeight="1">
      <c r="A646" s="37"/>
      <c r="B646" s="38"/>
      <c r="C646" s="191" t="s">
        <v>1013</v>
      </c>
      <c r="D646" s="191" t="s">
        <v>141</v>
      </c>
      <c r="E646" s="192" t="s">
        <v>919</v>
      </c>
      <c r="F646" s="193" t="s">
        <v>920</v>
      </c>
      <c r="G646" s="194" t="s">
        <v>354</v>
      </c>
      <c r="H646" s="195">
        <v>0.17</v>
      </c>
      <c r="I646" s="196"/>
      <c r="J646" s="197">
        <f>ROUND(I646*H646,2)</f>
        <v>0</v>
      </c>
      <c r="K646" s="193" t="s">
        <v>144</v>
      </c>
      <c r="L646" s="42"/>
      <c r="M646" s="198" t="s">
        <v>19</v>
      </c>
      <c r="N646" s="199" t="s">
        <v>43</v>
      </c>
      <c r="O646" s="67"/>
      <c r="P646" s="200">
        <f>O646*H646</f>
        <v>0</v>
      </c>
      <c r="Q646" s="200">
        <v>0</v>
      </c>
      <c r="R646" s="200">
        <f>Q646*H646</f>
        <v>0</v>
      </c>
      <c r="S646" s="200">
        <v>0</v>
      </c>
      <c r="T646" s="201">
        <f>S646*H646</f>
        <v>0</v>
      </c>
      <c r="U646" s="37"/>
      <c r="V646" s="37"/>
      <c r="W646" s="37"/>
      <c r="X646" s="37"/>
      <c r="Y646" s="37"/>
      <c r="Z646" s="37"/>
      <c r="AA646" s="37"/>
      <c r="AB646" s="37"/>
      <c r="AC646" s="37"/>
      <c r="AD646" s="37"/>
      <c r="AE646" s="37"/>
      <c r="AR646" s="202" t="s">
        <v>145</v>
      </c>
      <c r="AT646" s="202" t="s">
        <v>141</v>
      </c>
      <c r="AU646" s="202" t="s">
        <v>82</v>
      </c>
      <c r="AY646" s="20" t="s">
        <v>136</v>
      </c>
      <c r="BE646" s="203">
        <f>IF(N646="základní",J646,0)</f>
        <v>0</v>
      </c>
      <c r="BF646" s="203">
        <f>IF(N646="snížená",J646,0)</f>
        <v>0</v>
      </c>
      <c r="BG646" s="203">
        <f>IF(N646="zákl. přenesená",J646,0)</f>
        <v>0</v>
      </c>
      <c r="BH646" s="203">
        <f>IF(N646="sníž. přenesená",J646,0)</f>
        <v>0</v>
      </c>
      <c r="BI646" s="203">
        <f>IF(N646="nulová",J646,0)</f>
        <v>0</v>
      </c>
      <c r="BJ646" s="20" t="s">
        <v>80</v>
      </c>
      <c r="BK646" s="203">
        <f>ROUND(I646*H646,2)</f>
        <v>0</v>
      </c>
      <c r="BL646" s="20" t="s">
        <v>145</v>
      </c>
      <c r="BM646" s="202" t="s">
        <v>1603</v>
      </c>
    </row>
    <row r="647" spans="1:47" s="2" customFormat="1" ht="19.5">
      <c r="A647" s="37"/>
      <c r="B647" s="38"/>
      <c r="C647" s="39"/>
      <c r="D647" s="204" t="s">
        <v>148</v>
      </c>
      <c r="E647" s="39"/>
      <c r="F647" s="205" t="s">
        <v>922</v>
      </c>
      <c r="G647" s="39"/>
      <c r="H647" s="39"/>
      <c r="I647" s="112"/>
      <c r="J647" s="39"/>
      <c r="K647" s="39"/>
      <c r="L647" s="42"/>
      <c r="M647" s="206"/>
      <c r="N647" s="207"/>
      <c r="O647" s="67"/>
      <c r="P647" s="67"/>
      <c r="Q647" s="67"/>
      <c r="R647" s="67"/>
      <c r="S647" s="67"/>
      <c r="T647" s="68"/>
      <c r="U647" s="37"/>
      <c r="V647" s="37"/>
      <c r="W647" s="37"/>
      <c r="X647" s="37"/>
      <c r="Y647" s="37"/>
      <c r="Z647" s="37"/>
      <c r="AA647" s="37"/>
      <c r="AB647" s="37"/>
      <c r="AC647" s="37"/>
      <c r="AD647" s="37"/>
      <c r="AE647" s="37"/>
      <c r="AT647" s="20" t="s">
        <v>148</v>
      </c>
      <c r="AU647" s="20" t="s">
        <v>82</v>
      </c>
    </row>
    <row r="648" spans="1:47" s="2" customFormat="1" ht="78">
      <c r="A648" s="37"/>
      <c r="B648" s="38"/>
      <c r="C648" s="39"/>
      <c r="D648" s="204" t="s">
        <v>150</v>
      </c>
      <c r="E648" s="39"/>
      <c r="F648" s="208" t="s">
        <v>917</v>
      </c>
      <c r="G648" s="39"/>
      <c r="H648" s="39"/>
      <c r="I648" s="112"/>
      <c r="J648" s="39"/>
      <c r="K648" s="39"/>
      <c r="L648" s="42"/>
      <c r="M648" s="206"/>
      <c r="N648" s="207"/>
      <c r="O648" s="67"/>
      <c r="P648" s="67"/>
      <c r="Q648" s="67"/>
      <c r="R648" s="67"/>
      <c r="S648" s="67"/>
      <c r="T648" s="68"/>
      <c r="U648" s="37"/>
      <c r="V648" s="37"/>
      <c r="W648" s="37"/>
      <c r="X648" s="37"/>
      <c r="Y648" s="37"/>
      <c r="Z648" s="37"/>
      <c r="AA648" s="37"/>
      <c r="AB648" s="37"/>
      <c r="AC648" s="37"/>
      <c r="AD648" s="37"/>
      <c r="AE648" s="37"/>
      <c r="AT648" s="20" t="s">
        <v>150</v>
      </c>
      <c r="AU648" s="20" t="s">
        <v>82</v>
      </c>
    </row>
    <row r="649" spans="2:63" s="12" customFormat="1" ht="22.9" customHeight="1">
      <c r="B649" s="175"/>
      <c r="C649" s="176"/>
      <c r="D649" s="177" t="s">
        <v>71</v>
      </c>
      <c r="E649" s="189" t="s">
        <v>923</v>
      </c>
      <c r="F649" s="189" t="s">
        <v>924</v>
      </c>
      <c r="G649" s="176"/>
      <c r="H649" s="176"/>
      <c r="I649" s="179"/>
      <c r="J649" s="190">
        <f>BK649</f>
        <v>0</v>
      </c>
      <c r="K649" s="176"/>
      <c r="L649" s="181"/>
      <c r="M649" s="182"/>
      <c r="N649" s="183"/>
      <c r="O649" s="183"/>
      <c r="P649" s="184">
        <f>SUM(P650:P672)</f>
        <v>0</v>
      </c>
      <c r="Q649" s="183"/>
      <c r="R649" s="184">
        <f>SUM(R650:R672)</f>
        <v>1.7446085014949997</v>
      </c>
      <c r="S649" s="183"/>
      <c r="T649" s="185">
        <f>SUM(T650:T672)</f>
        <v>0</v>
      </c>
      <c r="AR649" s="186" t="s">
        <v>82</v>
      </c>
      <c r="AT649" s="187" t="s">
        <v>71</v>
      </c>
      <c r="AU649" s="187" t="s">
        <v>80</v>
      </c>
      <c r="AY649" s="186" t="s">
        <v>136</v>
      </c>
      <c r="BK649" s="188">
        <f>SUM(BK650:BK672)</f>
        <v>0</v>
      </c>
    </row>
    <row r="650" spans="1:65" s="2" customFormat="1" ht="16.5" customHeight="1">
      <c r="A650" s="37"/>
      <c r="B650" s="38"/>
      <c r="C650" s="191" t="s">
        <v>1019</v>
      </c>
      <c r="D650" s="191" t="s">
        <v>141</v>
      </c>
      <c r="E650" s="192" t="s">
        <v>1604</v>
      </c>
      <c r="F650" s="193" t="s">
        <v>1605</v>
      </c>
      <c r="G650" s="194" t="s">
        <v>504</v>
      </c>
      <c r="H650" s="195">
        <v>3</v>
      </c>
      <c r="I650" s="196"/>
      <c r="J650" s="197">
        <f aca="true" t="shared" si="0" ref="J650:J656">ROUND(I650*H650,2)</f>
        <v>0</v>
      </c>
      <c r="K650" s="193" t="s">
        <v>471</v>
      </c>
      <c r="L650" s="42"/>
      <c r="M650" s="198" t="s">
        <v>19</v>
      </c>
      <c r="N650" s="199" t="s">
        <v>43</v>
      </c>
      <c r="O650" s="67"/>
      <c r="P650" s="200">
        <f aca="true" t="shared" si="1" ref="P650:P656">O650*H650</f>
        <v>0</v>
      </c>
      <c r="Q650" s="200">
        <v>0.081</v>
      </c>
      <c r="R650" s="200">
        <f aca="true" t="shared" si="2" ref="R650:R656">Q650*H650</f>
        <v>0.243</v>
      </c>
      <c r="S650" s="200">
        <v>0</v>
      </c>
      <c r="T650" s="201">
        <f aca="true" t="shared" si="3" ref="T650:T656">S650*H650</f>
        <v>0</v>
      </c>
      <c r="U650" s="37"/>
      <c r="V650" s="37"/>
      <c r="W650" s="37"/>
      <c r="X650" s="37"/>
      <c r="Y650" s="37"/>
      <c r="Z650" s="37"/>
      <c r="AA650" s="37"/>
      <c r="AB650" s="37"/>
      <c r="AC650" s="37"/>
      <c r="AD650" s="37"/>
      <c r="AE650" s="37"/>
      <c r="AR650" s="202" t="s">
        <v>332</v>
      </c>
      <c r="AT650" s="202" t="s">
        <v>141</v>
      </c>
      <c r="AU650" s="202" t="s">
        <v>82</v>
      </c>
      <c r="AY650" s="20" t="s">
        <v>136</v>
      </c>
      <c r="BE650" s="203">
        <f aca="true" t="shared" si="4" ref="BE650:BE656">IF(N650="základní",J650,0)</f>
        <v>0</v>
      </c>
      <c r="BF650" s="203">
        <f aca="true" t="shared" si="5" ref="BF650:BF656">IF(N650="snížená",J650,0)</f>
        <v>0</v>
      </c>
      <c r="BG650" s="203">
        <f aca="true" t="shared" si="6" ref="BG650:BG656">IF(N650="zákl. přenesená",J650,0)</f>
        <v>0</v>
      </c>
      <c r="BH650" s="203">
        <f aca="true" t="shared" si="7" ref="BH650:BH656">IF(N650="sníž. přenesená",J650,0)</f>
        <v>0</v>
      </c>
      <c r="BI650" s="203">
        <f aca="true" t="shared" si="8" ref="BI650:BI656">IF(N650="nulová",J650,0)</f>
        <v>0</v>
      </c>
      <c r="BJ650" s="20" t="s">
        <v>80</v>
      </c>
      <c r="BK650" s="203">
        <f aca="true" t="shared" si="9" ref="BK650:BK656">ROUND(I650*H650,2)</f>
        <v>0</v>
      </c>
      <c r="BL650" s="20" t="s">
        <v>332</v>
      </c>
      <c r="BM650" s="202" t="s">
        <v>1606</v>
      </c>
    </row>
    <row r="651" spans="1:65" s="2" customFormat="1" ht="16.5" customHeight="1">
      <c r="A651" s="37"/>
      <c r="B651" s="38"/>
      <c r="C651" s="191" t="s">
        <v>1026</v>
      </c>
      <c r="D651" s="191" t="s">
        <v>141</v>
      </c>
      <c r="E651" s="192" t="s">
        <v>1607</v>
      </c>
      <c r="F651" s="193" t="s">
        <v>1608</v>
      </c>
      <c r="G651" s="194" t="s">
        <v>504</v>
      </c>
      <c r="H651" s="195">
        <v>6</v>
      </c>
      <c r="I651" s="196"/>
      <c r="J651" s="197">
        <f t="shared" si="0"/>
        <v>0</v>
      </c>
      <c r="K651" s="193" t="s">
        <v>471</v>
      </c>
      <c r="L651" s="42"/>
      <c r="M651" s="198" t="s">
        <v>19</v>
      </c>
      <c r="N651" s="199" t="s">
        <v>43</v>
      </c>
      <c r="O651" s="67"/>
      <c r="P651" s="200">
        <f t="shared" si="1"/>
        <v>0</v>
      </c>
      <c r="Q651" s="200">
        <v>0.081</v>
      </c>
      <c r="R651" s="200">
        <f t="shared" si="2"/>
        <v>0.486</v>
      </c>
      <c r="S651" s="200">
        <v>0</v>
      </c>
      <c r="T651" s="201">
        <f t="shared" si="3"/>
        <v>0</v>
      </c>
      <c r="U651" s="37"/>
      <c r="V651" s="37"/>
      <c r="W651" s="37"/>
      <c r="X651" s="37"/>
      <c r="Y651" s="37"/>
      <c r="Z651" s="37"/>
      <c r="AA651" s="37"/>
      <c r="AB651" s="37"/>
      <c r="AC651" s="37"/>
      <c r="AD651" s="37"/>
      <c r="AE651" s="37"/>
      <c r="AR651" s="202" t="s">
        <v>332</v>
      </c>
      <c r="AT651" s="202" t="s">
        <v>141</v>
      </c>
      <c r="AU651" s="202" t="s">
        <v>82</v>
      </c>
      <c r="AY651" s="20" t="s">
        <v>136</v>
      </c>
      <c r="BE651" s="203">
        <f t="shared" si="4"/>
        <v>0</v>
      </c>
      <c r="BF651" s="203">
        <f t="shared" si="5"/>
        <v>0</v>
      </c>
      <c r="BG651" s="203">
        <f t="shared" si="6"/>
        <v>0</v>
      </c>
      <c r="BH651" s="203">
        <f t="shared" si="7"/>
        <v>0</v>
      </c>
      <c r="BI651" s="203">
        <f t="shared" si="8"/>
        <v>0</v>
      </c>
      <c r="BJ651" s="20" t="s">
        <v>80</v>
      </c>
      <c r="BK651" s="203">
        <f t="shared" si="9"/>
        <v>0</v>
      </c>
      <c r="BL651" s="20" t="s">
        <v>332</v>
      </c>
      <c r="BM651" s="202" t="s">
        <v>1609</v>
      </c>
    </row>
    <row r="652" spans="1:65" s="2" customFormat="1" ht="16.5" customHeight="1">
      <c r="A652" s="37"/>
      <c r="B652" s="38"/>
      <c r="C652" s="191" t="s">
        <v>1031</v>
      </c>
      <c r="D652" s="191" t="s">
        <v>141</v>
      </c>
      <c r="E652" s="192" t="s">
        <v>1610</v>
      </c>
      <c r="F652" s="193" t="s">
        <v>1611</v>
      </c>
      <c r="G652" s="194" t="s">
        <v>504</v>
      </c>
      <c r="H652" s="195">
        <v>6</v>
      </c>
      <c r="I652" s="196"/>
      <c r="J652" s="197">
        <f t="shared" si="0"/>
        <v>0</v>
      </c>
      <c r="K652" s="193" t="s">
        <v>471</v>
      </c>
      <c r="L652" s="42"/>
      <c r="M652" s="198" t="s">
        <v>19</v>
      </c>
      <c r="N652" s="199" t="s">
        <v>43</v>
      </c>
      <c r="O652" s="67"/>
      <c r="P652" s="200">
        <f t="shared" si="1"/>
        <v>0</v>
      </c>
      <c r="Q652" s="200">
        <v>0.081</v>
      </c>
      <c r="R652" s="200">
        <f t="shared" si="2"/>
        <v>0.486</v>
      </c>
      <c r="S652" s="200">
        <v>0</v>
      </c>
      <c r="T652" s="201">
        <f t="shared" si="3"/>
        <v>0</v>
      </c>
      <c r="U652" s="37"/>
      <c r="V652" s="37"/>
      <c r="W652" s="37"/>
      <c r="X652" s="37"/>
      <c r="Y652" s="37"/>
      <c r="Z652" s="37"/>
      <c r="AA652" s="37"/>
      <c r="AB652" s="37"/>
      <c r="AC652" s="37"/>
      <c r="AD652" s="37"/>
      <c r="AE652" s="37"/>
      <c r="AR652" s="202" t="s">
        <v>332</v>
      </c>
      <c r="AT652" s="202" t="s">
        <v>141</v>
      </c>
      <c r="AU652" s="202" t="s">
        <v>82</v>
      </c>
      <c r="AY652" s="20" t="s">
        <v>136</v>
      </c>
      <c r="BE652" s="203">
        <f t="shared" si="4"/>
        <v>0</v>
      </c>
      <c r="BF652" s="203">
        <f t="shared" si="5"/>
        <v>0</v>
      </c>
      <c r="BG652" s="203">
        <f t="shared" si="6"/>
        <v>0</v>
      </c>
      <c r="BH652" s="203">
        <f t="shared" si="7"/>
        <v>0</v>
      </c>
      <c r="BI652" s="203">
        <f t="shared" si="8"/>
        <v>0</v>
      </c>
      <c r="BJ652" s="20" t="s">
        <v>80</v>
      </c>
      <c r="BK652" s="203">
        <f t="shared" si="9"/>
        <v>0</v>
      </c>
      <c r="BL652" s="20" t="s">
        <v>332</v>
      </c>
      <c r="BM652" s="202" t="s">
        <v>1612</v>
      </c>
    </row>
    <row r="653" spans="1:65" s="2" customFormat="1" ht="16.5" customHeight="1">
      <c r="A653" s="37"/>
      <c r="B653" s="38"/>
      <c r="C653" s="191" t="s">
        <v>1037</v>
      </c>
      <c r="D653" s="191" t="s">
        <v>141</v>
      </c>
      <c r="E653" s="192" t="s">
        <v>1613</v>
      </c>
      <c r="F653" s="193" t="s">
        <v>1614</v>
      </c>
      <c r="G653" s="194" t="s">
        <v>504</v>
      </c>
      <c r="H653" s="195">
        <v>2</v>
      </c>
      <c r="I653" s="196"/>
      <c r="J653" s="197">
        <f t="shared" si="0"/>
        <v>0</v>
      </c>
      <c r="K653" s="193" t="s">
        <v>471</v>
      </c>
      <c r="L653" s="42"/>
      <c r="M653" s="198" t="s">
        <v>19</v>
      </c>
      <c r="N653" s="199" t="s">
        <v>43</v>
      </c>
      <c r="O653" s="67"/>
      <c r="P653" s="200">
        <f t="shared" si="1"/>
        <v>0</v>
      </c>
      <c r="Q653" s="200">
        <v>0.081</v>
      </c>
      <c r="R653" s="200">
        <f t="shared" si="2"/>
        <v>0.162</v>
      </c>
      <c r="S653" s="200">
        <v>0</v>
      </c>
      <c r="T653" s="201">
        <f t="shared" si="3"/>
        <v>0</v>
      </c>
      <c r="U653" s="37"/>
      <c r="V653" s="37"/>
      <c r="W653" s="37"/>
      <c r="X653" s="37"/>
      <c r="Y653" s="37"/>
      <c r="Z653" s="37"/>
      <c r="AA653" s="37"/>
      <c r="AB653" s="37"/>
      <c r="AC653" s="37"/>
      <c r="AD653" s="37"/>
      <c r="AE653" s="37"/>
      <c r="AR653" s="202" t="s">
        <v>332</v>
      </c>
      <c r="AT653" s="202" t="s">
        <v>141</v>
      </c>
      <c r="AU653" s="202" t="s">
        <v>82</v>
      </c>
      <c r="AY653" s="20" t="s">
        <v>136</v>
      </c>
      <c r="BE653" s="203">
        <f t="shared" si="4"/>
        <v>0</v>
      </c>
      <c r="BF653" s="203">
        <f t="shared" si="5"/>
        <v>0</v>
      </c>
      <c r="BG653" s="203">
        <f t="shared" si="6"/>
        <v>0</v>
      </c>
      <c r="BH653" s="203">
        <f t="shared" si="7"/>
        <v>0</v>
      </c>
      <c r="BI653" s="203">
        <f t="shared" si="8"/>
        <v>0</v>
      </c>
      <c r="BJ653" s="20" t="s">
        <v>80</v>
      </c>
      <c r="BK653" s="203">
        <f t="shared" si="9"/>
        <v>0</v>
      </c>
      <c r="BL653" s="20" t="s">
        <v>332</v>
      </c>
      <c r="BM653" s="202" t="s">
        <v>1615</v>
      </c>
    </row>
    <row r="654" spans="1:65" s="2" customFormat="1" ht="16.5" customHeight="1">
      <c r="A654" s="37"/>
      <c r="B654" s="38"/>
      <c r="C654" s="191" t="s">
        <v>1042</v>
      </c>
      <c r="D654" s="191" t="s">
        <v>141</v>
      </c>
      <c r="E654" s="192" t="s">
        <v>1616</v>
      </c>
      <c r="F654" s="193" t="s">
        <v>1617</v>
      </c>
      <c r="G654" s="194" t="s">
        <v>504</v>
      </c>
      <c r="H654" s="195">
        <v>2</v>
      </c>
      <c r="I654" s="196"/>
      <c r="J654" s="197">
        <f t="shared" si="0"/>
        <v>0</v>
      </c>
      <c r="K654" s="193" t="s">
        <v>471</v>
      </c>
      <c r="L654" s="42"/>
      <c r="M654" s="198" t="s">
        <v>19</v>
      </c>
      <c r="N654" s="199" t="s">
        <v>43</v>
      </c>
      <c r="O654" s="67"/>
      <c r="P654" s="200">
        <f t="shared" si="1"/>
        <v>0</v>
      </c>
      <c r="Q654" s="200">
        <v>0.081</v>
      </c>
      <c r="R654" s="200">
        <f t="shared" si="2"/>
        <v>0.162</v>
      </c>
      <c r="S654" s="200">
        <v>0</v>
      </c>
      <c r="T654" s="201">
        <f t="shared" si="3"/>
        <v>0</v>
      </c>
      <c r="U654" s="37"/>
      <c r="V654" s="37"/>
      <c r="W654" s="37"/>
      <c r="X654" s="37"/>
      <c r="Y654" s="37"/>
      <c r="Z654" s="37"/>
      <c r="AA654" s="37"/>
      <c r="AB654" s="37"/>
      <c r="AC654" s="37"/>
      <c r="AD654" s="37"/>
      <c r="AE654" s="37"/>
      <c r="AR654" s="202" t="s">
        <v>332</v>
      </c>
      <c r="AT654" s="202" t="s">
        <v>141</v>
      </c>
      <c r="AU654" s="202" t="s">
        <v>82</v>
      </c>
      <c r="AY654" s="20" t="s">
        <v>136</v>
      </c>
      <c r="BE654" s="203">
        <f t="shared" si="4"/>
        <v>0</v>
      </c>
      <c r="BF654" s="203">
        <f t="shared" si="5"/>
        <v>0</v>
      </c>
      <c r="BG654" s="203">
        <f t="shared" si="6"/>
        <v>0</v>
      </c>
      <c r="BH654" s="203">
        <f t="shared" si="7"/>
        <v>0</v>
      </c>
      <c r="BI654" s="203">
        <f t="shared" si="8"/>
        <v>0</v>
      </c>
      <c r="BJ654" s="20" t="s">
        <v>80</v>
      </c>
      <c r="BK654" s="203">
        <f t="shared" si="9"/>
        <v>0</v>
      </c>
      <c r="BL654" s="20" t="s">
        <v>332</v>
      </c>
      <c r="BM654" s="202" t="s">
        <v>1618</v>
      </c>
    </row>
    <row r="655" spans="1:65" s="2" customFormat="1" ht="16.5" customHeight="1">
      <c r="A655" s="37"/>
      <c r="B655" s="38"/>
      <c r="C655" s="191" t="s">
        <v>1047</v>
      </c>
      <c r="D655" s="191" t="s">
        <v>141</v>
      </c>
      <c r="E655" s="192" t="s">
        <v>1619</v>
      </c>
      <c r="F655" s="193" t="s">
        <v>1620</v>
      </c>
      <c r="G655" s="194" t="s">
        <v>504</v>
      </c>
      <c r="H655" s="195">
        <v>1</v>
      </c>
      <c r="I655" s="196"/>
      <c r="J655" s="197">
        <f t="shared" si="0"/>
        <v>0</v>
      </c>
      <c r="K655" s="193" t="s">
        <v>471</v>
      </c>
      <c r="L655" s="42"/>
      <c r="M655" s="198" t="s">
        <v>19</v>
      </c>
      <c r="N655" s="199" t="s">
        <v>43</v>
      </c>
      <c r="O655" s="67"/>
      <c r="P655" s="200">
        <f t="shared" si="1"/>
        <v>0</v>
      </c>
      <c r="Q655" s="200">
        <v>0.081</v>
      </c>
      <c r="R655" s="200">
        <f t="shared" si="2"/>
        <v>0.081</v>
      </c>
      <c r="S655" s="200">
        <v>0</v>
      </c>
      <c r="T655" s="201">
        <f t="shared" si="3"/>
        <v>0</v>
      </c>
      <c r="U655" s="37"/>
      <c r="V655" s="37"/>
      <c r="W655" s="37"/>
      <c r="X655" s="37"/>
      <c r="Y655" s="37"/>
      <c r="Z655" s="37"/>
      <c r="AA655" s="37"/>
      <c r="AB655" s="37"/>
      <c r="AC655" s="37"/>
      <c r="AD655" s="37"/>
      <c r="AE655" s="37"/>
      <c r="AR655" s="202" t="s">
        <v>332</v>
      </c>
      <c r="AT655" s="202" t="s">
        <v>141</v>
      </c>
      <c r="AU655" s="202" t="s">
        <v>82</v>
      </c>
      <c r="AY655" s="20" t="s">
        <v>136</v>
      </c>
      <c r="BE655" s="203">
        <f t="shared" si="4"/>
        <v>0</v>
      </c>
      <c r="BF655" s="203">
        <f t="shared" si="5"/>
        <v>0</v>
      </c>
      <c r="BG655" s="203">
        <f t="shared" si="6"/>
        <v>0</v>
      </c>
      <c r="BH655" s="203">
        <f t="shared" si="7"/>
        <v>0</v>
      </c>
      <c r="BI655" s="203">
        <f t="shared" si="8"/>
        <v>0</v>
      </c>
      <c r="BJ655" s="20" t="s">
        <v>80</v>
      </c>
      <c r="BK655" s="203">
        <f t="shared" si="9"/>
        <v>0</v>
      </c>
      <c r="BL655" s="20" t="s">
        <v>332</v>
      </c>
      <c r="BM655" s="202" t="s">
        <v>1621</v>
      </c>
    </row>
    <row r="656" spans="1:65" s="2" customFormat="1" ht="16.5" customHeight="1">
      <c r="A656" s="37"/>
      <c r="B656" s="38"/>
      <c r="C656" s="191" t="s">
        <v>1052</v>
      </c>
      <c r="D656" s="191" t="s">
        <v>141</v>
      </c>
      <c r="E656" s="192" t="s">
        <v>926</v>
      </c>
      <c r="F656" s="193" t="s">
        <v>927</v>
      </c>
      <c r="G656" s="194" t="s">
        <v>90</v>
      </c>
      <c r="H656" s="195">
        <v>1.305</v>
      </c>
      <c r="I656" s="196"/>
      <c r="J656" s="197">
        <f t="shared" si="0"/>
        <v>0</v>
      </c>
      <c r="K656" s="193" t="s">
        <v>144</v>
      </c>
      <c r="L656" s="42"/>
      <c r="M656" s="198" t="s">
        <v>19</v>
      </c>
      <c r="N656" s="199" t="s">
        <v>43</v>
      </c>
      <c r="O656" s="67"/>
      <c r="P656" s="200">
        <f t="shared" si="1"/>
        <v>0</v>
      </c>
      <c r="Q656" s="200">
        <v>0.010450959</v>
      </c>
      <c r="R656" s="200">
        <f t="shared" si="2"/>
        <v>0.013638501494999998</v>
      </c>
      <c r="S656" s="200">
        <v>0</v>
      </c>
      <c r="T656" s="201">
        <f t="shared" si="3"/>
        <v>0</v>
      </c>
      <c r="U656" s="37"/>
      <c r="V656" s="37"/>
      <c r="W656" s="37"/>
      <c r="X656" s="37"/>
      <c r="Y656" s="37"/>
      <c r="Z656" s="37"/>
      <c r="AA656" s="37"/>
      <c r="AB656" s="37"/>
      <c r="AC656" s="37"/>
      <c r="AD656" s="37"/>
      <c r="AE656" s="37"/>
      <c r="AR656" s="202" t="s">
        <v>332</v>
      </c>
      <c r="AT656" s="202" t="s">
        <v>141</v>
      </c>
      <c r="AU656" s="202" t="s">
        <v>82</v>
      </c>
      <c r="AY656" s="20" t="s">
        <v>136</v>
      </c>
      <c r="BE656" s="203">
        <f t="shared" si="4"/>
        <v>0</v>
      </c>
      <c r="BF656" s="203">
        <f t="shared" si="5"/>
        <v>0</v>
      </c>
      <c r="BG656" s="203">
        <f t="shared" si="6"/>
        <v>0</v>
      </c>
      <c r="BH656" s="203">
        <f t="shared" si="7"/>
        <v>0</v>
      </c>
      <c r="BI656" s="203">
        <f t="shared" si="8"/>
        <v>0</v>
      </c>
      <c r="BJ656" s="20" t="s">
        <v>80</v>
      </c>
      <c r="BK656" s="203">
        <f t="shared" si="9"/>
        <v>0</v>
      </c>
      <c r="BL656" s="20" t="s">
        <v>332</v>
      </c>
      <c r="BM656" s="202" t="s">
        <v>1622</v>
      </c>
    </row>
    <row r="657" spans="1:47" s="2" customFormat="1" ht="19.5">
      <c r="A657" s="37"/>
      <c r="B657" s="38"/>
      <c r="C657" s="39"/>
      <c r="D657" s="204" t="s">
        <v>148</v>
      </c>
      <c r="E657" s="39"/>
      <c r="F657" s="205" t="s">
        <v>929</v>
      </c>
      <c r="G657" s="39"/>
      <c r="H657" s="39"/>
      <c r="I657" s="112"/>
      <c r="J657" s="39"/>
      <c r="K657" s="39"/>
      <c r="L657" s="42"/>
      <c r="M657" s="206"/>
      <c r="N657" s="207"/>
      <c r="O657" s="67"/>
      <c r="P657" s="67"/>
      <c r="Q657" s="67"/>
      <c r="R657" s="67"/>
      <c r="S657" s="67"/>
      <c r="T657" s="68"/>
      <c r="U657" s="37"/>
      <c r="V657" s="37"/>
      <c r="W657" s="37"/>
      <c r="X657" s="37"/>
      <c r="Y657" s="37"/>
      <c r="Z657" s="37"/>
      <c r="AA657" s="37"/>
      <c r="AB657" s="37"/>
      <c r="AC657" s="37"/>
      <c r="AD657" s="37"/>
      <c r="AE657" s="37"/>
      <c r="AT657" s="20" t="s">
        <v>148</v>
      </c>
      <c r="AU657" s="20" t="s">
        <v>82</v>
      </c>
    </row>
    <row r="658" spans="2:51" s="13" customFormat="1" ht="11.25">
      <c r="B658" s="209"/>
      <c r="C658" s="210"/>
      <c r="D658" s="204" t="s">
        <v>152</v>
      </c>
      <c r="E658" s="211" t="s">
        <v>19</v>
      </c>
      <c r="F658" s="212" t="s">
        <v>1623</v>
      </c>
      <c r="G658" s="210"/>
      <c r="H658" s="211" t="s">
        <v>19</v>
      </c>
      <c r="I658" s="213"/>
      <c r="J658" s="210"/>
      <c r="K658" s="210"/>
      <c r="L658" s="214"/>
      <c r="M658" s="215"/>
      <c r="N658" s="216"/>
      <c r="O658" s="216"/>
      <c r="P658" s="216"/>
      <c r="Q658" s="216"/>
      <c r="R658" s="216"/>
      <c r="S658" s="216"/>
      <c r="T658" s="217"/>
      <c r="AT658" s="218" t="s">
        <v>152</v>
      </c>
      <c r="AU658" s="218" t="s">
        <v>82</v>
      </c>
      <c r="AV658" s="13" t="s">
        <v>80</v>
      </c>
      <c r="AW658" s="13" t="s">
        <v>33</v>
      </c>
      <c r="AX658" s="13" t="s">
        <v>72</v>
      </c>
      <c r="AY658" s="218" t="s">
        <v>136</v>
      </c>
    </row>
    <row r="659" spans="2:51" s="14" customFormat="1" ht="11.25">
      <c r="B659" s="219"/>
      <c r="C659" s="220"/>
      <c r="D659" s="204" t="s">
        <v>152</v>
      </c>
      <c r="E659" s="221" t="s">
        <v>19</v>
      </c>
      <c r="F659" s="222" t="s">
        <v>1624</v>
      </c>
      <c r="G659" s="220"/>
      <c r="H659" s="223">
        <v>1.305</v>
      </c>
      <c r="I659" s="224"/>
      <c r="J659" s="220"/>
      <c r="K659" s="220"/>
      <c r="L659" s="225"/>
      <c r="M659" s="226"/>
      <c r="N659" s="227"/>
      <c r="O659" s="227"/>
      <c r="P659" s="227"/>
      <c r="Q659" s="227"/>
      <c r="R659" s="227"/>
      <c r="S659" s="227"/>
      <c r="T659" s="228"/>
      <c r="AT659" s="229" t="s">
        <v>152</v>
      </c>
      <c r="AU659" s="229" t="s">
        <v>82</v>
      </c>
      <c r="AV659" s="14" t="s">
        <v>82</v>
      </c>
      <c r="AW659" s="14" t="s">
        <v>33</v>
      </c>
      <c r="AX659" s="14" t="s">
        <v>72</v>
      </c>
      <c r="AY659" s="229" t="s">
        <v>136</v>
      </c>
    </row>
    <row r="660" spans="2:51" s="15" customFormat="1" ht="11.25">
      <c r="B660" s="230"/>
      <c r="C660" s="231"/>
      <c r="D660" s="204" t="s">
        <v>152</v>
      </c>
      <c r="E660" s="232" t="s">
        <v>19</v>
      </c>
      <c r="F660" s="233" t="s">
        <v>177</v>
      </c>
      <c r="G660" s="231"/>
      <c r="H660" s="234">
        <v>1.305</v>
      </c>
      <c r="I660" s="235"/>
      <c r="J660" s="231"/>
      <c r="K660" s="231"/>
      <c r="L660" s="236"/>
      <c r="M660" s="237"/>
      <c r="N660" s="238"/>
      <c r="O660" s="238"/>
      <c r="P660" s="238"/>
      <c r="Q660" s="238"/>
      <c r="R660" s="238"/>
      <c r="S660" s="238"/>
      <c r="T660" s="239"/>
      <c r="AT660" s="240" t="s">
        <v>152</v>
      </c>
      <c r="AU660" s="240" t="s">
        <v>82</v>
      </c>
      <c r="AV660" s="15" t="s">
        <v>145</v>
      </c>
      <c r="AW660" s="15" t="s">
        <v>33</v>
      </c>
      <c r="AX660" s="15" t="s">
        <v>80</v>
      </c>
      <c r="AY660" s="240" t="s">
        <v>136</v>
      </c>
    </row>
    <row r="661" spans="1:65" s="2" customFormat="1" ht="16.5" customHeight="1">
      <c r="A661" s="37"/>
      <c r="B661" s="38"/>
      <c r="C661" s="241" t="s">
        <v>1059</v>
      </c>
      <c r="D661" s="241" t="s">
        <v>403</v>
      </c>
      <c r="E661" s="242" t="s">
        <v>956</v>
      </c>
      <c r="F661" s="243" t="s">
        <v>1625</v>
      </c>
      <c r="G661" s="244" t="s">
        <v>90</v>
      </c>
      <c r="H661" s="245">
        <v>1.37</v>
      </c>
      <c r="I661" s="246"/>
      <c r="J661" s="247">
        <f>ROUND(I661*H661,2)</f>
        <v>0</v>
      </c>
      <c r="K661" s="243" t="s">
        <v>471</v>
      </c>
      <c r="L661" s="248"/>
      <c r="M661" s="249" t="s">
        <v>19</v>
      </c>
      <c r="N661" s="250" t="s">
        <v>43</v>
      </c>
      <c r="O661" s="67"/>
      <c r="P661" s="200">
        <f>O661*H661</f>
        <v>0</v>
      </c>
      <c r="Q661" s="200">
        <v>0.081</v>
      </c>
      <c r="R661" s="200">
        <f>Q661*H661</f>
        <v>0.11097000000000001</v>
      </c>
      <c r="S661" s="200">
        <v>0</v>
      </c>
      <c r="T661" s="201">
        <f>S661*H661</f>
        <v>0</v>
      </c>
      <c r="U661" s="37"/>
      <c r="V661" s="37"/>
      <c r="W661" s="37"/>
      <c r="X661" s="37"/>
      <c r="Y661" s="37"/>
      <c r="Z661" s="37"/>
      <c r="AA661" s="37"/>
      <c r="AB661" s="37"/>
      <c r="AC661" s="37"/>
      <c r="AD661" s="37"/>
      <c r="AE661" s="37"/>
      <c r="AR661" s="202" t="s">
        <v>407</v>
      </c>
      <c r="AT661" s="202" t="s">
        <v>403</v>
      </c>
      <c r="AU661" s="202" t="s">
        <v>82</v>
      </c>
      <c r="AY661" s="20" t="s">
        <v>136</v>
      </c>
      <c r="BE661" s="203">
        <f>IF(N661="základní",J661,0)</f>
        <v>0</v>
      </c>
      <c r="BF661" s="203">
        <f>IF(N661="snížená",J661,0)</f>
        <v>0</v>
      </c>
      <c r="BG661" s="203">
        <f>IF(N661="zákl. přenesená",J661,0)</f>
        <v>0</v>
      </c>
      <c r="BH661" s="203">
        <f>IF(N661="sníž. přenesená",J661,0)</f>
        <v>0</v>
      </c>
      <c r="BI661" s="203">
        <f>IF(N661="nulová",J661,0)</f>
        <v>0</v>
      </c>
      <c r="BJ661" s="20" t="s">
        <v>80</v>
      </c>
      <c r="BK661" s="203">
        <f>ROUND(I661*H661,2)</f>
        <v>0</v>
      </c>
      <c r="BL661" s="20" t="s">
        <v>332</v>
      </c>
      <c r="BM661" s="202" t="s">
        <v>1626</v>
      </c>
    </row>
    <row r="662" spans="1:47" s="2" customFormat="1" ht="11.25">
      <c r="A662" s="37"/>
      <c r="B662" s="38"/>
      <c r="C662" s="39"/>
      <c r="D662" s="204" t="s">
        <v>148</v>
      </c>
      <c r="E662" s="39"/>
      <c r="F662" s="205" t="s">
        <v>1625</v>
      </c>
      <c r="G662" s="39"/>
      <c r="H662" s="39"/>
      <c r="I662" s="112"/>
      <c r="J662" s="39"/>
      <c r="K662" s="39"/>
      <c r="L662" s="42"/>
      <c r="M662" s="206"/>
      <c r="N662" s="207"/>
      <c r="O662" s="67"/>
      <c r="P662" s="67"/>
      <c r="Q662" s="67"/>
      <c r="R662" s="67"/>
      <c r="S662" s="67"/>
      <c r="T662" s="68"/>
      <c r="U662" s="37"/>
      <c r="V662" s="37"/>
      <c r="W662" s="37"/>
      <c r="X662" s="37"/>
      <c r="Y662" s="37"/>
      <c r="Z662" s="37"/>
      <c r="AA662" s="37"/>
      <c r="AB662" s="37"/>
      <c r="AC662" s="37"/>
      <c r="AD662" s="37"/>
      <c r="AE662" s="37"/>
      <c r="AT662" s="20" t="s">
        <v>148</v>
      </c>
      <c r="AU662" s="20" t="s">
        <v>82</v>
      </c>
    </row>
    <row r="663" spans="2:51" s="13" customFormat="1" ht="11.25">
      <c r="B663" s="209"/>
      <c r="C663" s="210"/>
      <c r="D663" s="204" t="s">
        <v>152</v>
      </c>
      <c r="E663" s="211" t="s">
        <v>19</v>
      </c>
      <c r="F663" s="212" t="s">
        <v>1623</v>
      </c>
      <c r="G663" s="210"/>
      <c r="H663" s="211" t="s">
        <v>19</v>
      </c>
      <c r="I663" s="213"/>
      <c r="J663" s="210"/>
      <c r="K663" s="210"/>
      <c r="L663" s="214"/>
      <c r="M663" s="215"/>
      <c r="N663" s="216"/>
      <c r="O663" s="216"/>
      <c r="P663" s="216"/>
      <c r="Q663" s="216"/>
      <c r="R663" s="216"/>
      <c r="S663" s="216"/>
      <c r="T663" s="217"/>
      <c r="AT663" s="218" t="s">
        <v>152</v>
      </c>
      <c r="AU663" s="218" t="s">
        <v>82</v>
      </c>
      <c r="AV663" s="13" t="s">
        <v>80</v>
      </c>
      <c r="AW663" s="13" t="s">
        <v>33</v>
      </c>
      <c r="AX663" s="13" t="s">
        <v>72</v>
      </c>
      <c r="AY663" s="218" t="s">
        <v>136</v>
      </c>
    </row>
    <row r="664" spans="2:51" s="14" customFormat="1" ht="11.25">
      <c r="B664" s="219"/>
      <c r="C664" s="220"/>
      <c r="D664" s="204" t="s">
        <v>152</v>
      </c>
      <c r="E664" s="221" t="s">
        <v>19</v>
      </c>
      <c r="F664" s="222" t="s">
        <v>1624</v>
      </c>
      <c r="G664" s="220"/>
      <c r="H664" s="223">
        <v>1.305</v>
      </c>
      <c r="I664" s="224"/>
      <c r="J664" s="220"/>
      <c r="K664" s="220"/>
      <c r="L664" s="225"/>
      <c r="M664" s="226"/>
      <c r="N664" s="227"/>
      <c r="O664" s="227"/>
      <c r="P664" s="227"/>
      <c r="Q664" s="227"/>
      <c r="R664" s="227"/>
      <c r="S664" s="227"/>
      <c r="T664" s="228"/>
      <c r="AT664" s="229" t="s">
        <v>152</v>
      </c>
      <c r="AU664" s="229" t="s">
        <v>82</v>
      </c>
      <c r="AV664" s="14" t="s">
        <v>82</v>
      </c>
      <c r="AW664" s="14" t="s">
        <v>33</v>
      </c>
      <c r="AX664" s="14" t="s">
        <v>72</v>
      </c>
      <c r="AY664" s="229" t="s">
        <v>136</v>
      </c>
    </row>
    <row r="665" spans="2:51" s="15" customFormat="1" ht="11.25">
      <c r="B665" s="230"/>
      <c r="C665" s="231"/>
      <c r="D665" s="204" t="s">
        <v>152</v>
      </c>
      <c r="E665" s="232" t="s">
        <v>19</v>
      </c>
      <c r="F665" s="233" t="s">
        <v>177</v>
      </c>
      <c r="G665" s="231"/>
      <c r="H665" s="234">
        <v>1.305</v>
      </c>
      <c r="I665" s="235"/>
      <c r="J665" s="231"/>
      <c r="K665" s="231"/>
      <c r="L665" s="236"/>
      <c r="M665" s="237"/>
      <c r="N665" s="238"/>
      <c r="O665" s="238"/>
      <c r="P665" s="238"/>
      <c r="Q665" s="238"/>
      <c r="R665" s="238"/>
      <c r="S665" s="238"/>
      <c r="T665" s="239"/>
      <c r="AT665" s="240" t="s">
        <v>152</v>
      </c>
      <c r="AU665" s="240" t="s">
        <v>82</v>
      </c>
      <c r="AV665" s="15" t="s">
        <v>145</v>
      </c>
      <c r="AW665" s="15" t="s">
        <v>33</v>
      </c>
      <c r="AX665" s="15" t="s">
        <v>80</v>
      </c>
      <c r="AY665" s="240" t="s">
        <v>136</v>
      </c>
    </row>
    <row r="666" spans="2:51" s="14" customFormat="1" ht="11.25">
      <c r="B666" s="219"/>
      <c r="C666" s="220"/>
      <c r="D666" s="204" t="s">
        <v>152</v>
      </c>
      <c r="E666" s="220"/>
      <c r="F666" s="222" t="s">
        <v>1627</v>
      </c>
      <c r="G666" s="220"/>
      <c r="H666" s="223">
        <v>1.37</v>
      </c>
      <c r="I666" s="224"/>
      <c r="J666" s="220"/>
      <c r="K666" s="220"/>
      <c r="L666" s="225"/>
      <c r="M666" s="226"/>
      <c r="N666" s="227"/>
      <c r="O666" s="227"/>
      <c r="P666" s="227"/>
      <c r="Q666" s="227"/>
      <c r="R666" s="227"/>
      <c r="S666" s="227"/>
      <c r="T666" s="228"/>
      <c r="AT666" s="229" t="s">
        <v>152</v>
      </c>
      <c r="AU666" s="229" t="s">
        <v>82</v>
      </c>
      <c r="AV666" s="14" t="s">
        <v>82</v>
      </c>
      <c r="AW666" s="14" t="s">
        <v>4</v>
      </c>
      <c r="AX666" s="14" t="s">
        <v>80</v>
      </c>
      <c r="AY666" s="229" t="s">
        <v>136</v>
      </c>
    </row>
    <row r="667" spans="1:65" s="2" customFormat="1" ht="16.5" customHeight="1">
      <c r="A667" s="37"/>
      <c r="B667" s="38"/>
      <c r="C667" s="191" t="s">
        <v>1065</v>
      </c>
      <c r="D667" s="191" t="s">
        <v>141</v>
      </c>
      <c r="E667" s="192" t="s">
        <v>969</v>
      </c>
      <c r="F667" s="193" t="s">
        <v>970</v>
      </c>
      <c r="G667" s="194" t="s">
        <v>354</v>
      </c>
      <c r="H667" s="195">
        <v>1.745</v>
      </c>
      <c r="I667" s="196"/>
      <c r="J667" s="197">
        <f>ROUND(I667*H667,2)</f>
        <v>0</v>
      </c>
      <c r="K667" s="193" t="s">
        <v>144</v>
      </c>
      <c r="L667" s="42"/>
      <c r="M667" s="198" t="s">
        <v>19</v>
      </c>
      <c r="N667" s="199" t="s">
        <v>43</v>
      </c>
      <c r="O667" s="67"/>
      <c r="P667" s="200">
        <f>O667*H667</f>
        <v>0</v>
      </c>
      <c r="Q667" s="200">
        <v>0</v>
      </c>
      <c r="R667" s="200">
        <f>Q667*H667</f>
        <v>0</v>
      </c>
      <c r="S667" s="200">
        <v>0</v>
      </c>
      <c r="T667" s="201">
        <f>S667*H667</f>
        <v>0</v>
      </c>
      <c r="U667" s="37"/>
      <c r="V667" s="37"/>
      <c r="W667" s="37"/>
      <c r="X667" s="37"/>
      <c r="Y667" s="37"/>
      <c r="Z667" s="37"/>
      <c r="AA667" s="37"/>
      <c r="AB667" s="37"/>
      <c r="AC667" s="37"/>
      <c r="AD667" s="37"/>
      <c r="AE667" s="37"/>
      <c r="AR667" s="202" t="s">
        <v>332</v>
      </c>
      <c r="AT667" s="202" t="s">
        <v>141</v>
      </c>
      <c r="AU667" s="202" t="s">
        <v>82</v>
      </c>
      <c r="AY667" s="20" t="s">
        <v>136</v>
      </c>
      <c r="BE667" s="203">
        <f>IF(N667="základní",J667,0)</f>
        <v>0</v>
      </c>
      <c r="BF667" s="203">
        <f>IF(N667="snížená",J667,0)</f>
        <v>0</v>
      </c>
      <c r="BG667" s="203">
        <f>IF(N667="zákl. přenesená",J667,0)</f>
        <v>0</v>
      </c>
      <c r="BH667" s="203">
        <f>IF(N667="sníž. přenesená",J667,0)</f>
        <v>0</v>
      </c>
      <c r="BI667" s="203">
        <f>IF(N667="nulová",J667,0)</f>
        <v>0</v>
      </c>
      <c r="BJ667" s="20" t="s">
        <v>80</v>
      </c>
      <c r="BK667" s="203">
        <f>ROUND(I667*H667,2)</f>
        <v>0</v>
      </c>
      <c r="BL667" s="20" t="s">
        <v>332</v>
      </c>
      <c r="BM667" s="202" t="s">
        <v>1628</v>
      </c>
    </row>
    <row r="668" spans="1:47" s="2" customFormat="1" ht="19.5">
      <c r="A668" s="37"/>
      <c r="B668" s="38"/>
      <c r="C668" s="39"/>
      <c r="D668" s="204" t="s">
        <v>148</v>
      </c>
      <c r="E668" s="39"/>
      <c r="F668" s="205" t="s">
        <v>972</v>
      </c>
      <c r="G668" s="39"/>
      <c r="H668" s="39"/>
      <c r="I668" s="112"/>
      <c r="J668" s="39"/>
      <c r="K668" s="39"/>
      <c r="L668" s="42"/>
      <c r="M668" s="206"/>
      <c r="N668" s="207"/>
      <c r="O668" s="67"/>
      <c r="P668" s="67"/>
      <c r="Q668" s="67"/>
      <c r="R668" s="67"/>
      <c r="S668" s="67"/>
      <c r="T668" s="68"/>
      <c r="U668" s="37"/>
      <c r="V668" s="37"/>
      <c r="W668" s="37"/>
      <c r="X668" s="37"/>
      <c r="Y668" s="37"/>
      <c r="Z668" s="37"/>
      <c r="AA668" s="37"/>
      <c r="AB668" s="37"/>
      <c r="AC668" s="37"/>
      <c r="AD668" s="37"/>
      <c r="AE668" s="37"/>
      <c r="AT668" s="20" t="s">
        <v>148</v>
      </c>
      <c r="AU668" s="20" t="s">
        <v>82</v>
      </c>
    </row>
    <row r="669" spans="1:47" s="2" customFormat="1" ht="78">
      <c r="A669" s="37"/>
      <c r="B669" s="38"/>
      <c r="C669" s="39"/>
      <c r="D669" s="204" t="s">
        <v>150</v>
      </c>
      <c r="E669" s="39"/>
      <c r="F669" s="208" t="s">
        <v>442</v>
      </c>
      <c r="G669" s="39"/>
      <c r="H669" s="39"/>
      <c r="I669" s="112"/>
      <c r="J669" s="39"/>
      <c r="K669" s="39"/>
      <c r="L669" s="42"/>
      <c r="M669" s="206"/>
      <c r="N669" s="207"/>
      <c r="O669" s="67"/>
      <c r="P669" s="67"/>
      <c r="Q669" s="67"/>
      <c r="R669" s="67"/>
      <c r="S669" s="67"/>
      <c r="T669" s="68"/>
      <c r="U669" s="37"/>
      <c r="V669" s="37"/>
      <c r="W669" s="37"/>
      <c r="X669" s="37"/>
      <c r="Y669" s="37"/>
      <c r="Z669" s="37"/>
      <c r="AA669" s="37"/>
      <c r="AB669" s="37"/>
      <c r="AC669" s="37"/>
      <c r="AD669" s="37"/>
      <c r="AE669" s="37"/>
      <c r="AT669" s="20" t="s">
        <v>150</v>
      </c>
      <c r="AU669" s="20" t="s">
        <v>82</v>
      </c>
    </row>
    <row r="670" spans="1:65" s="2" customFormat="1" ht="16.5" customHeight="1">
      <c r="A670" s="37"/>
      <c r="B670" s="38"/>
      <c r="C670" s="191" t="s">
        <v>1069</v>
      </c>
      <c r="D670" s="191" t="s">
        <v>141</v>
      </c>
      <c r="E670" s="192" t="s">
        <v>974</v>
      </c>
      <c r="F670" s="193" t="s">
        <v>975</v>
      </c>
      <c r="G670" s="194" t="s">
        <v>354</v>
      </c>
      <c r="H670" s="195">
        <v>1.745</v>
      </c>
      <c r="I670" s="196"/>
      <c r="J670" s="197">
        <f>ROUND(I670*H670,2)</f>
        <v>0</v>
      </c>
      <c r="K670" s="193" t="s">
        <v>144</v>
      </c>
      <c r="L670" s="42"/>
      <c r="M670" s="198" t="s">
        <v>19</v>
      </c>
      <c r="N670" s="199" t="s">
        <v>43</v>
      </c>
      <c r="O670" s="67"/>
      <c r="P670" s="200">
        <f>O670*H670</f>
        <v>0</v>
      </c>
      <c r="Q670" s="200">
        <v>0</v>
      </c>
      <c r="R670" s="200">
        <f>Q670*H670</f>
        <v>0</v>
      </c>
      <c r="S670" s="200">
        <v>0</v>
      </c>
      <c r="T670" s="201">
        <f>S670*H670</f>
        <v>0</v>
      </c>
      <c r="U670" s="37"/>
      <c r="V670" s="37"/>
      <c r="W670" s="37"/>
      <c r="X670" s="37"/>
      <c r="Y670" s="37"/>
      <c r="Z670" s="37"/>
      <c r="AA670" s="37"/>
      <c r="AB670" s="37"/>
      <c r="AC670" s="37"/>
      <c r="AD670" s="37"/>
      <c r="AE670" s="37"/>
      <c r="AR670" s="202" t="s">
        <v>332</v>
      </c>
      <c r="AT670" s="202" t="s">
        <v>141</v>
      </c>
      <c r="AU670" s="202" t="s">
        <v>82</v>
      </c>
      <c r="AY670" s="20" t="s">
        <v>136</v>
      </c>
      <c r="BE670" s="203">
        <f>IF(N670="základní",J670,0)</f>
        <v>0</v>
      </c>
      <c r="BF670" s="203">
        <f>IF(N670="snížená",J670,0)</f>
        <v>0</v>
      </c>
      <c r="BG670" s="203">
        <f>IF(N670="zákl. přenesená",J670,0)</f>
        <v>0</v>
      </c>
      <c r="BH670" s="203">
        <f>IF(N670="sníž. přenesená",J670,0)</f>
        <v>0</v>
      </c>
      <c r="BI670" s="203">
        <f>IF(N670="nulová",J670,0)</f>
        <v>0</v>
      </c>
      <c r="BJ670" s="20" t="s">
        <v>80</v>
      </c>
      <c r="BK670" s="203">
        <f>ROUND(I670*H670,2)</f>
        <v>0</v>
      </c>
      <c r="BL670" s="20" t="s">
        <v>332</v>
      </c>
      <c r="BM670" s="202" t="s">
        <v>1629</v>
      </c>
    </row>
    <row r="671" spans="1:47" s="2" customFormat="1" ht="19.5">
      <c r="A671" s="37"/>
      <c r="B671" s="38"/>
      <c r="C671" s="39"/>
      <c r="D671" s="204" t="s">
        <v>148</v>
      </c>
      <c r="E671" s="39"/>
      <c r="F671" s="205" t="s">
        <v>977</v>
      </c>
      <c r="G671" s="39"/>
      <c r="H671" s="39"/>
      <c r="I671" s="112"/>
      <c r="J671" s="39"/>
      <c r="K671" s="39"/>
      <c r="L671" s="42"/>
      <c r="M671" s="206"/>
      <c r="N671" s="207"/>
      <c r="O671" s="67"/>
      <c r="P671" s="67"/>
      <c r="Q671" s="67"/>
      <c r="R671" s="67"/>
      <c r="S671" s="67"/>
      <c r="T671" s="68"/>
      <c r="U671" s="37"/>
      <c r="V671" s="37"/>
      <c r="W671" s="37"/>
      <c r="X671" s="37"/>
      <c r="Y671" s="37"/>
      <c r="Z671" s="37"/>
      <c r="AA671" s="37"/>
      <c r="AB671" s="37"/>
      <c r="AC671" s="37"/>
      <c r="AD671" s="37"/>
      <c r="AE671" s="37"/>
      <c r="AT671" s="20" t="s">
        <v>148</v>
      </c>
      <c r="AU671" s="20" t="s">
        <v>82</v>
      </c>
    </row>
    <row r="672" spans="1:47" s="2" customFormat="1" ht="78">
      <c r="A672" s="37"/>
      <c r="B672" s="38"/>
      <c r="C672" s="39"/>
      <c r="D672" s="204" t="s">
        <v>150</v>
      </c>
      <c r="E672" s="39"/>
      <c r="F672" s="208" t="s">
        <v>442</v>
      </c>
      <c r="G672" s="39"/>
      <c r="H672" s="39"/>
      <c r="I672" s="112"/>
      <c r="J672" s="39"/>
      <c r="K672" s="39"/>
      <c r="L672" s="42"/>
      <c r="M672" s="206"/>
      <c r="N672" s="207"/>
      <c r="O672" s="67"/>
      <c r="P672" s="67"/>
      <c r="Q672" s="67"/>
      <c r="R672" s="67"/>
      <c r="S672" s="67"/>
      <c r="T672" s="68"/>
      <c r="U672" s="37"/>
      <c r="V672" s="37"/>
      <c r="W672" s="37"/>
      <c r="X672" s="37"/>
      <c r="Y672" s="37"/>
      <c r="Z672" s="37"/>
      <c r="AA672" s="37"/>
      <c r="AB672" s="37"/>
      <c r="AC672" s="37"/>
      <c r="AD672" s="37"/>
      <c r="AE672" s="37"/>
      <c r="AT672" s="20" t="s">
        <v>150</v>
      </c>
      <c r="AU672" s="20" t="s">
        <v>82</v>
      </c>
    </row>
    <row r="673" spans="2:63" s="12" customFormat="1" ht="22.9" customHeight="1">
      <c r="B673" s="175"/>
      <c r="C673" s="176"/>
      <c r="D673" s="177" t="s">
        <v>71</v>
      </c>
      <c r="E673" s="189" t="s">
        <v>978</v>
      </c>
      <c r="F673" s="189" t="s">
        <v>979</v>
      </c>
      <c r="G673" s="176"/>
      <c r="H673" s="176"/>
      <c r="I673" s="179"/>
      <c r="J673" s="190">
        <f>BK673</f>
        <v>0</v>
      </c>
      <c r="K673" s="176"/>
      <c r="L673" s="181"/>
      <c r="M673" s="182"/>
      <c r="N673" s="183"/>
      <c r="O673" s="183"/>
      <c r="P673" s="184">
        <f>SUM(P674:P755)</f>
        <v>0</v>
      </c>
      <c r="Q673" s="183"/>
      <c r="R673" s="184">
        <f>SUM(R674:R755)</f>
        <v>1.1139268000000002</v>
      </c>
      <c r="S673" s="183"/>
      <c r="T673" s="185">
        <f>SUM(T674:T755)</f>
        <v>0</v>
      </c>
      <c r="AR673" s="186" t="s">
        <v>82</v>
      </c>
      <c r="AT673" s="187" t="s">
        <v>71</v>
      </c>
      <c r="AU673" s="187" t="s">
        <v>80</v>
      </c>
      <c r="AY673" s="186" t="s">
        <v>136</v>
      </c>
      <c r="BK673" s="188">
        <f>SUM(BK674:BK755)</f>
        <v>0</v>
      </c>
    </row>
    <row r="674" spans="1:65" s="2" customFormat="1" ht="16.5" customHeight="1">
      <c r="A674" s="37"/>
      <c r="B674" s="38"/>
      <c r="C674" s="191" t="s">
        <v>1073</v>
      </c>
      <c r="D674" s="191" t="s">
        <v>141</v>
      </c>
      <c r="E674" s="192" t="s">
        <v>1630</v>
      </c>
      <c r="F674" s="193" t="s">
        <v>1631</v>
      </c>
      <c r="G674" s="194" t="s">
        <v>90</v>
      </c>
      <c r="H674" s="195">
        <v>23.12</v>
      </c>
      <c r="I674" s="196"/>
      <c r="J674" s="197">
        <f>ROUND(I674*H674,2)</f>
        <v>0</v>
      </c>
      <c r="K674" s="193" t="s">
        <v>144</v>
      </c>
      <c r="L674" s="42"/>
      <c r="M674" s="198" t="s">
        <v>19</v>
      </c>
      <c r="N674" s="199" t="s">
        <v>43</v>
      </c>
      <c r="O674" s="67"/>
      <c r="P674" s="200">
        <f>O674*H674</f>
        <v>0</v>
      </c>
      <c r="Q674" s="200">
        <v>7E-05</v>
      </c>
      <c r="R674" s="200">
        <f>Q674*H674</f>
        <v>0.0016183999999999999</v>
      </c>
      <c r="S674" s="200">
        <v>0</v>
      </c>
      <c r="T674" s="201">
        <f>S674*H674</f>
        <v>0</v>
      </c>
      <c r="U674" s="37"/>
      <c r="V674" s="37"/>
      <c r="W674" s="37"/>
      <c r="X674" s="37"/>
      <c r="Y674" s="37"/>
      <c r="Z674" s="37"/>
      <c r="AA674" s="37"/>
      <c r="AB674" s="37"/>
      <c r="AC674" s="37"/>
      <c r="AD674" s="37"/>
      <c r="AE674" s="37"/>
      <c r="AR674" s="202" t="s">
        <v>332</v>
      </c>
      <c r="AT674" s="202" t="s">
        <v>141</v>
      </c>
      <c r="AU674" s="202" t="s">
        <v>82</v>
      </c>
      <c r="AY674" s="20" t="s">
        <v>136</v>
      </c>
      <c r="BE674" s="203">
        <f>IF(N674="základní",J674,0)</f>
        <v>0</v>
      </c>
      <c r="BF674" s="203">
        <f>IF(N674="snížená",J674,0)</f>
        <v>0</v>
      </c>
      <c r="BG674" s="203">
        <f>IF(N674="zákl. přenesená",J674,0)</f>
        <v>0</v>
      </c>
      <c r="BH674" s="203">
        <f>IF(N674="sníž. přenesená",J674,0)</f>
        <v>0</v>
      </c>
      <c r="BI674" s="203">
        <f>IF(N674="nulová",J674,0)</f>
        <v>0</v>
      </c>
      <c r="BJ674" s="20" t="s">
        <v>80</v>
      </c>
      <c r="BK674" s="203">
        <f>ROUND(I674*H674,2)</f>
        <v>0</v>
      </c>
      <c r="BL674" s="20" t="s">
        <v>332</v>
      </c>
      <c r="BM674" s="202" t="s">
        <v>1632</v>
      </c>
    </row>
    <row r="675" spans="1:47" s="2" customFormat="1" ht="11.25">
      <c r="A675" s="37"/>
      <c r="B675" s="38"/>
      <c r="C675" s="39"/>
      <c r="D675" s="204" t="s">
        <v>148</v>
      </c>
      <c r="E675" s="39"/>
      <c r="F675" s="205" t="s">
        <v>1633</v>
      </c>
      <c r="G675" s="39"/>
      <c r="H675" s="39"/>
      <c r="I675" s="112"/>
      <c r="J675" s="39"/>
      <c r="K675" s="39"/>
      <c r="L675" s="42"/>
      <c r="M675" s="206"/>
      <c r="N675" s="207"/>
      <c r="O675" s="67"/>
      <c r="P675" s="67"/>
      <c r="Q675" s="67"/>
      <c r="R675" s="67"/>
      <c r="S675" s="67"/>
      <c r="T675" s="68"/>
      <c r="U675" s="37"/>
      <c r="V675" s="37"/>
      <c r="W675" s="37"/>
      <c r="X675" s="37"/>
      <c r="Y675" s="37"/>
      <c r="Z675" s="37"/>
      <c r="AA675" s="37"/>
      <c r="AB675" s="37"/>
      <c r="AC675" s="37"/>
      <c r="AD675" s="37"/>
      <c r="AE675" s="37"/>
      <c r="AT675" s="20" t="s">
        <v>148</v>
      </c>
      <c r="AU675" s="20" t="s">
        <v>82</v>
      </c>
    </row>
    <row r="676" spans="2:51" s="14" customFormat="1" ht="11.25">
      <c r="B676" s="219"/>
      <c r="C676" s="220"/>
      <c r="D676" s="204" t="s">
        <v>152</v>
      </c>
      <c r="E676" s="221" t="s">
        <v>19</v>
      </c>
      <c r="F676" s="222" t="s">
        <v>1634</v>
      </c>
      <c r="G676" s="220"/>
      <c r="H676" s="223">
        <v>23.12</v>
      </c>
      <c r="I676" s="224"/>
      <c r="J676" s="220"/>
      <c r="K676" s="220"/>
      <c r="L676" s="225"/>
      <c r="M676" s="226"/>
      <c r="N676" s="227"/>
      <c r="O676" s="227"/>
      <c r="P676" s="227"/>
      <c r="Q676" s="227"/>
      <c r="R676" s="227"/>
      <c r="S676" s="227"/>
      <c r="T676" s="228"/>
      <c r="AT676" s="229" t="s">
        <v>152</v>
      </c>
      <c r="AU676" s="229" t="s">
        <v>82</v>
      </c>
      <c r="AV676" s="14" t="s">
        <v>82</v>
      </c>
      <c r="AW676" s="14" t="s">
        <v>33</v>
      </c>
      <c r="AX676" s="14" t="s">
        <v>80</v>
      </c>
      <c r="AY676" s="229" t="s">
        <v>136</v>
      </c>
    </row>
    <row r="677" spans="1:65" s="2" customFormat="1" ht="16.5" customHeight="1">
      <c r="A677" s="37"/>
      <c r="B677" s="38"/>
      <c r="C677" s="191" t="s">
        <v>1077</v>
      </c>
      <c r="D677" s="191" t="s">
        <v>141</v>
      </c>
      <c r="E677" s="192" t="s">
        <v>1635</v>
      </c>
      <c r="F677" s="193" t="s">
        <v>1636</v>
      </c>
      <c r="G677" s="194" t="s">
        <v>90</v>
      </c>
      <c r="H677" s="195">
        <v>23.12</v>
      </c>
      <c r="I677" s="196"/>
      <c r="J677" s="197">
        <f>ROUND(I677*H677,2)</f>
        <v>0</v>
      </c>
      <c r="K677" s="193" t="s">
        <v>144</v>
      </c>
      <c r="L677" s="42"/>
      <c r="M677" s="198" t="s">
        <v>19</v>
      </c>
      <c r="N677" s="199" t="s">
        <v>43</v>
      </c>
      <c r="O677" s="67"/>
      <c r="P677" s="200">
        <f>O677*H677</f>
        <v>0</v>
      </c>
      <c r="Q677" s="200">
        <v>8E-05</v>
      </c>
      <c r="R677" s="200">
        <f>Q677*H677</f>
        <v>0.0018496000000000003</v>
      </c>
      <c r="S677" s="200">
        <v>0</v>
      </c>
      <c r="T677" s="201">
        <f>S677*H677</f>
        <v>0</v>
      </c>
      <c r="U677" s="37"/>
      <c r="V677" s="37"/>
      <c r="W677" s="37"/>
      <c r="X677" s="37"/>
      <c r="Y677" s="37"/>
      <c r="Z677" s="37"/>
      <c r="AA677" s="37"/>
      <c r="AB677" s="37"/>
      <c r="AC677" s="37"/>
      <c r="AD677" s="37"/>
      <c r="AE677" s="37"/>
      <c r="AR677" s="202" t="s">
        <v>332</v>
      </c>
      <c r="AT677" s="202" t="s">
        <v>141</v>
      </c>
      <c r="AU677" s="202" t="s">
        <v>82</v>
      </c>
      <c r="AY677" s="20" t="s">
        <v>136</v>
      </c>
      <c r="BE677" s="203">
        <f>IF(N677="základní",J677,0)</f>
        <v>0</v>
      </c>
      <c r="BF677" s="203">
        <f>IF(N677="snížená",J677,0)</f>
        <v>0</v>
      </c>
      <c r="BG677" s="203">
        <f>IF(N677="zákl. přenesená",J677,0)</f>
        <v>0</v>
      </c>
      <c r="BH677" s="203">
        <f>IF(N677="sníž. přenesená",J677,0)</f>
        <v>0</v>
      </c>
      <c r="BI677" s="203">
        <f>IF(N677="nulová",J677,0)</f>
        <v>0</v>
      </c>
      <c r="BJ677" s="20" t="s">
        <v>80</v>
      </c>
      <c r="BK677" s="203">
        <f>ROUND(I677*H677,2)</f>
        <v>0</v>
      </c>
      <c r="BL677" s="20" t="s">
        <v>332</v>
      </c>
      <c r="BM677" s="202" t="s">
        <v>1637</v>
      </c>
    </row>
    <row r="678" spans="1:47" s="2" customFormat="1" ht="11.25">
      <c r="A678" s="37"/>
      <c r="B678" s="38"/>
      <c r="C678" s="39"/>
      <c r="D678" s="204" t="s">
        <v>148</v>
      </c>
      <c r="E678" s="39"/>
      <c r="F678" s="205" t="s">
        <v>1638</v>
      </c>
      <c r="G678" s="39"/>
      <c r="H678" s="39"/>
      <c r="I678" s="112"/>
      <c r="J678" s="39"/>
      <c r="K678" s="39"/>
      <c r="L678" s="42"/>
      <c r="M678" s="206"/>
      <c r="N678" s="207"/>
      <c r="O678" s="67"/>
      <c r="P678" s="67"/>
      <c r="Q678" s="67"/>
      <c r="R678" s="67"/>
      <c r="S678" s="67"/>
      <c r="T678" s="68"/>
      <c r="U678" s="37"/>
      <c r="V678" s="37"/>
      <c r="W678" s="37"/>
      <c r="X678" s="37"/>
      <c r="Y678" s="37"/>
      <c r="Z678" s="37"/>
      <c r="AA678" s="37"/>
      <c r="AB678" s="37"/>
      <c r="AC678" s="37"/>
      <c r="AD678" s="37"/>
      <c r="AE678" s="37"/>
      <c r="AT678" s="20" t="s">
        <v>148</v>
      </c>
      <c r="AU678" s="20" t="s">
        <v>82</v>
      </c>
    </row>
    <row r="679" spans="2:51" s="14" customFormat="1" ht="11.25">
      <c r="B679" s="219"/>
      <c r="C679" s="220"/>
      <c r="D679" s="204" t="s">
        <v>152</v>
      </c>
      <c r="E679" s="221" t="s">
        <v>19</v>
      </c>
      <c r="F679" s="222" t="s">
        <v>1634</v>
      </c>
      <c r="G679" s="220"/>
      <c r="H679" s="223">
        <v>23.12</v>
      </c>
      <c r="I679" s="224"/>
      <c r="J679" s="220"/>
      <c r="K679" s="220"/>
      <c r="L679" s="225"/>
      <c r="M679" s="226"/>
      <c r="N679" s="227"/>
      <c r="O679" s="227"/>
      <c r="P679" s="227"/>
      <c r="Q679" s="227"/>
      <c r="R679" s="227"/>
      <c r="S679" s="227"/>
      <c r="T679" s="228"/>
      <c r="AT679" s="229" t="s">
        <v>152</v>
      </c>
      <c r="AU679" s="229" t="s">
        <v>82</v>
      </c>
      <c r="AV679" s="14" t="s">
        <v>82</v>
      </c>
      <c r="AW679" s="14" t="s">
        <v>33</v>
      </c>
      <c r="AX679" s="14" t="s">
        <v>80</v>
      </c>
      <c r="AY679" s="229" t="s">
        <v>136</v>
      </c>
    </row>
    <row r="680" spans="1:65" s="2" customFormat="1" ht="16.5" customHeight="1">
      <c r="A680" s="37"/>
      <c r="B680" s="38"/>
      <c r="C680" s="191" t="s">
        <v>1081</v>
      </c>
      <c r="D680" s="191" t="s">
        <v>141</v>
      </c>
      <c r="E680" s="192" t="s">
        <v>1639</v>
      </c>
      <c r="F680" s="193" t="s">
        <v>1640</v>
      </c>
      <c r="G680" s="194" t="s">
        <v>90</v>
      </c>
      <c r="H680" s="195">
        <v>23.12</v>
      </c>
      <c r="I680" s="196"/>
      <c r="J680" s="197">
        <f>ROUND(I680*H680,2)</f>
        <v>0</v>
      </c>
      <c r="K680" s="193" t="s">
        <v>144</v>
      </c>
      <c r="L680" s="42"/>
      <c r="M680" s="198" t="s">
        <v>19</v>
      </c>
      <c r="N680" s="199" t="s">
        <v>43</v>
      </c>
      <c r="O680" s="67"/>
      <c r="P680" s="200">
        <f>O680*H680</f>
        <v>0</v>
      </c>
      <c r="Q680" s="200">
        <v>0</v>
      </c>
      <c r="R680" s="200">
        <f>Q680*H680</f>
        <v>0</v>
      </c>
      <c r="S680" s="200">
        <v>0</v>
      </c>
      <c r="T680" s="201">
        <f>S680*H680</f>
        <v>0</v>
      </c>
      <c r="U680" s="37"/>
      <c r="V680" s="37"/>
      <c r="W680" s="37"/>
      <c r="X680" s="37"/>
      <c r="Y680" s="37"/>
      <c r="Z680" s="37"/>
      <c r="AA680" s="37"/>
      <c r="AB680" s="37"/>
      <c r="AC680" s="37"/>
      <c r="AD680" s="37"/>
      <c r="AE680" s="37"/>
      <c r="AR680" s="202" t="s">
        <v>332</v>
      </c>
      <c r="AT680" s="202" t="s">
        <v>141</v>
      </c>
      <c r="AU680" s="202" t="s">
        <v>82</v>
      </c>
      <c r="AY680" s="20" t="s">
        <v>136</v>
      </c>
      <c r="BE680" s="203">
        <f>IF(N680="základní",J680,0)</f>
        <v>0</v>
      </c>
      <c r="BF680" s="203">
        <f>IF(N680="snížená",J680,0)</f>
        <v>0</v>
      </c>
      <c r="BG680" s="203">
        <f>IF(N680="zákl. přenesená",J680,0)</f>
        <v>0</v>
      </c>
      <c r="BH680" s="203">
        <f>IF(N680="sníž. přenesená",J680,0)</f>
        <v>0</v>
      </c>
      <c r="BI680" s="203">
        <f>IF(N680="nulová",J680,0)</f>
        <v>0</v>
      </c>
      <c r="BJ680" s="20" t="s">
        <v>80</v>
      </c>
      <c r="BK680" s="203">
        <f>ROUND(I680*H680,2)</f>
        <v>0</v>
      </c>
      <c r="BL680" s="20" t="s">
        <v>332</v>
      </c>
      <c r="BM680" s="202" t="s">
        <v>1641</v>
      </c>
    </row>
    <row r="681" spans="1:47" s="2" customFormat="1" ht="11.25">
      <c r="A681" s="37"/>
      <c r="B681" s="38"/>
      <c r="C681" s="39"/>
      <c r="D681" s="204" t="s">
        <v>148</v>
      </c>
      <c r="E681" s="39"/>
      <c r="F681" s="205" t="s">
        <v>1642</v>
      </c>
      <c r="G681" s="39"/>
      <c r="H681" s="39"/>
      <c r="I681" s="112"/>
      <c r="J681" s="39"/>
      <c r="K681" s="39"/>
      <c r="L681" s="42"/>
      <c r="M681" s="206"/>
      <c r="N681" s="207"/>
      <c r="O681" s="67"/>
      <c r="P681" s="67"/>
      <c r="Q681" s="67"/>
      <c r="R681" s="67"/>
      <c r="S681" s="67"/>
      <c r="T681" s="68"/>
      <c r="U681" s="37"/>
      <c r="V681" s="37"/>
      <c r="W681" s="37"/>
      <c r="X681" s="37"/>
      <c r="Y681" s="37"/>
      <c r="Z681" s="37"/>
      <c r="AA681" s="37"/>
      <c r="AB681" s="37"/>
      <c r="AC681" s="37"/>
      <c r="AD681" s="37"/>
      <c r="AE681" s="37"/>
      <c r="AT681" s="20" t="s">
        <v>148</v>
      </c>
      <c r="AU681" s="20" t="s">
        <v>82</v>
      </c>
    </row>
    <row r="682" spans="2:51" s="14" customFormat="1" ht="11.25">
      <c r="B682" s="219"/>
      <c r="C682" s="220"/>
      <c r="D682" s="204" t="s">
        <v>152</v>
      </c>
      <c r="E682" s="221" t="s">
        <v>19</v>
      </c>
      <c r="F682" s="222" t="s">
        <v>1634</v>
      </c>
      <c r="G682" s="220"/>
      <c r="H682" s="223">
        <v>23.12</v>
      </c>
      <c r="I682" s="224"/>
      <c r="J682" s="220"/>
      <c r="K682" s="220"/>
      <c r="L682" s="225"/>
      <c r="M682" s="226"/>
      <c r="N682" s="227"/>
      <c r="O682" s="227"/>
      <c r="P682" s="227"/>
      <c r="Q682" s="227"/>
      <c r="R682" s="227"/>
      <c r="S682" s="227"/>
      <c r="T682" s="228"/>
      <c r="AT682" s="229" t="s">
        <v>152</v>
      </c>
      <c r="AU682" s="229" t="s">
        <v>82</v>
      </c>
      <c r="AV682" s="14" t="s">
        <v>82</v>
      </c>
      <c r="AW682" s="14" t="s">
        <v>33</v>
      </c>
      <c r="AX682" s="14" t="s">
        <v>80</v>
      </c>
      <c r="AY682" s="229" t="s">
        <v>136</v>
      </c>
    </row>
    <row r="683" spans="1:65" s="2" customFormat="1" ht="16.5" customHeight="1">
      <c r="A683" s="37"/>
      <c r="B683" s="38"/>
      <c r="C683" s="191" t="s">
        <v>1085</v>
      </c>
      <c r="D683" s="191" t="s">
        <v>141</v>
      </c>
      <c r="E683" s="192" t="s">
        <v>1643</v>
      </c>
      <c r="F683" s="193" t="s">
        <v>1644</v>
      </c>
      <c r="G683" s="194" t="s">
        <v>90</v>
      </c>
      <c r="H683" s="195">
        <v>23.12</v>
      </c>
      <c r="I683" s="196"/>
      <c r="J683" s="197">
        <f>ROUND(I683*H683,2)</f>
        <v>0</v>
      </c>
      <c r="K683" s="193" t="s">
        <v>144</v>
      </c>
      <c r="L683" s="42"/>
      <c r="M683" s="198" t="s">
        <v>19</v>
      </c>
      <c r="N683" s="199" t="s">
        <v>43</v>
      </c>
      <c r="O683" s="67"/>
      <c r="P683" s="200">
        <f>O683*H683</f>
        <v>0</v>
      </c>
      <c r="Q683" s="200">
        <v>0.00014</v>
      </c>
      <c r="R683" s="200">
        <f>Q683*H683</f>
        <v>0.0032367999999999997</v>
      </c>
      <c r="S683" s="200">
        <v>0</v>
      </c>
      <c r="T683" s="201">
        <f>S683*H683</f>
        <v>0</v>
      </c>
      <c r="U683" s="37"/>
      <c r="V683" s="37"/>
      <c r="W683" s="37"/>
      <c r="X683" s="37"/>
      <c r="Y683" s="37"/>
      <c r="Z683" s="37"/>
      <c r="AA683" s="37"/>
      <c r="AB683" s="37"/>
      <c r="AC683" s="37"/>
      <c r="AD683" s="37"/>
      <c r="AE683" s="37"/>
      <c r="AR683" s="202" t="s">
        <v>332</v>
      </c>
      <c r="AT683" s="202" t="s">
        <v>141</v>
      </c>
      <c r="AU683" s="202" t="s">
        <v>82</v>
      </c>
      <c r="AY683" s="20" t="s">
        <v>136</v>
      </c>
      <c r="BE683" s="203">
        <f>IF(N683="základní",J683,0)</f>
        <v>0</v>
      </c>
      <c r="BF683" s="203">
        <f>IF(N683="snížená",J683,0)</f>
        <v>0</v>
      </c>
      <c r="BG683" s="203">
        <f>IF(N683="zákl. přenesená",J683,0)</f>
        <v>0</v>
      </c>
      <c r="BH683" s="203">
        <f>IF(N683="sníž. přenesená",J683,0)</f>
        <v>0</v>
      </c>
      <c r="BI683" s="203">
        <f>IF(N683="nulová",J683,0)</f>
        <v>0</v>
      </c>
      <c r="BJ683" s="20" t="s">
        <v>80</v>
      </c>
      <c r="BK683" s="203">
        <f>ROUND(I683*H683,2)</f>
        <v>0</v>
      </c>
      <c r="BL683" s="20" t="s">
        <v>332</v>
      </c>
      <c r="BM683" s="202" t="s">
        <v>1645</v>
      </c>
    </row>
    <row r="684" spans="1:47" s="2" customFormat="1" ht="11.25">
      <c r="A684" s="37"/>
      <c r="B684" s="38"/>
      <c r="C684" s="39"/>
      <c r="D684" s="204" t="s">
        <v>148</v>
      </c>
      <c r="E684" s="39"/>
      <c r="F684" s="205" t="s">
        <v>1646</v>
      </c>
      <c r="G684" s="39"/>
      <c r="H684" s="39"/>
      <c r="I684" s="112"/>
      <c r="J684" s="39"/>
      <c r="K684" s="39"/>
      <c r="L684" s="42"/>
      <c r="M684" s="206"/>
      <c r="N684" s="207"/>
      <c r="O684" s="67"/>
      <c r="P684" s="67"/>
      <c r="Q684" s="67"/>
      <c r="R684" s="67"/>
      <c r="S684" s="67"/>
      <c r="T684" s="68"/>
      <c r="U684" s="37"/>
      <c r="V684" s="37"/>
      <c r="W684" s="37"/>
      <c r="X684" s="37"/>
      <c r="Y684" s="37"/>
      <c r="Z684" s="37"/>
      <c r="AA684" s="37"/>
      <c r="AB684" s="37"/>
      <c r="AC684" s="37"/>
      <c r="AD684" s="37"/>
      <c r="AE684" s="37"/>
      <c r="AT684" s="20" t="s">
        <v>148</v>
      </c>
      <c r="AU684" s="20" t="s">
        <v>82</v>
      </c>
    </row>
    <row r="685" spans="2:51" s="14" customFormat="1" ht="11.25">
      <c r="B685" s="219"/>
      <c r="C685" s="220"/>
      <c r="D685" s="204" t="s">
        <v>152</v>
      </c>
      <c r="E685" s="221" t="s">
        <v>19</v>
      </c>
      <c r="F685" s="222" t="s">
        <v>1634</v>
      </c>
      <c r="G685" s="220"/>
      <c r="H685" s="223">
        <v>23.12</v>
      </c>
      <c r="I685" s="224"/>
      <c r="J685" s="220"/>
      <c r="K685" s="220"/>
      <c r="L685" s="225"/>
      <c r="M685" s="226"/>
      <c r="N685" s="227"/>
      <c r="O685" s="227"/>
      <c r="P685" s="227"/>
      <c r="Q685" s="227"/>
      <c r="R685" s="227"/>
      <c r="S685" s="227"/>
      <c r="T685" s="228"/>
      <c r="AT685" s="229" t="s">
        <v>152</v>
      </c>
      <c r="AU685" s="229" t="s">
        <v>82</v>
      </c>
      <c r="AV685" s="14" t="s">
        <v>82</v>
      </c>
      <c r="AW685" s="14" t="s">
        <v>33</v>
      </c>
      <c r="AX685" s="14" t="s">
        <v>80</v>
      </c>
      <c r="AY685" s="229" t="s">
        <v>136</v>
      </c>
    </row>
    <row r="686" spans="1:65" s="2" customFormat="1" ht="16.5" customHeight="1">
      <c r="A686" s="37"/>
      <c r="B686" s="38"/>
      <c r="C686" s="191" t="s">
        <v>1089</v>
      </c>
      <c r="D686" s="191" t="s">
        <v>141</v>
      </c>
      <c r="E686" s="192" t="s">
        <v>1647</v>
      </c>
      <c r="F686" s="193" t="s">
        <v>1648</v>
      </c>
      <c r="G686" s="194" t="s">
        <v>90</v>
      </c>
      <c r="H686" s="195">
        <v>23.12</v>
      </c>
      <c r="I686" s="196"/>
      <c r="J686" s="197">
        <f>ROUND(I686*H686,2)</f>
        <v>0</v>
      </c>
      <c r="K686" s="193" t="s">
        <v>144</v>
      </c>
      <c r="L686" s="42"/>
      <c r="M686" s="198" t="s">
        <v>19</v>
      </c>
      <c r="N686" s="199" t="s">
        <v>43</v>
      </c>
      <c r="O686" s="67"/>
      <c r="P686" s="200">
        <f>O686*H686</f>
        <v>0</v>
      </c>
      <c r="Q686" s="200">
        <v>0.00013</v>
      </c>
      <c r="R686" s="200">
        <f>Q686*H686</f>
        <v>0.0030055999999999998</v>
      </c>
      <c r="S686" s="200">
        <v>0</v>
      </c>
      <c r="T686" s="201">
        <f>S686*H686</f>
        <v>0</v>
      </c>
      <c r="U686" s="37"/>
      <c r="V686" s="37"/>
      <c r="W686" s="37"/>
      <c r="X686" s="37"/>
      <c r="Y686" s="37"/>
      <c r="Z686" s="37"/>
      <c r="AA686" s="37"/>
      <c r="AB686" s="37"/>
      <c r="AC686" s="37"/>
      <c r="AD686" s="37"/>
      <c r="AE686" s="37"/>
      <c r="AR686" s="202" t="s">
        <v>332</v>
      </c>
      <c r="AT686" s="202" t="s">
        <v>141</v>
      </c>
      <c r="AU686" s="202" t="s">
        <v>82</v>
      </c>
      <c r="AY686" s="20" t="s">
        <v>136</v>
      </c>
      <c r="BE686" s="203">
        <f>IF(N686="základní",J686,0)</f>
        <v>0</v>
      </c>
      <c r="BF686" s="203">
        <f>IF(N686="snížená",J686,0)</f>
        <v>0</v>
      </c>
      <c r="BG686" s="203">
        <f>IF(N686="zákl. přenesená",J686,0)</f>
        <v>0</v>
      </c>
      <c r="BH686" s="203">
        <f>IF(N686="sníž. přenesená",J686,0)</f>
        <v>0</v>
      </c>
      <c r="BI686" s="203">
        <f>IF(N686="nulová",J686,0)</f>
        <v>0</v>
      </c>
      <c r="BJ686" s="20" t="s">
        <v>80</v>
      </c>
      <c r="BK686" s="203">
        <f>ROUND(I686*H686,2)</f>
        <v>0</v>
      </c>
      <c r="BL686" s="20" t="s">
        <v>332</v>
      </c>
      <c r="BM686" s="202" t="s">
        <v>1649</v>
      </c>
    </row>
    <row r="687" spans="1:47" s="2" customFormat="1" ht="11.25">
      <c r="A687" s="37"/>
      <c r="B687" s="38"/>
      <c r="C687" s="39"/>
      <c r="D687" s="204" t="s">
        <v>148</v>
      </c>
      <c r="E687" s="39"/>
      <c r="F687" s="205" t="s">
        <v>1650</v>
      </c>
      <c r="G687" s="39"/>
      <c r="H687" s="39"/>
      <c r="I687" s="112"/>
      <c r="J687" s="39"/>
      <c r="K687" s="39"/>
      <c r="L687" s="42"/>
      <c r="M687" s="206"/>
      <c r="N687" s="207"/>
      <c r="O687" s="67"/>
      <c r="P687" s="67"/>
      <c r="Q687" s="67"/>
      <c r="R687" s="67"/>
      <c r="S687" s="67"/>
      <c r="T687" s="68"/>
      <c r="U687" s="37"/>
      <c r="V687" s="37"/>
      <c r="W687" s="37"/>
      <c r="X687" s="37"/>
      <c r="Y687" s="37"/>
      <c r="Z687" s="37"/>
      <c r="AA687" s="37"/>
      <c r="AB687" s="37"/>
      <c r="AC687" s="37"/>
      <c r="AD687" s="37"/>
      <c r="AE687" s="37"/>
      <c r="AT687" s="20" t="s">
        <v>148</v>
      </c>
      <c r="AU687" s="20" t="s">
        <v>82</v>
      </c>
    </row>
    <row r="688" spans="2:51" s="14" customFormat="1" ht="11.25">
      <c r="B688" s="219"/>
      <c r="C688" s="220"/>
      <c r="D688" s="204" t="s">
        <v>152</v>
      </c>
      <c r="E688" s="221" t="s">
        <v>19</v>
      </c>
      <c r="F688" s="222" t="s">
        <v>1634</v>
      </c>
      <c r="G688" s="220"/>
      <c r="H688" s="223">
        <v>23.12</v>
      </c>
      <c r="I688" s="224"/>
      <c r="J688" s="220"/>
      <c r="K688" s="220"/>
      <c r="L688" s="225"/>
      <c r="M688" s="226"/>
      <c r="N688" s="227"/>
      <c r="O688" s="227"/>
      <c r="P688" s="227"/>
      <c r="Q688" s="227"/>
      <c r="R688" s="227"/>
      <c r="S688" s="227"/>
      <c r="T688" s="228"/>
      <c r="AT688" s="229" t="s">
        <v>152</v>
      </c>
      <c r="AU688" s="229" t="s">
        <v>82</v>
      </c>
      <c r="AV688" s="14" t="s">
        <v>82</v>
      </c>
      <c r="AW688" s="14" t="s">
        <v>33</v>
      </c>
      <c r="AX688" s="14" t="s">
        <v>80</v>
      </c>
      <c r="AY688" s="229" t="s">
        <v>136</v>
      </c>
    </row>
    <row r="689" spans="1:65" s="2" customFormat="1" ht="16.5" customHeight="1">
      <c r="A689" s="37"/>
      <c r="B689" s="38"/>
      <c r="C689" s="191" t="s">
        <v>1093</v>
      </c>
      <c r="D689" s="191" t="s">
        <v>141</v>
      </c>
      <c r="E689" s="192" t="s">
        <v>1651</v>
      </c>
      <c r="F689" s="193" t="s">
        <v>1652</v>
      </c>
      <c r="G689" s="194" t="s">
        <v>90</v>
      </c>
      <c r="H689" s="195">
        <v>23.12</v>
      </c>
      <c r="I689" s="196"/>
      <c r="J689" s="197">
        <f>ROUND(I689*H689,2)</f>
        <v>0</v>
      </c>
      <c r="K689" s="193" t="s">
        <v>144</v>
      </c>
      <c r="L689" s="42"/>
      <c r="M689" s="198" t="s">
        <v>19</v>
      </c>
      <c r="N689" s="199" t="s">
        <v>43</v>
      </c>
      <c r="O689" s="67"/>
      <c r="P689" s="200">
        <f>O689*H689</f>
        <v>0</v>
      </c>
      <c r="Q689" s="200">
        <v>0.00013</v>
      </c>
      <c r="R689" s="200">
        <f>Q689*H689</f>
        <v>0.0030055999999999998</v>
      </c>
      <c r="S689" s="200">
        <v>0</v>
      </c>
      <c r="T689" s="201">
        <f>S689*H689</f>
        <v>0</v>
      </c>
      <c r="U689" s="37"/>
      <c r="V689" s="37"/>
      <c r="W689" s="37"/>
      <c r="X689" s="37"/>
      <c r="Y689" s="37"/>
      <c r="Z689" s="37"/>
      <c r="AA689" s="37"/>
      <c r="AB689" s="37"/>
      <c r="AC689" s="37"/>
      <c r="AD689" s="37"/>
      <c r="AE689" s="37"/>
      <c r="AR689" s="202" t="s">
        <v>332</v>
      </c>
      <c r="AT689" s="202" t="s">
        <v>141</v>
      </c>
      <c r="AU689" s="202" t="s">
        <v>82</v>
      </c>
      <c r="AY689" s="20" t="s">
        <v>136</v>
      </c>
      <c r="BE689" s="203">
        <f>IF(N689="základní",J689,0)</f>
        <v>0</v>
      </c>
      <c r="BF689" s="203">
        <f>IF(N689="snížená",J689,0)</f>
        <v>0</v>
      </c>
      <c r="BG689" s="203">
        <f>IF(N689="zákl. přenesená",J689,0)</f>
        <v>0</v>
      </c>
      <c r="BH689" s="203">
        <f>IF(N689="sníž. přenesená",J689,0)</f>
        <v>0</v>
      </c>
      <c r="BI689" s="203">
        <f>IF(N689="nulová",J689,0)</f>
        <v>0</v>
      </c>
      <c r="BJ689" s="20" t="s">
        <v>80</v>
      </c>
      <c r="BK689" s="203">
        <f>ROUND(I689*H689,2)</f>
        <v>0</v>
      </c>
      <c r="BL689" s="20" t="s">
        <v>332</v>
      </c>
      <c r="BM689" s="202" t="s">
        <v>1653</v>
      </c>
    </row>
    <row r="690" spans="1:47" s="2" customFormat="1" ht="11.25">
      <c r="A690" s="37"/>
      <c r="B690" s="38"/>
      <c r="C690" s="39"/>
      <c r="D690" s="204" t="s">
        <v>148</v>
      </c>
      <c r="E690" s="39"/>
      <c r="F690" s="205" t="s">
        <v>1654</v>
      </c>
      <c r="G690" s="39"/>
      <c r="H690" s="39"/>
      <c r="I690" s="112"/>
      <c r="J690" s="39"/>
      <c r="K690" s="39"/>
      <c r="L690" s="42"/>
      <c r="M690" s="206"/>
      <c r="N690" s="207"/>
      <c r="O690" s="67"/>
      <c r="P690" s="67"/>
      <c r="Q690" s="67"/>
      <c r="R690" s="67"/>
      <c r="S690" s="67"/>
      <c r="T690" s="68"/>
      <c r="U690" s="37"/>
      <c r="V690" s="37"/>
      <c r="W690" s="37"/>
      <c r="X690" s="37"/>
      <c r="Y690" s="37"/>
      <c r="Z690" s="37"/>
      <c r="AA690" s="37"/>
      <c r="AB690" s="37"/>
      <c r="AC690" s="37"/>
      <c r="AD690" s="37"/>
      <c r="AE690" s="37"/>
      <c r="AT690" s="20" t="s">
        <v>148</v>
      </c>
      <c r="AU690" s="20" t="s">
        <v>82</v>
      </c>
    </row>
    <row r="691" spans="2:51" s="14" customFormat="1" ht="11.25">
      <c r="B691" s="219"/>
      <c r="C691" s="220"/>
      <c r="D691" s="204" t="s">
        <v>152</v>
      </c>
      <c r="E691" s="221" t="s">
        <v>19</v>
      </c>
      <c r="F691" s="222" t="s">
        <v>1634</v>
      </c>
      <c r="G691" s="220"/>
      <c r="H691" s="223">
        <v>23.12</v>
      </c>
      <c r="I691" s="224"/>
      <c r="J691" s="220"/>
      <c r="K691" s="220"/>
      <c r="L691" s="225"/>
      <c r="M691" s="226"/>
      <c r="N691" s="227"/>
      <c r="O691" s="227"/>
      <c r="P691" s="227"/>
      <c r="Q691" s="227"/>
      <c r="R691" s="227"/>
      <c r="S691" s="227"/>
      <c r="T691" s="228"/>
      <c r="AT691" s="229" t="s">
        <v>152</v>
      </c>
      <c r="AU691" s="229" t="s">
        <v>82</v>
      </c>
      <c r="AV691" s="14" t="s">
        <v>82</v>
      </c>
      <c r="AW691" s="14" t="s">
        <v>33</v>
      </c>
      <c r="AX691" s="14" t="s">
        <v>80</v>
      </c>
      <c r="AY691" s="229" t="s">
        <v>136</v>
      </c>
    </row>
    <row r="692" spans="1:65" s="2" customFormat="1" ht="16.5" customHeight="1">
      <c r="A692" s="37"/>
      <c r="B692" s="38"/>
      <c r="C692" s="191" t="s">
        <v>1097</v>
      </c>
      <c r="D692" s="191" t="s">
        <v>141</v>
      </c>
      <c r="E692" s="192" t="s">
        <v>1655</v>
      </c>
      <c r="F692" s="193" t="s">
        <v>1656</v>
      </c>
      <c r="G692" s="194" t="s">
        <v>90</v>
      </c>
      <c r="H692" s="195">
        <v>23.12</v>
      </c>
      <c r="I692" s="196"/>
      <c r="J692" s="197">
        <f>ROUND(I692*H692,2)</f>
        <v>0</v>
      </c>
      <c r="K692" s="193" t="s">
        <v>144</v>
      </c>
      <c r="L692" s="42"/>
      <c r="M692" s="198" t="s">
        <v>19</v>
      </c>
      <c r="N692" s="199" t="s">
        <v>43</v>
      </c>
      <c r="O692" s="67"/>
      <c r="P692" s="200">
        <f>O692*H692</f>
        <v>0</v>
      </c>
      <c r="Q692" s="200">
        <v>0</v>
      </c>
      <c r="R692" s="200">
        <f>Q692*H692</f>
        <v>0</v>
      </c>
      <c r="S692" s="200">
        <v>0</v>
      </c>
      <c r="T692" s="201">
        <f>S692*H692</f>
        <v>0</v>
      </c>
      <c r="U692" s="37"/>
      <c r="V692" s="37"/>
      <c r="W692" s="37"/>
      <c r="X692" s="37"/>
      <c r="Y692" s="37"/>
      <c r="Z692" s="37"/>
      <c r="AA692" s="37"/>
      <c r="AB692" s="37"/>
      <c r="AC692" s="37"/>
      <c r="AD692" s="37"/>
      <c r="AE692" s="37"/>
      <c r="AR692" s="202" t="s">
        <v>332</v>
      </c>
      <c r="AT692" s="202" t="s">
        <v>141</v>
      </c>
      <c r="AU692" s="202" t="s">
        <v>82</v>
      </c>
      <c r="AY692" s="20" t="s">
        <v>136</v>
      </c>
      <c r="BE692" s="203">
        <f>IF(N692="základní",J692,0)</f>
        <v>0</v>
      </c>
      <c r="BF692" s="203">
        <f>IF(N692="snížená",J692,0)</f>
        <v>0</v>
      </c>
      <c r="BG692" s="203">
        <f>IF(N692="zákl. přenesená",J692,0)</f>
        <v>0</v>
      </c>
      <c r="BH692" s="203">
        <f>IF(N692="sníž. přenesená",J692,0)</f>
        <v>0</v>
      </c>
      <c r="BI692" s="203">
        <f>IF(N692="nulová",J692,0)</f>
        <v>0</v>
      </c>
      <c r="BJ692" s="20" t="s">
        <v>80</v>
      </c>
      <c r="BK692" s="203">
        <f>ROUND(I692*H692,2)</f>
        <v>0</v>
      </c>
      <c r="BL692" s="20" t="s">
        <v>332</v>
      </c>
      <c r="BM692" s="202" t="s">
        <v>1657</v>
      </c>
    </row>
    <row r="693" spans="1:47" s="2" customFormat="1" ht="11.25">
      <c r="A693" s="37"/>
      <c r="B693" s="38"/>
      <c r="C693" s="39"/>
      <c r="D693" s="204" t="s">
        <v>148</v>
      </c>
      <c r="E693" s="39"/>
      <c r="F693" s="205" t="s">
        <v>1658</v>
      </c>
      <c r="G693" s="39"/>
      <c r="H693" s="39"/>
      <c r="I693" s="112"/>
      <c r="J693" s="39"/>
      <c r="K693" s="39"/>
      <c r="L693" s="42"/>
      <c r="M693" s="206"/>
      <c r="N693" s="207"/>
      <c r="O693" s="67"/>
      <c r="P693" s="67"/>
      <c r="Q693" s="67"/>
      <c r="R693" s="67"/>
      <c r="S693" s="67"/>
      <c r="T693" s="68"/>
      <c r="U693" s="37"/>
      <c r="V693" s="37"/>
      <c r="W693" s="37"/>
      <c r="X693" s="37"/>
      <c r="Y693" s="37"/>
      <c r="Z693" s="37"/>
      <c r="AA693" s="37"/>
      <c r="AB693" s="37"/>
      <c r="AC693" s="37"/>
      <c r="AD693" s="37"/>
      <c r="AE693" s="37"/>
      <c r="AT693" s="20" t="s">
        <v>148</v>
      </c>
      <c r="AU693" s="20" t="s">
        <v>82</v>
      </c>
    </row>
    <row r="694" spans="2:51" s="14" customFormat="1" ht="11.25">
      <c r="B694" s="219"/>
      <c r="C694" s="220"/>
      <c r="D694" s="204" t="s">
        <v>152</v>
      </c>
      <c r="E694" s="221" t="s">
        <v>19</v>
      </c>
      <c r="F694" s="222" t="s">
        <v>1634</v>
      </c>
      <c r="G694" s="220"/>
      <c r="H694" s="223">
        <v>23.12</v>
      </c>
      <c r="I694" s="224"/>
      <c r="J694" s="220"/>
      <c r="K694" s="220"/>
      <c r="L694" s="225"/>
      <c r="M694" s="226"/>
      <c r="N694" s="227"/>
      <c r="O694" s="227"/>
      <c r="P694" s="227"/>
      <c r="Q694" s="227"/>
      <c r="R694" s="227"/>
      <c r="S694" s="227"/>
      <c r="T694" s="228"/>
      <c r="AT694" s="229" t="s">
        <v>152</v>
      </c>
      <c r="AU694" s="229" t="s">
        <v>82</v>
      </c>
      <c r="AV694" s="14" t="s">
        <v>82</v>
      </c>
      <c r="AW694" s="14" t="s">
        <v>33</v>
      </c>
      <c r="AX694" s="14" t="s">
        <v>80</v>
      </c>
      <c r="AY694" s="229" t="s">
        <v>136</v>
      </c>
    </row>
    <row r="695" spans="1:65" s="2" customFormat="1" ht="16.5" customHeight="1">
      <c r="A695" s="37"/>
      <c r="B695" s="38"/>
      <c r="C695" s="191" t="s">
        <v>1101</v>
      </c>
      <c r="D695" s="191" t="s">
        <v>141</v>
      </c>
      <c r="E695" s="192" t="s">
        <v>1659</v>
      </c>
      <c r="F695" s="193" t="s">
        <v>1660</v>
      </c>
      <c r="G695" s="194" t="s">
        <v>90</v>
      </c>
      <c r="H695" s="195">
        <v>1326.76</v>
      </c>
      <c r="I695" s="196"/>
      <c r="J695" s="197">
        <f>ROUND(I695*H695,2)</f>
        <v>0</v>
      </c>
      <c r="K695" s="193" t="s">
        <v>144</v>
      </c>
      <c r="L695" s="42"/>
      <c r="M695" s="198" t="s">
        <v>19</v>
      </c>
      <c r="N695" s="199" t="s">
        <v>43</v>
      </c>
      <c r="O695" s="67"/>
      <c r="P695" s="200">
        <f>O695*H695</f>
        <v>0</v>
      </c>
      <c r="Q695" s="200">
        <v>0.00011</v>
      </c>
      <c r="R695" s="200">
        <f>Q695*H695</f>
        <v>0.1459436</v>
      </c>
      <c r="S695" s="200">
        <v>0</v>
      </c>
      <c r="T695" s="201">
        <f>S695*H695</f>
        <v>0</v>
      </c>
      <c r="U695" s="37"/>
      <c r="V695" s="37"/>
      <c r="W695" s="37"/>
      <c r="X695" s="37"/>
      <c r="Y695" s="37"/>
      <c r="Z695" s="37"/>
      <c r="AA695" s="37"/>
      <c r="AB695" s="37"/>
      <c r="AC695" s="37"/>
      <c r="AD695" s="37"/>
      <c r="AE695" s="37"/>
      <c r="AR695" s="202" t="s">
        <v>145</v>
      </c>
      <c r="AT695" s="202" t="s">
        <v>141</v>
      </c>
      <c r="AU695" s="202" t="s">
        <v>82</v>
      </c>
      <c r="AY695" s="20" t="s">
        <v>136</v>
      </c>
      <c r="BE695" s="203">
        <f>IF(N695="základní",J695,0)</f>
        <v>0</v>
      </c>
      <c r="BF695" s="203">
        <f>IF(N695="snížená",J695,0)</f>
        <v>0</v>
      </c>
      <c r="BG695" s="203">
        <f>IF(N695="zákl. přenesená",J695,0)</f>
        <v>0</v>
      </c>
      <c r="BH695" s="203">
        <f>IF(N695="sníž. přenesená",J695,0)</f>
        <v>0</v>
      </c>
      <c r="BI695" s="203">
        <f>IF(N695="nulová",J695,0)</f>
        <v>0</v>
      </c>
      <c r="BJ695" s="20" t="s">
        <v>80</v>
      </c>
      <c r="BK695" s="203">
        <f>ROUND(I695*H695,2)</f>
        <v>0</v>
      </c>
      <c r="BL695" s="20" t="s">
        <v>145</v>
      </c>
      <c r="BM695" s="202" t="s">
        <v>1661</v>
      </c>
    </row>
    <row r="696" spans="1:47" s="2" customFormat="1" ht="11.25">
      <c r="A696" s="37"/>
      <c r="B696" s="38"/>
      <c r="C696" s="39"/>
      <c r="D696" s="204" t="s">
        <v>148</v>
      </c>
      <c r="E696" s="39"/>
      <c r="F696" s="205" t="s">
        <v>1662</v>
      </c>
      <c r="G696" s="39"/>
      <c r="H696" s="39"/>
      <c r="I696" s="112"/>
      <c r="J696" s="39"/>
      <c r="K696" s="39"/>
      <c r="L696" s="42"/>
      <c r="M696" s="206"/>
      <c r="N696" s="207"/>
      <c r="O696" s="67"/>
      <c r="P696" s="67"/>
      <c r="Q696" s="67"/>
      <c r="R696" s="67"/>
      <c r="S696" s="67"/>
      <c r="T696" s="68"/>
      <c r="U696" s="37"/>
      <c r="V696" s="37"/>
      <c r="W696" s="37"/>
      <c r="X696" s="37"/>
      <c r="Y696" s="37"/>
      <c r="Z696" s="37"/>
      <c r="AA696" s="37"/>
      <c r="AB696" s="37"/>
      <c r="AC696" s="37"/>
      <c r="AD696" s="37"/>
      <c r="AE696" s="37"/>
      <c r="AT696" s="20" t="s">
        <v>148</v>
      </c>
      <c r="AU696" s="20" t="s">
        <v>82</v>
      </c>
    </row>
    <row r="697" spans="1:65" s="2" customFormat="1" ht="16.5" customHeight="1">
      <c r="A697" s="37"/>
      <c r="B697" s="38"/>
      <c r="C697" s="191" t="s">
        <v>1105</v>
      </c>
      <c r="D697" s="191" t="s">
        <v>141</v>
      </c>
      <c r="E697" s="192" t="s">
        <v>1663</v>
      </c>
      <c r="F697" s="193" t="s">
        <v>1664</v>
      </c>
      <c r="G697" s="194" t="s">
        <v>90</v>
      </c>
      <c r="H697" s="195">
        <v>1326.76</v>
      </c>
      <c r="I697" s="196"/>
      <c r="J697" s="197">
        <f>ROUND(I697*H697,2)</f>
        <v>0</v>
      </c>
      <c r="K697" s="193" t="s">
        <v>144</v>
      </c>
      <c r="L697" s="42"/>
      <c r="M697" s="198" t="s">
        <v>19</v>
      </c>
      <c r="N697" s="199" t="s">
        <v>43</v>
      </c>
      <c r="O697" s="67"/>
      <c r="P697" s="200">
        <f>O697*H697</f>
        <v>0</v>
      </c>
      <c r="Q697" s="200">
        <v>0.00072</v>
      </c>
      <c r="R697" s="200">
        <f>Q697*H697</f>
        <v>0.9552672000000001</v>
      </c>
      <c r="S697" s="200">
        <v>0</v>
      </c>
      <c r="T697" s="201">
        <f>S697*H697</f>
        <v>0</v>
      </c>
      <c r="U697" s="37"/>
      <c r="V697" s="37"/>
      <c r="W697" s="37"/>
      <c r="X697" s="37"/>
      <c r="Y697" s="37"/>
      <c r="Z697" s="37"/>
      <c r="AA697" s="37"/>
      <c r="AB697" s="37"/>
      <c r="AC697" s="37"/>
      <c r="AD697" s="37"/>
      <c r="AE697" s="37"/>
      <c r="AR697" s="202" t="s">
        <v>145</v>
      </c>
      <c r="AT697" s="202" t="s">
        <v>141</v>
      </c>
      <c r="AU697" s="202" t="s">
        <v>82</v>
      </c>
      <c r="AY697" s="20" t="s">
        <v>136</v>
      </c>
      <c r="BE697" s="203">
        <f>IF(N697="základní",J697,0)</f>
        <v>0</v>
      </c>
      <c r="BF697" s="203">
        <f>IF(N697="snížená",J697,0)</f>
        <v>0</v>
      </c>
      <c r="BG697" s="203">
        <f>IF(N697="zákl. přenesená",J697,0)</f>
        <v>0</v>
      </c>
      <c r="BH697" s="203">
        <f>IF(N697="sníž. přenesená",J697,0)</f>
        <v>0</v>
      </c>
      <c r="BI697" s="203">
        <f>IF(N697="nulová",J697,0)</f>
        <v>0</v>
      </c>
      <c r="BJ697" s="20" t="s">
        <v>80</v>
      </c>
      <c r="BK697" s="203">
        <f>ROUND(I697*H697,2)</f>
        <v>0</v>
      </c>
      <c r="BL697" s="20" t="s">
        <v>145</v>
      </c>
      <c r="BM697" s="202" t="s">
        <v>1665</v>
      </c>
    </row>
    <row r="698" spans="1:47" s="2" customFormat="1" ht="19.5">
      <c r="A698" s="37"/>
      <c r="B698" s="38"/>
      <c r="C698" s="39"/>
      <c r="D698" s="204" t="s">
        <v>148</v>
      </c>
      <c r="E698" s="39"/>
      <c r="F698" s="205" t="s">
        <v>1666</v>
      </c>
      <c r="G698" s="39"/>
      <c r="H698" s="39"/>
      <c r="I698" s="112"/>
      <c r="J698" s="39"/>
      <c r="K698" s="39"/>
      <c r="L698" s="42"/>
      <c r="M698" s="206"/>
      <c r="N698" s="207"/>
      <c r="O698" s="67"/>
      <c r="P698" s="67"/>
      <c r="Q698" s="67"/>
      <c r="R698" s="67"/>
      <c r="S698" s="67"/>
      <c r="T698" s="68"/>
      <c r="U698" s="37"/>
      <c r="V698" s="37"/>
      <c r="W698" s="37"/>
      <c r="X698" s="37"/>
      <c r="Y698" s="37"/>
      <c r="Z698" s="37"/>
      <c r="AA698" s="37"/>
      <c r="AB698" s="37"/>
      <c r="AC698" s="37"/>
      <c r="AD698" s="37"/>
      <c r="AE698" s="37"/>
      <c r="AT698" s="20" t="s">
        <v>148</v>
      </c>
      <c r="AU698" s="20" t="s">
        <v>82</v>
      </c>
    </row>
    <row r="699" spans="2:51" s="13" customFormat="1" ht="11.25">
      <c r="B699" s="209"/>
      <c r="C699" s="210"/>
      <c r="D699" s="204" t="s">
        <v>152</v>
      </c>
      <c r="E699" s="211" t="s">
        <v>19</v>
      </c>
      <c r="F699" s="212" t="s">
        <v>1208</v>
      </c>
      <c r="G699" s="210"/>
      <c r="H699" s="211" t="s">
        <v>19</v>
      </c>
      <c r="I699" s="213"/>
      <c r="J699" s="210"/>
      <c r="K699" s="210"/>
      <c r="L699" s="214"/>
      <c r="M699" s="215"/>
      <c r="N699" s="216"/>
      <c r="O699" s="216"/>
      <c r="P699" s="216"/>
      <c r="Q699" s="216"/>
      <c r="R699" s="216"/>
      <c r="S699" s="216"/>
      <c r="T699" s="217"/>
      <c r="AT699" s="218" t="s">
        <v>152</v>
      </c>
      <c r="AU699" s="218" t="s">
        <v>82</v>
      </c>
      <c r="AV699" s="13" t="s">
        <v>80</v>
      </c>
      <c r="AW699" s="13" t="s">
        <v>33</v>
      </c>
      <c r="AX699" s="13" t="s">
        <v>72</v>
      </c>
      <c r="AY699" s="218" t="s">
        <v>136</v>
      </c>
    </row>
    <row r="700" spans="2:51" s="14" customFormat="1" ht="11.25">
      <c r="B700" s="219"/>
      <c r="C700" s="220"/>
      <c r="D700" s="204" t="s">
        <v>152</v>
      </c>
      <c r="E700" s="221" t="s">
        <v>19</v>
      </c>
      <c r="F700" s="222" t="s">
        <v>1211</v>
      </c>
      <c r="G700" s="220"/>
      <c r="H700" s="223">
        <v>1466</v>
      </c>
      <c r="I700" s="224"/>
      <c r="J700" s="220"/>
      <c r="K700" s="220"/>
      <c r="L700" s="225"/>
      <c r="M700" s="226"/>
      <c r="N700" s="227"/>
      <c r="O700" s="227"/>
      <c r="P700" s="227"/>
      <c r="Q700" s="227"/>
      <c r="R700" s="227"/>
      <c r="S700" s="227"/>
      <c r="T700" s="228"/>
      <c r="AT700" s="229" t="s">
        <v>152</v>
      </c>
      <c r="AU700" s="229" t="s">
        <v>82</v>
      </c>
      <c r="AV700" s="14" t="s">
        <v>82</v>
      </c>
      <c r="AW700" s="14" t="s">
        <v>33</v>
      </c>
      <c r="AX700" s="14" t="s">
        <v>72</v>
      </c>
      <c r="AY700" s="229" t="s">
        <v>136</v>
      </c>
    </row>
    <row r="701" spans="2:51" s="13" customFormat="1" ht="11.25">
      <c r="B701" s="209"/>
      <c r="C701" s="210"/>
      <c r="D701" s="204" t="s">
        <v>152</v>
      </c>
      <c r="E701" s="211" t="s">
        <v>19</v>
      </c>
      <c r="F701" s="212" t="s">
        <v>1667</v>
      </c>
      <c r="G701" s="210"/>
      <c r="H701" s="211" t="s">
        <v>19</v>
      </c>
      <c r="I701" s="213"/>
      <c r="J701" s="210"/>
      <c r="K701" s="210"/>
      <c r="L701" s="214"/>
      <c r="M701" s="215"/>
      <c r="N701" s="216"/>
      <c r="O701" s="216"/>
      <c r="P701" s="216"/>
      <c r="Q701" s="216"/>
      <c r="R701" s="216"/>
      <c r="S701" s="216"/>
      <c r="T701" s="217"/>
      <c r="AT701" s="218" t="s">
        <v>152</v>
      </c>
      <c r="AU701" s="218" t="s">
        <v>82</v>
      </c>
      <c r="AV701" s="13" t="s">
        <v>80</v>
      </c>
      <c r="AW701" s="13" t="s">
        <v>33</v>
      </c>
      <c r="AX701" s="13" t="s">
        <v>72</v>
      </c>
      <c r="AY701" s="218" t="s">
        <v>136</v>
      </c>
    </row>
    <row r="702" spans="2:51" s="13" customFormat="1" ht="11.25">
      <c r="B702" s="209"/>
      <c r="C702" s="210"/>
      <c r="D702" s="204" t="s">
        <v>152</v>
      </c>
      <c r="E702" s="211" t="s">
        <v>19</v>
      </c>
      <c r="F702" s="212" t="s">
        <v>1333</v>
      </c>
      <c r="G702" s="210"/>
      <c r="H702" s="211" t="s">
        <v>19</v>
      </c>
      <c r="I702" s="213"/>
      <c r="J702" s="210"/>
      <c r="K702" s="210"/>
      <c r="L702" s="214"/>
      <c r="M702" s="215"/>
      <c r="N702" s="216"/>
      <c r="O702" s="216"/>
      <c r="P702" s="216"/>
      <c r="Q702" s="216"/>
      <c r="R702" s="216"/>
      <c r="S702" s="216"/>
      <c r="T702" s="217"/>
      <c r="AT702" s="218" t="s">
        <v>152</v>
      </c>
      <c r="AU702" s="218" t="s">
        <v>82</v>
      </c>
      <c r="AV702" s="13" t="s">
        <v>80</v>
      </c>
      <c r="AW702" s="13" t="s">
        <v>33</v>
      </c>
      <c r="AX702" s="13" t="s">
        <v>72</v>
      </c>
      <c r="AY702" s="218" t="s">
        <v>136</v>
      </c>
    </row>
    <row r="703" spans="2:51" s="14" customFormat="1" ht="11.25">
      <c r="B703" s="219"/>
      <c r="C703" s="220"/>
      <c r="D703" s="204" t="s">
        <v>152</v>
      </c>
      <c r="E703" s="221" t="s">
        <v>19</v>
      </c>
      <c r="F703" s="222" t="s">
        <v>1668</v>
      </c>
      <c r="G703" s="220"/>
      <c r="H703" s="223">
        <v>-3.12</v>
      </c>
      <c r="I703" s="224"/>
      <c r="J703" s="220"/>
      <c r="K703" s="220"/>
      <c r="L703" s="225"/>
      <c r="M703" s="226"/>
      <c r="N703" s="227"/>
      <c r="O703" s="227"/>
      <c r="P703" s="227"/>
      <c r="Q703" s="227"/>
      <c r="R703" s="227"/>
      <c r="S703" s="227"/>
      <c r="T703" s="228"/>
      <c r="AT703" s="229" t="s">
        <v>152</v>
      </c>
      <c r="AU703" s="229" t="s">
        <v>82</v>
      </c>
      <c r="AV703" s="14" t="s">
        <v>82</v>
      </c>
      <c r="AW703" s="14" t="s">
        <v>33</v>
      </c>
      <c r="AX703" s="14" t="s">
        <v>72</v>
      </c>
      <c r="AY703" s="229" t="s">
        <v>136</v>
      </c>
    </row>
    <row r="704" spans="2:51" s="14" customFormat="1" ht="11.25">
      <c r="B704" s="219"/>
      <c r="C704" s="220"/>
      <c r="D704" s="204" t="s">
        <v>152</v>
      </c>
      <c r="E704" s="221" t="s">
        <v>19</v>
      </c>
      <c r="F704" s="222" t="s">
        <v>1669</v>
      </c>
      <c r="G704" s="220"/>
      <c r="H704" s="223">
        <v>-1.44</v>
      </c>
      <c r="I704" s="224"/>
      <c r="J704" s="220"/>
      <c r="K704" s="220"/>
      <c r="L704" s="225"/>
      <c r="M704" s="226"/>
      <c r="N704" s="227"/>
      <c r="O704" s="227"/>
      <c r="P704" s="227"/>
      <c r="Q704" s="227"/>
      <c r="R704" s="227"/>
      <c r="S704" s="227"/>
      <c r="T704" s="228"/>
      <c r="AT704" s="229" t="s">
        <v>152</v>
      </c>
      <c r="AU704" s="229" t="s">
        <v>82</v>
      </c>
      <c r="AV704" s="14" t="s">
        <v>82</v>
      </c>
      <c r="AW704" s="14" t="s">
        <v>33</v>
      </c>
      <c r="AX704" s="14" t="s">
        <v>72</v>
      </c>
      <c r="AY704" s="229" t="s">
        <v>136</v>
      </c>
    </row>
    <row r="705" spans="2:51" s="14" customFormat="1" ht="11.25">
      <c r="B705" s="219"/>
      <c r="C705" s="220"/>
      <c r="D705" s="204" t="s">
        <v>152</v>
      </c>
      <c r="E705" s="221" t="s">
        <v>19</v>
      </c>
      <c r="F705" s="222" t="s">
        <v>1670</v>
      </c>
      <c r="G705" s="220"/>
      <c r="H705" s="223">
        <v>-4.562</v>
      </c>
      <c r="I705" s="224"/>
      <c r="J705" s="220"/>
      <c r="K705" s="220"/>
      <c r="L705" s="225"/>
      <c r="M705" s="226"/>
      <c r="N705" s="227"/>
      <c r="O705" s="227"/>
      <c r="P705" s="227"/>
      <c r="Q705" s="227"/>
      <c r="R705" s="227"/>
      <c r="S705" s="227"/>
      <c r="T705" s="228"/>
      <c r="AT705" s="229" t="s">
        <v>152</v>
      </c>
      <c r="AU705" s="229" t="s">
        <v>82</v>
      </c>
      <c r="AV705" s="14" t="s">
        <v>82</v>
      </c>
      <c r="AW705" s="14" t="s">
        <v>33</v>
      </c>
      <c r="AX705" s="14" t="s">
        <v>72</v>
      </c>
      <c r="AY705" s="229" t="s">
        <v>136</v>
      </c>
    </row>
    <row r="706" spans="2:51" s="14" customFormat="1" ht="11.25">
      <c r="B706" s="219"/>
      <c r="C706" s="220"/>
      <c r="D706" s="204" t="s">
        <v>152</v>
      </c>
      <c r="E706" s="221" t="s">
        <v>19</v>
      </c>
      <c r="F706" s="222" t="s">
        <v>1671</v>
      </c>
      <c r="G706" s="220"/>
      <c r="H706" s="223">
        <v>-1.14</v>
      </c>
      <c r="I706" s="224"/>
      <c r="J706" s="220"/>
      <c r="K706" s="220"/>
      <c r="L706" s="225"/>
      <c r="M706" s="226"/>
      <c r="N706" s="227"/>
      <c r="O706" s="227"/>
      <c r="P706" s="227"/>
      <c r="Q706" s="227"/>
      <c r="R706" s="227"/>
      <c r="S706" s="227"/>
      <c r="T706" s="228"/>
      <c r="AT706" s="229" t="s">
        <v>152</v>
      </c>
      <c r="AU706" s="229" t="s">
        <v>82</v>
      </c>
      <c r="AV706" s="14" t="s">
        <v>82</v>
      </c>
      <c r="AW706" s="14" t="s">
        <v>33</v>
      </c>
      <c r="AX706" s="14" t="s">
        <v>72</v>
      </c>
      <c r="AY706" s="229" t="s">
        <v>136</v>
      </c>
    </row>
    <row r="707" spans="2:51" s="14" customFormat="1" ht="11.25">
      <c r="B707" s="219"/>
      <c r="C707" s="220"/>
      <c r="D707" s="204" t="s">
        <v>152</v>
      </c>
      <c r="E707" s="221" t="s">
        <v>19</v>
      </c>
      <c r="F707" s="222" t="s">
        <v>1672</v>
      </c>
      <c r="G707" s="220"/>
      <c r="H707" s="223">
        <v>-2.38</v>
      </c>
      <c r="I707" s="224"/>
      <c r="J707" s="220"/>
      <c r="K707" s="220"/>
      <c r="L707" s="225"/>
      <c r="M707" s="226"/>
      <c r="N707" s="227"/>
      <c r="O707" s="227"/>
      <c r="P707" s="227"/>
      <c r="Q707" s="227"/>
      <c r="R707" s="227"/>
      <c r="S707" s="227"/>
      <c r="T707" s="228"/>
      <c r="AT707" s="229" t="s">
        <v>152</v>
      </c>
      <c r="AU707" s="229" t="s">
        <v>82</v>
      </c>
      <c r="AV707" s="14" t="s">
        <v>82</v>
      </c>
      <c r="AW707" s="14" t="s">
        <v>33</v>
      </c>
      <c r="AX707" s="14" t="s">
        <v>72</v>
      </c>
      <c r="AY707" s="229" t="s">
        <v>136</v>
      </c>
    </row>
    <row r="708" spans="2:51" s="13" customFormat="1" ht="11.25">
      <c r="B708" s="209"/>
      <c r="C708" s="210"/>
      <c r="D708" s="204" t="s">
        <v>152</v>
      </c>
      <c r="E708" s="211" t="s">
        <v>19</v>
      </c>
      <c r="F708" s="212" t="s">
        <v>1355</v>
      </c>
      <c r="G708" s="210"/>
      <c r="H708" s="211" t="s">
        <v>19</v>
      </c>
      <c r="I708" s="213"/>
      <c r="J708" s="210"/>
      <c r="K708" s="210"/>
      <c r="L708" s="214"/>
      <c r="M708" s="215"/>
      <c r="N708" s="216"/>
      <c r="O708" s="216"/>
      <c r="P708" s="216"/>
      <c r="Q708" s="216"/>
      <c r="R708" s="216"/>
      <c r="S708" s="216"/>
      <c r="T708" s="217"/>
      <c r="AT708" s="218" t="s">
        <v>152</v>
      </c>
      <c r="AU708" s="218" t="s">
        <v>82</v>
      </c>
      <c r="AV708" s="13" t="s">
        <v>80</v>
      </c>
      <c r="AW708" s="13" t="s">
        <v>33</v>
      </c>
      <c r="AX708" s="13" t="s">
        <v>72</v>
      </c>
      <c r="AY708" s="218" t="s">
        <v>136</v>
      </c>
    </row>
    <row r="709" spans="2:51" s="14" customFormat="1" ht="11.25">
      <c r="B709" s="219"/>
      <c r="C709" s="220"/>
      <c r="D709" s="204" t="s">
        <v>152</v>
      </c>
      <c r="E709" s="221" t="s">
        <v>19</v>
      </c>
      <c r="F709" s="222" t="s">
        <v>1673</v>
      </c>
      <c r="G709" s="220"/>
      <c r="H709" s="223">
        <v>-15.154</v>
      </c>
      <c r="I709" s="224"/>
      <c r="J709" s="220"/>
      <c r="K709" s="220"/>
      <c r="L709" s="225"/>
      <c r="M709" s="226"/>
      <c r="N709" s="227"/>
      <c r="O709" s="227"/>
      <c r="P709" s="227"/>
      <c r="Q709" s="227"/>
      <c r="R709" s="227"/>
      <c r="S709" s="227"/>
      <c r="T709" s="228"/>
      <c r="AT709" s="229" t="s">
        <v>152</v>
      </c>
      <c r="AU709" s="229" t="s">
        <v>82</v>
      </c>
      <c r="AV709" s="14" t="s">
        <v>82</v>
      </c>
      <c r="AW709" s="14" t="s">
        <v>33</v>
      </c>
      <c r="AX709" s="14" t="s">
        <v>72</v>
      </c>
      <c r="AY709" s="229" t="s">
        <v>136</v>
      </c>
    </row>
    <row r="710" spans="2:51" s="14" customFormat="1" ht="11.25">
      <c r="B710" s="219"/>
      <c r="C710" s="220"/>
      <c r="D710" s="204" t="s">
        <v>152</v>
      </c>
      <c r="E710" s="221" t="s">
        <v>19</v>
      </c>
      <c r="F710" s="222" t="s">
        <v>1674</v>
      </c>
      <c r="G710" s="220"/>
      <c r="H710" s="223">
        <v>-5.475</v>
      </c>
      <c r="I710" s="224"/>
      <c r="J710" s="220"/>
      <c r="K710" s="220"/>
      <c r="L710" s="225"/>
      <c r="M710" s="226"/>
      <c r="N710" s="227"/>
      <c r="O710" s="227"/>
      <c r="P710" s="227"/>
      <c r="Q710" s="227"/>
      <c r="R710" s="227"/>
      <c r="S710" s="227"/>
      <c r="T710" s="228"/>
      <c r="AT710" s="229" t="s">
        <v>152</v>
      </c>
      <c r="AU710" s="229" t="s">
        <v>82</v>
      </c>
      <c r="AV710" s="14" t="s">
        <v>82</v>
      </c>
      <c r="AW710" s="14" t="s">
        <v>33</v>
      </c>
      <c r="AX710" s="14" t="s">
        <v>72</v>
      </c>
      <c r="AY710" s="229" t="s">
        <v>136</v>
      </c>
    </row>
    <row r="711" spans="2:51" s="14" customFormat="1" ht="11.25">
      <c r="B711" s="219"/>
      <c r="C711" s="220"/>
      <c r="D711" s="204" t="s">
        <v>152</v>
      </c>
      <c r="E711" s="221" t="s">
        <v>19</v>
      </c>
      <c r="F711" s="222" t="s">
        <v>1675</v>
      </c>
      <c r="G711" s="220"/>
      <c r="H711" s="223">
        <v>-4.578</v>
      </c>
      <c r="I711" s="224"/>
      <c r="J711" s="220"/>
      <c r="K711" s="220"/>
      <c r="L711" s="225"/>
      <c r="M711" s="226"/>
      <c r="N711" s="227"/>
      <c r="O711" s="227"/>
      <c r="P711" s="227"/>
      <c r="Q711" s="227"/>
      <c r="R711" s="227"/>
      <c r="S711" s="227"/>
      <c r="T711" s="228"/>
      <c r="AT711" s="229" t="s">
        <v>152</v>
      </c>
      <c r="AU711" s="229" t="s">
        <v>82</v>
      </c>
      <c r="AV711" s="14" t="s">
        <v>82</v>
      </c>
      <c r="AW711" s="14" t="s">
        <v>33</v>
      </c>
      <c r="AX711" s="14" t="s">
        <v>72</v>
      </c>
      <c r="AY711" s="229" t="s">
        <v>136</v>
      </c>
    </row>
    <row r="712" spans="2:51" s="14" customFormat="1" ht="11.25">
      <c r="B712" s="219"/>
      <c r="C712" s="220"/>
      <c r="D712" s="204" t="s">
        <v>152</v>
      </c>
      <c r="E712" s="221" t="s">
        <v>19</v>
      </c>
      <c r="F712" s="222" t="s">
        <v>1676</v>
      </c>
      <c r="G712" s="220"/>
      <c r="H712" s="223">
        <v>-2.53</v>
      </c>
      <c r="I712" s="224"/>
      <c r="J712" s="220"/>
      <c r="K712" s="220"/>
      <c r="L712" s="225"/>
      <c r="M712" s="226"/>
      <c r="N712" s="227"/>
      <c r="O712" s="227"/>
      <c r="P712" s="227"/>
      <c r="Q712" s="227"/>
      <c r="R712" s="227"/>
      <c r="S712" s="227"/>
      <c r="T712" s="228"/>
      <c r="AT712" s="229" t="s">
        <v>152</v>
      </c>
      <c r="AU712" s="229" t="s">
        <v>82</v>
      </c>
      <c r="AV712" s="14" t="s">
        <v>82</v>
      </c>
      <c r="AW712" s="14" t="s">
        <v>33</v>
      </c>
      <c r="AX712" s="14" t="s">
        <v>72</v>
      </c>
      <c r="AY712" s="229" t="s">
        <v>136</v>
      </c>
    </row>
    <row r="713" spans="2:51" s="14" customFormat="1" ht="11.25">
      <c r="B713" s="219"/>
      <c r="C713" s="220"/>
      <c r="D713" s="204" t="s">
        <v>152</v>
      </c>
      <c r="E713" s="221" t="s">
        <v>19</v>
      </c>
      <c r="F713" s="222" t="s">
        <v>1677</v>
      </c>
      <c r="G713" s="220"/>
      <c r="H713" s="223">
        <v>-12.712</v>
      </c>
      <c r="I713" s="224"/>
      <c r="J713" s="220"/>
      <c r="K713" s="220"/>
      <c r="L713" s="225"/>
      <c r="M713" s="226"/>
      <c r="N713" s="227"/>
      <c r="O713" s="227"/>
      <c r="P713" s="227"/>
      <c r="Q713" s="227"/>
      <c r="R713" s="227"/>
      <c r="S713" s="227"/>
      <c r="T713" s="228"/>
      <c r="AT713" s="229" t="s">
        <v>152</v>
      </c>
      <c r="AU713" s="229" t="s">
        <v>82</v>
      </c>
      <c r="AV713" s="14" t="s">
        <v>82</v>
      </c>
      <c r="AW713" s="14" t="s">
        <v>33</v>
      </c>
      <c r="AX713" s="14" t="s">
        <v>72</v>
      </c>
      <c r="AY713" s="229" t="s">
        <v>136</v>
      </c>
    </row>
    <row r="714" spans="2:51" s="14" customFormat="1" ht="11.25">
      <c r="B714" s="219"/>
      <c r="C714" s="220"/>
      <c r="D714" s="204" t="s">
        <v>152</v>
      </c>
      <c r="E714" s="221" t="s">
        <v>19</v>
      </c>
      <c r="F714" s="222" t="s">
        <v>1678</v>
      </c>
      <c r="G714" s="220"/>
      <c r="H714" s="223">
        <v>-16.5</v>
      </c>
      <c r="I714" s="224"/>
      <c r="J714" s="220"/>
      <c r="K714" s="220"/>
      <c r="L714" s="225"/>
      <c r="M714" s="226"/>
      <c r="N714" s="227"/>
      <c r="O714" s="227"/>
      <c r="P714" s="227"/>
      <c r="Q714" s="227"/>
      <c r="R714" s="227"/>
      <c r="S714" s="227"/>
      <c r="T714" s="228"/>
      <c r="AT714" s="229" t="s">
        <v>152</v>
      </c>
      <c r="AU714" s="229" t="s">
        <v>82</v>
      </c>
      <c r="AV714" s="14" t="s">
        <v>82</v>
      </c>
      <c r="AW714" s="14" t="s">
        <v>33</v>
      </c>
      <c r="AX714" s="14" t="s">
        <v>72</v>
      </c>
      <c r="AY714" s="229" t="s">
        <v>136</v>
      </c>
    </row>
    <row r="715" spans="2:51" s="14" customFormat="1" ht="11.25">
      <c r="B715" s="219"/>
      <c r="C715" s="220"/>
      <c r="D715" s="204" t="s">
        <v>152</v>
      </c>
      <c r="E715" s="221" t="s">
        <v>19</v>
      </c>
      <c r="F715" s="222" t="s">
        <v>1679</v>
      </c>
      <c r="G715" s="220"/>
      <c r="H715" s="223">
        <v>-3.857</v>
      </c>
      <c r="I715" s="224"/>
      <c r="J715" s="220"/>
      <c r="K715" s="220"/>
      <c r="L715" s="225"/>
      <c r="M715" s="226"/>
      <c r="N715" s="227"/>
      <c r="O715" s="227"/>
      <c r="P715" s="227"/>
      <c r="Q715" s="227"/>
      <c r="R715" s="227"/>
      <c r="S715" s="227"/>
      <c r="T715" s="228"/>
      <c r="AT715" s="229" t="s">
        <v>152</v>
      </c>
      <c r="AU715" s="229" t="s">
        <v>82</v>
      </c>
      <c r="AV715" s="14" t="s">
        <v>82</v>
      </c>
      <c r="AW715" s="14" t="s">
        <v>33</v>
      </c>
      <c r="AX715" s="14" t="s">
        <v>72</v>
      </c>
      <c r="AY715" s="229" t="s">
        <v>136</v>
      </c>
    </row>
    <row r="716" spans="2:51" s="14" customFormat="1" ht="11.25">
      <c r="B716" s="219"/>
      <c r="C716" s="220"/>
      <c r="D716" s="204" t="s">
        <v>152</v>
      </c>
      <c r="E716" s="221" t="s">
        <v>19</v>
      </c>
      <c r="F716" s="222" t="s">
        <v>1680</v>
      </c>
      <c r="G716" s="220"/>
      <c r="H716" s="223">
        <v>-8.74</v>
      </c>
      <c r="I716" s="224"/>
      <c r="J716" s="220"/>
      <c r="K716" s="220"/>
      <c r="L716" s="225"/>
      <c r="M716" s="226"/>
      <c r="N716" s="227"/>
      <c r="O716" s="227"/>
      <c r="P716" s="227"/>
      <c r="Q716" s="227"/>
      <c r="R716" s="227"/>
      <c r="S716" s="227"/>
      <c r="T716" s="228"/>
      <c r="AT716" s="229" t="s">
        <v>152</v>
      </c>
      <c r="AU716" s="229" t="s">
        <v>82</v>
      </c>
      <c r="AV716" s="14" t="s">
        <v>82</v>
      </c>
      <c r="AW716" s="14" t="s">
        <v>33</v>
      </c>
      <c r="AX716" s="14" t="s">
        <v>72</v>
      </c>
      <c r="AY716" s="229" t="s">
        <v>136</v>
      </c>
    </row>
    <row r="717" spans="2:51" s="14" customFormat="1" ht="11.25">
      <c r="B717" s="219"/>
      <c r="C717" s="220"/>
      <c r="D717" s="204" t="s">
        <v>152</v>
      </c>
      <c r="E717" s="221" t="s">
        <v>19</v>
      </c>
      <c r="F717" s="222" t="s">
        <v>1681</v>
      </c>
      <c r="G717" s="220"/>
      <c r="H717" s="223">
        <v>-8.82</v>
      </c>
      <c r="I717" s="224"/>
      <c r="J717" s="220"/>
      <c r="K717" s="220"/>
      <c r="L717" s="225"/>
      <c r="M717" s="226"/>
      <c r="N717" s="227"/>
      <c r="O717" s="227"/>
      <c r="P717" s="227"/>
      <c r="Q717" s="227"/>
      <c r="R717" s="227"/>
      <c r="S717" s="227"/>
      <c r="T717" s="228"/>
      <c r="AT717" s="229" t="s">
        <v>152</v>
      </c>
      <c r="AU717" s="229" t="s">
        <v>82</v>
      </c>
      <c r="AV717" s="14" t="s">
        <v>82</v>
      </c>
      <c r="AW717" s="14" t="s">
        <v>33</v>
      </c>
      <c r="AX717" s="14" t="s">
        <v>72</v>
      </c>
      <c r="AY717" s="229" t="s">
        <v>136</v>
      </c>
    </row>
    <row r="718" spans="2:51" s="14" customFormat="1" ht="11.25">
      <c r="B718" s="219"/>
      <c r="C718" s="220"/>
      <c r="D718" s="204" t="s">
        <v>152</v>
      </c>
      <c r="E718" s="221" t="s">
        <v>19</v>
      </c>
      <c r="F718" s="222" t="s">
        <v>1682</v>
      </c>
      <c r="G718" s="220"/>
      <c r="H718" s="223">
        <v>-1.53</v>
      </c>
      <c r="I718" s="224"/>
      <c r="J718" s="220"/>
      <c r="K718" s="220"/>
      <c r="L718" s="225"/>
      <c r="M718" s="226"/>
      <c r="N718" s="227"/>
      <c r="O718" s="227"/>
      <c r="P718" s="227"/>
      <c r="Q718" s="227"/>
      <c r="R718" s="227"/>
      <c r="S718" s="227"/>
      <c r="T718" s="228"/>
      <c r="AT718" s="229" t="s">
        <v>152</v>
      </c>
      <c r="AU718" s="229" t="s">
        <v>82</v>
      </c>
      <c r="AV718" s="14" t="s">
        <v>82</v>
      </c>
      <c r="AW718" s="14" t="s">
        <v>33</v>
      </c>
      <c r="AX718" s="14" t="s">
        <v>72</v>
      </c>
      <c r="AY718" s="229" t="s">
        <v>136</v>
      </c>
    </row>
    <row r="719" spans="2:51" s="14" customFormat="1" ht="11.25">
      <c r="B719" s="219"/>
      <c r="C719" s="220"/>
      <c r="D719" s="204" t="s">
        <v>152</v>
      </c>
      <c r="E719" s="221" t="s">
        <v>19</v>
      </c>
      <c r="F719" s="222" t="s">
        <v>1683</v>
      </c>
      <c r="G719" s="220"/>
      <c r="H719" s="223">
        <v>-9.504</v>
      </c>
      <c r="I719" s="224"/>
      <c r="J719" s="220"/>
      <c r="K719" s="220"/>
      <c r="L719" s="225"/>
      <c r="M719" s="226"/>
      <c r="N719" s="227"/>
      <c r="O719" s="227"/>
      <c r="P719" s="227"/>
      <c r="Q719" s="227"/>
      <c r="R719" s="227"/>
      <c r="S719" s="227"/>
      <c r="T719" s="228"/>
      <c r="AT719" s="229" t="s">
        <v>152</v>
      </c>
      <c r="AU719" s="229" t="s">
        <v>82</v>
      </c>
      <c r="AV719" s="14" t="s">
        <v>82</v>
      </c>
      <c r="AW719" s="14" t="s">
        <v>33</v>
      </c>
      <c r="AX719" s="14" t="s">
        <v>72</v>
      </c>
      <c r="AY719" s="229" t="s">
        <v>136</v>
      </c>
    </row>
    <row r="720" spans="2:51" s="14" customFormat="1" ht="11.25">
      <c r="B720" s="219"/>
      <c r="C720" s="220"/>
      <c r="D720" s="204" t="s">
        <v>152</v>
      </c>
      <c r="E720" s="221" t="s">
        <v>19</v>
      </c>
      <c r="F720" s="222" t="s">
        <v>1684</v>
      </c>
      <c r="G720" s="220"/>
      <c r="H720" s="223">
        <v>-3.859</v>
      </c>
      <c r="I720" s="224"/>
      <c r="J720" s="220"/>
      <c r="K720" s="220"/>
      <c r="L720" s="225"/>
      <c r="M720" s="226"/>
      <c r="N720" s="227"/>
      <c r="O720" s="227"/>
      <c r="P720" s="227"/>
      <c r="Q720" s="227"/>
      <c r="R720" s="227"/>
      <c r="S720" s="227"/>
      <c r="T720" s="228"/>
      <c r="AT720" s="229" t="s">
        <v>152</v>
      </c>
      <c r="AU720" s="229" t="s">
        <v>82</v>
      </c>
      <c r="AV720" s="14" t="s">
        <v>82</v>
      </c>
      <c r="AW720" s="14" t="s">
        <v>33</v>
      </c>
      <c r="AX720" s="14" t="s">
        <v>72</v>
      </c>
      <c r="AY720" s="229" t="s">
        <v>136</v>
      </c>
    </row>
    <row r="721" spans="2:51" s="14" customFormat="1" ht="11.25">
      <c r="B721" s="219"/>
      <c r="C721" s="220"/>
      <c r="D721" s="204" t="s">
        <v>152</v>
      </c>
      <c r="E721" s="221" t="s">
        <v>19</v>
      </c>
      <c r="F721" s="222" t="s">
        <v>1685</v>
      </c>
      <c r="G721" s="220"/>
      <c r="H721" s="223">
        <v>-2.736</v>
      </c>
      <c r="I721" s="224"/>
      <c r="J721" s="220"/>
      <c r="K721" s="220"/>
      <c r="L721" s="225"/>
      <c r="M721" s="226"/>
      <c r="N721" s="227"/>
      <c r="O721" s="227"/>
      <c r="P721" s="227"/>
      <c r="Q721" s="227"/>
      <c r="R721" s="227"/>
      <c r="S721" s="227"/>
      <c r="T721" s="228"/>
      <c r="AT721" s="229" t="s">
        <v>152</v>
      </c>
      <c r="AU721" s="229" t="s">
        <v>82</v>
      </c>
      <c r="AV721" s="14" t="s">
        <v>82</v>
      </c>
      <c r="AW721" s="14" t="s">
        <v>33</v>
      </c>
      <c r="AX721" s="14" t="s">
        <v>72</v>
      </c>
      <c r="AY721" s="229" t="s">
        <v>136</v>
      </c>
    </row>
    <row r="722" spans="2:51" s="14" customFormat="1" ht="11.25">
      <c r="B722" s="219"/>
      <c r="C722" s="220"/>
      <c r="D722" s="204" t="s">
        <v>152</v>
      </c>
      <c r="E722" s="221" t="s">
        <v>19</v>
      </c>
      <c r="F722" s="222" t="s">
        <v>1686</v>
      </c>
      <c r="G722" s="220"/>
      <c r="H722" s="223">
        <v>-3.019</v>
      </c>
      <c r="I722" s="224"/>
      <c r="J722" s="220"/>
      <c r="K722" s="220"/>
      <c r="L722" s="225"/>
      <c r="M722" s="226"/>
      <c r="N722" s="227"/>
      <c r="O722" s="227"/>
      <c r="P722" s="227"/>
      <c r="Q722" s="227"/>
      <c r="R722" s="227"/>
      <c r="S722" s="227"/>
      <c r="T722" s="228"/>
      <c r="AT722" s="229" t="s">
        <v>152</v>
      </c>
      <c r="AU722" s="229" t="s">
        <v>82</v>
      </c>
      <c r="AV722" s="14" t="s">
        <v>82</v>
      </c>
      <c r="AW722" s="14" t="s">
        <v>33</v>
      </c>
      <c r="AX722" s="14" t="s">
        <v>72</v>
      </c>
      <c r="AY722" s="229" t="s">
        <v>136</v>
      </c>
    </row>
    <row r="723" spans="2:51" s="14" customFormat="1" ht="11.25">
      <c r="B723" s="219"/>
      <c r="C723" s="220"/>
      <c r="D723" s="204" t="s">
        <v>152</v>
      </c>
      <c r="E723" s="221" t="s">
        <v>19</v>
      </c>
      <c r="F723" s="222" t="s">
        <v>1687</v>
      </c>
      <c r="G723" s="220"/>
      <c r="H723" s="223">
        <v>-2.693</v>
      </c>
      <c r="I723" s="224"/>
      <c r="J723" s="220"/>
      <c r="K723" s="220"/>
      <c r="L723" s="225"/>
      <c r="M723" s="226"/>
      <c r="N723" s="227"/>
      <c r="O723" s="227"/>
      <c r="P723" s="227"/>
      <c r="Q723" s="227"/>
      <c r="R723" s="227"/>
      <c r="S723" s="227"/>
      <c r="T723" s="228"/>
      <c r="AT723" s="229" t="s">
        <v>152</v>
      </c>
      <c r="AU723" s="229" t="s">
        <v>82</v>
      </c>
      <c r="AV723" s="14" t="s">
        <v>82</v>
      </c>
      <c r="AW723" s="14" t="s">
        <v>33</v>
      </c>
      <c r="AX723" s="14" t="s">
        <v>72</v>
      </c>
      <c r="AY723" s="229" t="s">
        <v>136</v>
      </c>
    </row>
    <row r="724" spans="2:51" s="14" customFormat="1" ht="11.25">
      <c r="B724" s="219"/>
      <c r="C724" s="220"/>
      <c r="D724" s="204" t="s">
        <v>152</v>
      </c>
      <c r="E724" s="221" t="s">
        <v>19</v>
      </c>
      <c r="F724" s="222" t="s">
        <v>1688</v>
      </c>
      <c r="G724" s="220"/>
      <c r="H724" s="223">
        <v>-21.78</v>
      </c>
      <c r="I724" s="224"/>
      <c r="J724" s="220"/>
      <c r="K724" s="220"/>
      <c r="L724" s="225"/>
      <c r="M724" s="226"/>
      <c r="N724" s="227"/>
      <c r="O724" s="227"/>
      <c r="P724" s="227"/>
      <c r="Q724" s="227"/>
      <c r="R724" s="227"/>
      <c r="S724" s="227"/>
      <c r="T724" s="228"/>
      <c r="AT724" s="229" t="s">
        <v>152</v>
      </c>
      <c r="AU724" s="229" t="s">
        <v>82</v>
      </c>
      <c r="AV724" s="14" t="s">
        <v>82</v>
      </c>
      <c r="AW724" s="14" t="s">
        <v>33</v>
      </c>
      <c r="AX724" s="14" t="s">
        <v>72</v>
      </c>
      <c r="AY724" s="229" t="s">
        <v>136</v>
      </c>
    </row>
    <row r="725" spans="2:51" s="14" customFormat="1" ht="11.25">
      <c r="B725" s="219"/>
      <c r="C725" s="220"/>
      <c r="D725" s="204" t="s">
        <v>152</v>
      </c>
      <c r="E725" s="221" t="s">
        <v>19</v>
      </c>
      <c r="F725" s="222" t="s">
        <v>1689</v>
      </c>
      <c r="G725" s="220"/>
      <c r="H725" s="223">
        <v>-3.129</v>
      </c>
      <c r="I725" s="224"/>
      <c r="J725" s="220"/>
      <c r="K725" s="220"/>
      <c r="L725" s="225"/>
      <c r="M725" s="226"/>
      <c r="N725" s="227"/>
      <c r="O725" s="227"/>
      <c r="P725" s="227"/>
      <c r="Q725" s="227"/>
      <c r="R725" s="227"/>
      <c r="S725" s="227"/>
      <c r="T725" s="228"/>
      <c r="AT725" s="229" t="s">
        <v>152</v>
      </c>
      <c r="AU725" s="229" t="s">
        <v>82</v>
      </c>
      <c r="AV725" s="14" t="s">
        <v>82</v>
      </c>
      <c r="AW725" s="14" t="s">
        <v>33</v>
      </c>
      <c r="AX725" s="14" t="s">
        <v>72</v>
      </c>
      <c r="AY725" s="229" t="s">
        <v>136</v>
      </c>
    </row>
    <row r="726" spans="2:51" s="14" customFormat="1" ht="11.25">
      <c r="B726" s="219"/>
      <c r="C726" s="220"/>
      <c r="D726" s="204" t="s">
        <v>152</v>
      </c>
      <c r="E726" s="221" t="s">
        <v>19</v>
      </c>
      <c r="F726" s="222" t="s">
        <v>1690</v>
      </c>
      <c r="G726" s="220"/>
      <c r="H726" s="223">
        <v>-10.8</v>
      </c>
      <c r="I726" s="224"/>
      <c r="J726" s="220"/>
      <c r="K726" s="220"/>
      <c r="L726" s="225"/>
      <c r="M726" s="226"/>
      <c r="N726" s="227"/>
      <c r="O726" s="227"/>
      <c r="P726" s="227"/>
      <c r="Q726" s="227"/>
      <c r="R726" s="227"/>
      <c r="S726" s="227"/>
      <c r="T726" s="228"/>
      <c r="AT726" s="229" t="s">
        <v>152</v>
      </c>
      <c r="AU726" s="229" t="s">
        <v>82</v>
      </c>
      <c r="AV726" s="14" t="s">
        <v>82</v>
      </c>
      <c r="AW726" s="14" t="s">
        <v>33</v>
      </c>
      <c r="AX726" s="14" t="s">
        <v>72</v>
      </c>
      <c r="AY726" s="229" t="s">
        <v>136</v>
      </c>
    </row>
    <row r="727" spans="2:51" s="14" customFormat="1" ht="11.25">
      <c r="B727" s="219"/>
      <c r="C727" s="220"/>
      <c r="D727" s="204" t="s">
        <v>152</v>
      </c>
      <c r="E727" s="221" t="s">
        <v>19</v>
      </c>
      <c r="F727" s="222" t="s">
        <v>1691</v>
      </c>
      <c r="G727" s="220"/>
      <c r="H727" s="223">
        <v>-3.106</v>
      </c>
      <c r="I727" s="224"/>
      <c r="J727" s="220"/>
      <c r="K727" s="220"/>
      <c r="L727" s="225"/>
      <c r="M727" s="226"/>
      <c r="N727" s="227"/>
      <c r="O727" s="227"/>
      <c r="P727" s="227"/>
      <c r="Q727" s="227"/>
      <c r="R727" s="227"/>
      <c r="S727" s="227"/>
      <c r="T727" s="228"/>
      <c r="AT727" s="229" t="s">
        <v>152</v>
      </c>
      <c r="AU727" s="229" t="s">
        <v>82</v>
      </c>
      <c r="AV727" s="14" t="s">
        <v>82</v>
      </c>
      <c r="AW727" s="14" t="s">
        <v>33</v>
      </c>
      <c r="AX727" s="14" t="s">
        <v>72</v>
      </c>
      <c r="AY727" s="229" t="s">
        <v>136</v>
      </c>
    </row>
    <row r="728" spans="2:51" s="14" customFormat="1" ht="11.25">
      <c r="B728" s="219"/>
      <c r="C728" s="220"/>
      <c r="D728" s="204" t="s">
        <v>152</v>
      </c>
      <c r="E728" s="221" t="s">
        <v>19</v>
      </c>
      <c r="F728" s="222" t="s">
        <v>1692</v>
      </c>
      <c r="G728" s="220"/>
      <c r="H728" s="223">
        <v>-7.26</v>
      </c>
      <c r="I728" s="224"/>
      <c r="J728" s="220"/>
      <c r="K728" s="220"/>
      <c r="L728" s="225"/>
      <c r="M728" s="226"/>
      <c r="N728" s="227"/>
      <c r="O728" s="227"/>
      <c r="P728" s="227"/>
      <c r="Q728" s="227"/>
      <c r="R728" s="227"/>
      <c r="S728" s="227"/>
      <c r="T728" s="228"/>
      <c r="AT728" s="229" t="s">
        <v>152</v>
      </c>
      <c r="AU728" s="229" t="s">
        <v>82</v>
      </c>
      <c r="AV728" s="14" t="s">
        <v>82</v>
      </c>
      <c r="AW728" s="14" t="s">
        <v>33</v>
      </c>
      <c r="AX728" s="14" t="s">
        <v>72</v>
      </c>
      <c r="AY728" s="229" t="s">
        <v>136</v>
      </c>
    </row>
    <row r="729" spans="2:51" s="14" customFormat="1" ht="11.25">
      <c r="B729" s="219"/>
      <c r="C729" s="220"/>
      <c r="D729" s="204" t="s">
        <v>152</v>
      </c>
      <c r="E729" s="221" t="s">
        <v>19</v>
      </c>
      <c r="F729" s="222" t="s">
        <v>1693</v>
      </c>
      <c r="G729" s="220"/>
      <c r="H729" s="223">
        <v>-1.58</v>
      </c>
      <c r="I729" s="224"/>
      <c r="J729" s="220"/>
      <c r="K729" s="220"/>
      <c r="L729" s="225"/>
      <c r="M729" s="226"/>
      <c r="N729" s="227"/>
      <c r="O729" s="227"/>
      <c r="P729" s="227"/>
      <c r="Q729" s="227"/>
      <c r="R729" s="227"/>
      <c r="S729" s="227"/>
      <c r="T729" s="228"/>
      <c r="AT729" s="229" t="s">
        <v>152</v>
      </c>
      <c r="AU729" s="229" t="s">
        <v>82</v>
      </c>
      <c r="AV729" s="14" t="s">
        <v>82</v>
      </c>
      <c r="AW729" s="14" t="s">
        <v>33</v>
      </c>
      <c r="AX729" s="14" t="s">
        <v>72</v>
      </c>
      <c r="AY729" s="229" t="s">
        <v>136</v>
      </c>
    </row>
    <row r="730" spans="2:51" s="14" customFormat="1" ht="11.25">
      <c r="B730" s="219"/>
      <c r="C730" s="220"/>
      <c r="D730" s="204" t="s">
        <v>152</v>
      </c>
      <c r="E730" s="221" t="s">
        <v>19</v>
      </c>
      <c r="F730" s="222" t="s">
        <v>1693</v>
      </c>
      <c r="G730" s="220"/>
      <c r="H730" s="223">
        <v>-1.58</v>
      </c>
      <c r="I730" s="224"/>
      <c r="J730" s="220"/>
      <c r="K730" s="220"/>
      <c r="L730" s="225"/>
      <c r="M730" s="226"/>
      <c r="N730" s="227"/>
      <c r="O730" s="227"/>
      <c r="P730" s="227"/>
      <c r="Q730" s="227"/>
      <c r="R730" s="227"/>
      <c r="S730" s="227"/>
      <c r="T730" s="228"/>
      <c r="AT730" s="229" t="s">
        <v>152</v>
      </c>
      <c r="AU730" s="229" t="s">
        <v>82</v>
      </c>
      <c r="AV730" s="14" t="s">
        <v>82</v>
      </c>
      <c r="AW730" s="14" t="s">
        <v>33</v>
      </c>
      <c r="AX730" s="14" t="s">
        <v>72</v>
      </c>
      <c r="AY730" s="229" t="s">
        <v>136</v>
      </c>
    </row>
    <row r="731" spans="2:51" s="14" customFormat="1" ht="11.25">
      <c r="B731" s="219"/>
      <c r="C731" s="220"/>
      <c r="D731" s="204" t="s">
        <v>152</v>
      </c>
      <c r="E731" s="221" t="s">
        <v>19</v>
      </c>
      <c r="F731" s="222" t="s">
        <v>1694</v>
      </c>
      <c r="G731" s="220"/>
      <c r="H731" s="223">
        <v>-5.643</v>
      </c>
      <c r="I731" s="224"/>
      <c r="J731" s="220"/>
      <c r="K731" s="220"/>
      <c r="L731" s="225"/>
      <c r="M731" s="226"/>
      <c r="N731" s="227"/>
      <c r="O731" s="227"/>
      <c r="P731" s="227"/>
      <c r="Q731" s="227"/>
      <c r="R731" s="227"/>
      <c r="S731" s="227"/>
      <c r="T731" s="228"/>
      <c r="AT731" s="229" t="s">
        <v>152</v>
      </c>
      <c r="AU731" s="229" t="s">
        <v>82</v>
      </c>
      <c r="AV731" s="14" t="s">
        <v>82</v>
      </c>
      <c r="AW731" s="14" t="s">
        <v>33</v>
      </c>
      <c r="AX731" s="14" t="s">
        <v>72</v>
      </c>
      <c r="AY731" s="229" t="s">
        <v>136</v>
      </c>
    </row>
    <row r="732" spans="2:51" s="14" customFormat="1" ht="11.25">
      <c r="B732" s="219"/>
      <c r="C732" s="220"/>
      <c r="D732" s="204" t="s">
        <v>152</v>
      </c>
      <c r="E732" s="221" t="s">
        <v>19</v>
      </c>
      <c r="F732" s="222" t="s">
        <v>1695</v>
      </c>
      <c r="G732" s="220"/>
      <c r="H732" s="223">
        <v>-2.609</v>
      </c>
      <c r="I732" s="224"/>
      <c r="J732" s="220"/>
      <c r="K732" s="220"/>
      <c r="L732" s="225"/>
      <c r="M732" s="226"/>
      <c r="N732" s="227"/>
      <c r="O732" s="227"/>
      <c r="P732" s="227"/>
      <c r="Q732" s="227"/>
      <c r="R732" s="227"/>
      <c r="S732" s="227"/>
      <c r="T732" s="228"/>
      <c r="AT732" s="229" t="s">
        <v>152</v>
      </c>
      <c r="AU732" s="229" t="s">
        <v>82</v>
      </c>
      <c r="AV732" s="14" t="s">
        <v>82</v>
      </c>
      <c r="AW732" s="14" t="s">
        <v>33</v>
      </c>
      <c r="AX732" s="14" t="s">
        <v>72</v>
      </c>
      <c r="AY732" s="229" t="s">
        <v>136</v>
      </c>
    </row>
    <row r="733" spans="2:51" s="14" customFormat="1" ht="11.25">
      <c r="B733" s="219"/>
      <c r="C733" s="220"/>
      <c r="D733" s="204" t="s">
        <v>152</v>
      </c>
      <c r="E733" s="221" t="s">
        <v>19</v>
      </c>
      <c r="F733" s="222" t="s">
        <v>1696</v>
      </c>
      <c r="G733" s="220"/>
      <c r="H733" s="223">
        <v>-4.749</v>
      </c>
      <c r="I733" s="224"/>
      <c r="J733" s="220"/>
      <c r="K733" s="220"/>
      <c r="L733" s="225"/>
      <c r="M733" s="226"/>
      <c r="N733" s="227"/>
      <c r="O733" s="227"/>
      <c r="P733" s="227"/>
      <c r="Q733" s="227"/>
      <c r="R733" s="227"/>
      <c r="S733" s="227"/>
      <c r="T733" s="228"/>
      <c r="AT733" s="229" t="s">
        <v>152</v>
      </c>
      <c r="AU733" s="229" t="s">
        <v>82</v>
      </c>
      <c r="AV733" s="14" t="s">
        <v>82</v>
      </c>
      <c r="AW733" s="14" t="s">
        <v>33</v>
      </c>
      <c r="AX733" s="14" t="s">
        <v>72</v>
      </c>
      <c r="AY733" s="229" t="s">
        <v>136</v>
      </c>
    </row>
    <row r="734" spans="2:51" s="13" customFormat="1" ht="11.25">
      <c r="B734" s="209"/>
      <c r="C734" s="210"/>
      <c r="D734" s="204" t="s">
        <v>152</v>
      </c>
      <c r="E734" s="211" t="s">
        <v>19</v>
      </c>
      <c r="F734" s="212" t="s">
        <v>1451</v>
      </c>
      <c r="G734" s="210"/>
      <c r="H734" s="211" t="s">
        <v>19</v>
      </c>
      <c r="I734" s="213"/>
      <c r="J734" s="210"/>
      <c r="K734" s="210"/>
      <c r="L734" s="214"/>
      <c r="M734" s="215"/>
      <c r="N734" s="216"/>
      <c r="O734" s="216"/>
      <c r="P734" s="216"/>
      <c r="Q734" s="216"/>
      <c r="R734" s="216"/>
      <c r="S734" s="216"/>
      <c r="T734" s="217"/>
      <c r="AT734" s="218" t="s">
        <v>152</v>
      </c>
      <c r="AU734" s="218" t="s">
        <v>82</v>
      </c>
      <c r="AV734" s="13" t="s">
        <v>80</v>
      </c>
      <c r="AW734" s="13" t="s">
        <v>33</v>
      </c>
      <c r="AX734" s="13" t="s">
        <v>72</v>
      </c>
      <c r="AY734" s="218" t="s">
        <v>136</v>
      </c>
    </row>
    <row r="735" spans="2:51" s="14" customFormat="1" ht="11.25">
      <c r="B735" s="219"/>
      <c r="C735" s="220"/>
      <c r="D735" s="204" t="s">
        <v>152</v>
      </c>
      <c r="E735" s="221" t="s">
        <v>19</v>
      </c>
      <c r="F735" s="222" t="s">
        <v>1697</v>
      </c>
      <c r="G735" s="220"/>
      <c r="H735" s="223">
        <v>-12.663</v>
      </c>
      <c r="I735" s="224"/>
      <c r="J735" s="220"/>
      <c r="K735" s="220"/>
      <c r="L735" s="225"/>
      <c r="M735" s="226"/>
      <c r="N735" s="227"/>
      <c r="O735" s="227"/>
      <c r="P735" s="227"/>
      <c r="Q735" s="227"/>
      <c r="R735" s="227"/>
      <c r="S735" s="227"/>
      <c r="T735" s="228"/>
      <c r="AT735" s="229" t="s">
        <v>152</v>
      </c>
      <c r="AU735" s="229" t="s">
        <v>82</v>
      </c>
      <c r="AV735" s="14" t="s">
        <v>82</v>
      </c>
      <c r="AW735" s="14" t="s">
        <v>33</v>
      </c>
      <c r="AX735" s="14" t="s">
        <v>72</v>
      </c>
      <c r="AY735" s="229" t="s">
        <v>136</v>
      </c>
    </row>
    <row r="736" spans="2:51" s="14" customFormat="1" ht="11.25">
      <c r="B736" s="219"/>
      <c r="C736" s="220"/>
      <c r="D736" s="204" t="s">
        <v>152</v>
      </c>
      <c r="E736" s="221" t="s">
        <v>19</v>
      </c>
      <c r="F736" s="222" t="s">
        <v>1698</v>
      </c>
      <c r="G736" s="220"/>
      <c r="H736" s="223">
        <v>-9.36</v>
      </c>
      <c r="I736" s="224"/>
      <c r="J736" s="220"/>
      <c r="K736" s="220"/>
      <c r="L736" s="225"/>
      <c r="M736" s="226"/>
      <c r="N736" s="227"/>
      <c r="O736" s="227"/>
      <c r="P736" s="227"/>
      <c r="Q736" s="227"/>
      <c r="R736" s="227"/>
      <c r="S736" s="227"/>
      <c r="T736" s="228"/>
      <c r="AT736" s="229" t="s">
        <v>152</v>
      </c>
      <c r="AU736" s="229" t="s">
        <v>82</v>
      </c>
      <c r="AV736" s="14" t="s">
        <v>82</v>
      </c>
      <c r="AW736" s="14" t="s">
        <v>33</v>
      </c>
      <c r="AX736" s="14" t="s">
        <v>72</v>
      </c>
      <c r="AY736" s="229" t="s">
        <v>136</v>
      </c>
    </row>
    <row r="737" spans="2:51" s="13" customFormat="1" ht="11.25">
      <c r="B737" s="209"/>
      <c r="C737" s="210"/>
      <c r="D737" s="204" t="s">
        <v>152</v>
      </c>
      <c r="E737" s="211" t="s">
        <v>19</v>
      </c>
      <c r="F737" s="212" t="s">
        <v>1461</v>
      </c>
      <c r="G737" s="210"/>
      <c r="H737" s="211" t="s">
        <v>19</v>
      </c>
      <c r="I737" s="213"/>
      <c r="J737" s="210"/>
      <c r="K737" s="210"/>
      <c r="L737" s="214"/>
      <c r="M737" s="215"/>
      <c r="N737" s="216"/>
      <c r="O737" s="216"/>
      <c r="P737" s="216"/>
      <c r="Q737" s="216"/>
      <c r="R737" s="216"/>
      <c r="S737" s="216"/>
      <c r="T737" s="217"/>
      <c r="AT737" s="218" t="s">
        <v>152</v>
      </c>
      <c r="AU737" s="218" t="s">
        <v>82</v>
      </c>
      <c r="AV737" s="13" t="s">
        <v>80</v>
      </c>
      <c r="AW737" s="13" t="s">
        <v>33</v>
      </c>
      <c r="AX737" s="13" t="s">
        <v>72</v>
      </c>
      <c r="AY737" s="218" t="s">
        <v>136</v>
      </c>
    </row>
    <row r="738" spans="2:51" s="14" customFormat="1" ht="11.25">
      <c r="B738" s="219"/>
      <c r="C738" s="220"/>
      <c r="D738" s="204" t="s">
        <v>152</v>
      </c>
      <c r="E738" s="221" t="s">
        <v>19</v>
      </c>
      <c r="F738" s="222" t="s">
        <v>1699</v>
      </c>
      <c r="G738" s="220"/>
      <c r="H738" s="223">
        <v>-0.75</v>
      </c>
      <c r="I738" s="224"/>
      <c r="J738" s="220"/>
      <c r="K738" s="220"/>
      <c r="L738" s="225"/>
      <c r="M738" s="226"/>
      <c r="N738" s="227"/>
      <c r="O738" s="227"/>
      <c r="P738" s="227"/>
      <c r="Q738" s="227"/>
      <c r="R738" s="227"/>
      <c r="S738" s="227"/>
      <c r="T738" s="228"/>
      <c r="AT738" s="229" t="s">
        <v>152</v>
      </c>
      <c r="AU738" s="229" t="s">
        <v>82</v>
      </c>
      <c r="AV738" s="14" t="s">
        <v>82</v>
      </c>
      <c r="AW738" s="14" t="s">
        <v>33</v>
      </c>
      <c r="AX738" s="14" t="s">
        <v>72</v>
      </c>
      <c r="AY738" s="229" t="s">
        <v>136</v>
      </c>
    </row>
    <row r="739" spans="2:51" s="14" customFormat="1" ht="11.25">
      <c r="B739" s="219"/>
      <c r="C739" s="220"/>
      <c r="D739" s="204" t="s">
        <v>152</v>
      </c>
      <c r="E739" s="221" t="s">
        <v>19</v>
      </c>
      <c r="F739" s="222" t="s">
        <v>1700</v>
      </c>
      <c r="G739" s="220"/>
      <c r="H739" s="223">
        <v>-0.63</v>
      </c>
      <c r="I739" s="224"/>
      <c r="J739" s="220"/>
      <c r="K739" s="220"/>
      <c r="L739" s="225"/>
      <c r="M739" s="226"/>
      <c r="N739" s="227"/>
      <c r="O739" s="227"/>
      <c r="P739" s="227"/>
      <c r="Q739" s="227"/>
      <c r="R739" s="227"/>
      <c r="S739" s="227"/>
      <c r="T739" s="228"/>
      <c r="AT739" s="229" t="s">
        <v>152</v>
      </c>
      <c r="AU739" s="229" t="s">
        <v>82</v>
      </c>
      <c r="AV739" s="14" t="s">
        <v>82</v>
      </c>
      <c r="AW739" s="14" t="s">
        <v>33</v>
      </c>
      <c r="AX739" s="14" t="s">
        <v>72</v>
      </c>
      <c r="AY739" s="229" t="s">
        <v>136</v>
      </c>
    </row>
    <row r="740" spans="2:51" s="14" customFormat="1" ht="11.25">
      <c r="B740" s="219"/>
      <c r="C740" s="220"/>
      <c r="D740" s="204" t="s">
        <v>152</v>
      </c>
      <c r="E740" s="221" t="s">
        <v>19</v>
      </c>
      <c r="F740" s="222" t="s">
        <v>1701</v>
      </c>
      <c r="G740" s="220"/>
      <c r="H740" s="223">
        <v>-0.96</v>
      </c>
      <c r="I740" s="224"/>
      <c r="J740" s="220"/>
      <c r="K740" s="220"/>
      <c r="L740" s="225"/>
      <c r="M740" s="226"/>
      <c r="N740" s="227"/>
      <c r="O740" s="227"/>
      <c r="P740" s="227"/>
      <c r="Q740" s="227"/>
      <c r="R740" s="227"/>
      <c r="S740" s="227"/>
      <c r="T740" s="228"/>
      <c r="AT740" s="229" t="s">
        <v>152</v>
      </c>
      <c r="AU740" s="229" t="s">
        <v>82</v>
      </c>
      <c r="AV740" s="14" t="s">
        <v>82</v>
      </c>
      <c r="AW740" s="14" t="s">
        <v>33</v>
      </c>
      <c r="AX740" s="14" t="s">
        <v>72</v>
      </c>
      <c r="AY740" s="229" t="s">
        <v>136</v>
      </c>
    </row>
    <row r="741" spans="2:51" s="13" customFormat="1" ht="11.25">
      <c r="B741" s="209"/>
      <c r="C741" s="210"/>
      <c r="D741" s="204" t="s">
        <v>152</v>
      </c>
      <c r="E741" s="211" t="s">
        <v>19</v>
      </c>
      <c r="F741" s="212" t="s">
        <v>1481</v>
      </c>
      <c r="G741" s="210"/>
      <c r="H741" s="211" t="s">
        <v>19</v>
      </c>
      <c r="I741" s="213"/>
      <c r="J741" s="210"/>
      <c r="K741" s="210"/>
      <c r="L741" s="214"/>
      <c r="M741" s="215"/>
      <c r="N741" s="216"/>
      <c r="O741" s="216"/>
      <c r="P741" s="216"/>
      <c r="Q741" s="216"/>
      <c r="R741" s="216"/>
      <c r="S741" s="216"/>
      <c r="T741" s="217"/>
      <c r="AT741" s="218" t="s">
        <v>152</v>
      </c>
      <c r="AU741" s="218" t="s">
        <v>82</v>
      </c>
      <c r="AV741" s="13" t="s">
        <v>80</v>
      </c>
      <c r="AW741" s="13" t="s">
        <v>33</v>
      </c>
      <c r="AX741" s="13" t="s">
        <v>72</v>
      </c>
      <c r="AY741" s="218" t="s">
        <v>136</v>
      </c>
    </row>
    <row r="742" spans="2:51" s="14" customFormat="1" ht="11.25">
      <c r="B742" s="219"/>
      <c r="C742" s="220"/>
      <c r="D742" s="204" t="s">
        <v>152</v>
      </c>
      <c r="E742" s="221" t="s">
        <v>19</v>
      </c>
      <c r="F742" s="222" t="s">
        <v>1702</v>
      </c>
      <c r="G742" s="220"/>
      <c r="H742" s="223">
        <v>-1.8</v>
      </c>
      <c r="I742" s="224"/>
      <c r="J742" s="220"/>
      <c r="K742" s="220"/>
      <c r="L742" s="225"/>
      <c r="M742" s="226"/>
      <c r="N742" s="227"/>
      <c r="O742" s="227"/>
      <c r="P742" s="227"/>
      <c r="Q742" s="227"/>
      <c r="R742" s="227"/>
      <c r="S742" s="227"/>
      <c r="T742" s="228"/>
      <c r="AT742" s="229" t="s">
        <v>152</v>
      </c>
      <c r="AU742" s="229" t="s">
        <v>82</v>
      </c>
      <c r="AV742" s="14" t="s">
        <v>82</v>
      </c>
      <c r="AW742" s="14" t="s">
        <v>33</v>
      </c>
      <c r="AX742" s="14" t="s">
        <v>72</v>
      </c>
      <c r="AY742" s="229" t="s">
        <v>136</v>
      </c>
    </row>
    <row r="743" spans="2:51" s="13" customFormat="1" ht="11.25">
      <c r="B743" s="209"/>
      <c r="C743" s="210"/>
      <c r="D743" s="204" t="s">
        <v>152</v>
      </c>
      <c r="E743" s="211" t="s">
        <v>19</v>
      </c>
      <c r="F743" s="212" t="s">
        <v>1484</v>
      </c>
      <c r="G743" s="210"/>
      <c r="H743" s="211" t="s">
        <v>19</v>
      </c>
      <c r="I743" s="213"/>
      <c r="J743" s="210"/>
      <c r="K743" s="210"/>
      <c r="L743" s="214"/>
      <c r="M743" s="215"/>
      <c r="N743" s="216"/>
      <c r="O743" s="216"/>
      <c r="P743" s="216"/>
      <c r="Q743" s="216"/>
      <c r="R743" s="216"/>
      <c r="S743" s="216"/>
      <c r="T743" s="217"/>
      <c r="AT743" s="218" t="s">
        <v>152</v>
      </c>
      <c r="AU743" s="218" t="s">
        <v>82</v>
      </c>
      <c r="AV743" s="13" t="s">
        <v>80</v>
      </c>
      <c r="AW743" s="13" t="s">
        <v>33</v>
      </c>
      <c r="AX743" s="13" t="s">
        <v>72</v>
      </c>
      <c r="AY743" s="218" t="s">
        <v>136</v>
      </c>
    </row>
    <row r="744" spans="2:51" s="14" customFormat="1" ht="11.25">
      <c r="B744" s="219"/>
      <c r="C744" s="220"/>
      <c r="D744" s="204" t="s">
        <v>152</v>
      </c>
      <c r="E744" s="221" t="s">
        <v>19</v>
      </c>
      <c r="F744" s="222" t="s">
        <v>1703</v>
      </c>
      <c r="G744" s="220"/>
      <c r="H744" s="223">
        <v>-1.837</v>
      </c>
      <c r="I744" s="224"/>
      <c r="J744" s="220"/>
      <c r="K744" s="220"/>
      <c r="L744" s="225"/>
      <c r="M744" s="226"/>
      <c r="N744" s="227"/>
      <c r="O744" s="227"/>
      <c r="P744" s="227"/>
      <c r="Q744" s="227"/>
      <c r="R744" s="227"/>
      <c r="S744" s="227"/>
      <c r="T744" s="228"/>
      <c r="AT744" s="229" t="s">
        <v>152</v>
      </c>
      <c r="AU744" s="229" t="s">
        <v>82</v>
      </c>
      <c r="AV744" s="14" t="s">
        <v>82</v>
      </c>
      <c r="AW744" s="14" t="s">
        <v>33</v>
      </c>
      <c r="AX744" s="14" t="s">
        <v>72</v>
      </c>
      <c r="AY744" s="229" t="s">
        <v>136</v>
      </c>
    </row>
    <row r="745" spans="2:51" s="13" customFormat="1" ht="11.25">
      <c r="B745" s="209"/>
      <c r="C745" s="210"/>
      <c r="D745" s="204" t="s">
        <v>152</v>
      </c>
      <c r="E745" s="211" t="s">
        <v>19</v>
      </c>
      <c r="F745" s="212" t="s">
        <v>1492</v>
      </c>
      <c r="G745" s="210"/>
      <c r="H745" s="211" t="s">
        <v>19</v>
      </c>
      <c r="I745" s="213"/>
      <c r="J745" s="210"/>
      <c r="K745" s="210"/>
      <c r="L745" s="214"/>
      <c r="M745" s="215"/>
      <c r="N745" s="216"/>
      <c r="O745" s="216"/>
      <c r="P745" s="216"/>
      <c r="Q745" s="216"/>
      <c r="R745" s="216"/>
      <c r="S745" s="216"/>
      <c r="T745" s="217"/>
      <c r="AT745" s="218" t="s">
        <v>152</v>
      </c>
      <c r="AU745" s="218" t="s">
        <v>82</v>
      </c>
      <c r="AV745" s="13" t="s">
        <v>80</v>
      </c>
      <c r="AW745" s="13" t="s">
        <v>33</v>
      </c>
      <c r="AX745" s="13" t="s">
        <v>72</v>
      </c>
      <c r="AY745" s="218" t="s">
        <v>136</v>
      </c>
    </row>
    <row r="746" spans="2:51" s="14" customFormat="1" ht="11.25">
      <c r="B746" s="219"/>
      <c r="C746" s="220"/>
      <c r="D746" s="204" t="s">
        <v>152</v>
      </c>
      <c r="E746" s="221" t="s">
        <v>19</v>
      </c>
      <c r="F746" s="222" t="s">
        <v>1704</v>
      </c>
      <c r="G746" s="220"/>
      <c r="H746" s="223">
        <v>-2.7</v>
      </c>
      <c r="I746" s="224"/>
      <c r="J746" s="220"/>
      <c r="K746" s="220"/>
      <c r="L746" s="225"/>
      <c r="M746" s="226"/>
      <c r="N746" s="227"/>
      <c r="O746" s="227"/>
      <c r="P746" s="227"/>
      <c r="Q746" s="227"/>
      <c r="R746" s="227"/>
      <c r="S746" s="227"/>
      <c r="T746" s="228"/>
      <c r="AT746" s="229" t="s">
        <v>152</v>
      </c>
      <c r="AU746" s="229" t="s">
        <v>82</v>
      </c>
      <c r="AV746" s="14" t="s">
        <v>82</v>
      </c>
      <c r="AW746" s="14" t="s">
        <v>33</v>
      </c>
      <c r="AX746" s="14" t="s">
        <v>72</v>
      </c>
      <c r="AY746" s="229" t="s">
        <v>136</v>
      </c>
    </row>
    <row r="747" spans="2:51" s="13" customFormat="1" ht="11.25">
      <c r="B747" s="209"/>
      <c r="C747" s="210"/>
      <c r="D747" s="204" t="s">
        <v>152</v>
      </c>
      <c r="E747" s="211" t="s">
        <v>19</v>
      </c>
      <c r="F747" s="212" t="s">
        <v>1500</v>
      </c>
      <c r="G747" s="210"/>
      <c r="H747" s="211" t="s">
        <v>19</v>
      </c>
      <c r="I747" s="213"/>
      <c r="J747" s="210"/>
      <c r="K747" s="210"/>
      <c r="L747" s="214"/>
      <c r="M747" s="215"/>
      <c r="N747" s="216"/>
      <c r="O747" s="216"/>
      <c r="P747" s="216"/>
      <c r="Q747" s="216"/>
      <c r="R747" s="216"/>
      <c r="S747" s="216"/>
      <c r="T747" s="217"/>
      <c r="AT747" s="218" t="s">
        <v>152</v>
      </c>
      <c r="AU747" s="218" t="s">
        <v>82</v>
      </c>
      <c r="AV747" s="13" t="s">
        <v>80</v>
      </c>
      <c r="AW747" s="13" t="s">
        <v>33</v>
      </c>
      <c r="AX747" s="13" t="s">
        <v>72</v>
      </c>
      <c r="AY747" s="218" t="s">
        <v>136</v>
      </c>
    </row>
    <row r="748" spans="2:51" s="14" customFormat="1" ht="11.25">
      <c r="B748" s="219"/>
      <c r="C748" s="220"/>
      <c r="D748" s="204" t="s">
        <v>152</v>
      </c>
      <c r="E748" s="221" t="s">
        <v>19</v>
      </c>
      <c r="F748" s="222" t="s">
        <v>1705</v>
      </c>
      <c r="G748" s="220"/>
      <c r="H748" s="223">
        <v>-4.172</v>
      </c>
      <c r="I748" s="224"/>
      <c r="J748" s="220"/>
      <c r="K748" s="220"/>
      <c r="L748" s="225"/>
      <c r="M748" s="226"/>
      <c r="N748" s="227"/>
      <c r="O748" s="227"/>
      <c r="P748" s="227"/>
      <c r="Q748" s="227"/>
      <c r="R748" s="227"/>
      <c r="S748" s="227"/>
      <c r="T748" s="228"/>
      <c r="AT748" s="229" t="s">
        <v>152</v>
      </c>
      <c r="AU748" s="229" t="s">
        <v>82</v>
      </c>
      <c r="AV748" s="14" t="s">
        <v>82</v>
      </c>
      <c r="AW748" s="14" t="s">
        <v>33</v>
      </c>
      <c r="AX748" s="14" t="s">
        <v>72</v>
      </c>
      <c r="AY748" s="229" t="s">
        <v>136</v>
      </c>
    </row>
    <row r="749" spans="2:51" s="13" customFormat="1" ht="11.25">
      <c r="B749" s="209"/>
      <c r="C749" s="210"/>
      <c r="D749" s="204" t="s">
        <v>152</v>
      </c>
      <c r="E749" s="211" t="s">
        <v>19</v>
      </c>
      <c r="F749" s="212" t="s">
        <v>1508</v>
      </c>
      <c r="G749" s="210"/>
      <c r="H749" s="211" t="s">
        <v>19</v>
      </c>
      <c r="I749" s="213"/>
      <c r="J749" s="210"/>
      <c r="K749" s="210"/>
      <c r="L749" s="214"/>
      <c r="M749" s="215"/>
      <c r="N749" s="216"/>
      <c r="O749" s="216"/>
      <c r="P749" s="216"/>
      <c r="Q749" s="216"/>
      <c r="R749" s="216"/>
      <c r="S749" s="216"/>
      <c r="T749" s="217"/>
      <c r="AT749" s="218" t="s">
        <v>152</v>
      </c>
      <c r="AU749" s="218" t="s">
        <v>82</v>
      </c>
      <c r="AV749" s="13" t="s">
        <v>80</v>
      </c>
      <c r="AW749" s="13" t="s">
        <v>33</v>
      </c>
      <c r="AX749" s="13" t="s">
        <v>72</v>
      </c>
      <c r="AY749" s="218" t="s">
        <v>136</v>
      </c>
    </row>
    <row r="750" spans="2:51" s="14" customFormat="1" ht="11.25">
      <c r="B750" s="219"/>
      <c r="C750" s="220"/>
      <c r="D750" s="204" t="s">
        <v>152</v>
      </c>
      <c r="E750" s="221" t="s">
        <v>19</v>
      </c>
      <c r="F750" s="222" t="s">
        <v>1706</v>
      </c>
      <c r="G750" s="220"/>
      <c r="H750" s="223">
        <v>-2.6</v>
      </c>
      <c r="I750" s="224"/>
      <c r="J750" s="220"/>
      <c r="K750" s="220"/>
      <c r="L750" s="225"/>
      <c r="M750" s="226"/>
      <c r="N750" s="227"/>
      <c r="O750" s="227"/>
      <c r="P750" s="227"/>
      <c r="Q750" s="227"/>
      <c r="R750" s="227"/>
      <c r="S750" s="227"/>
      <c r="T750" s="228"/>
      <c r="AT750" s="229" t="s">
        <v>152</v>
      </c>
      <c r="AU750" s="229" t="s">
        <v>82</v>
      </c>
      <c r="AV750" s="14" t="s">
        <v>82</v>
      </c>
      <c r="AW750" s="14" t="s">
        <v>33</v>
      </c>
      <c r="AX750" s="14" t="s">
        <v>72</v>
      </c>
      <c r="AY750" s="229" t="s">
        <v>136</v>
      </c>
    </row>
    <row r="751" spans="2:51" s="13" customFormat="1" ht="11.25">
      <c r="B751" s="209"/>
      <c r="C751" s="210"/>
      <c r="D751" s="204" t="s">
        <v>152</v>
      </c>
      <c r="E751" s="211" t="s">
        <v>19</v>
      </c>
      <c r="F751" s="212" t="s">
        <v>1517</v>
      </c>
      <c r="G751" s="210"/>
      <c r="H751" s="211" t="s">
        <v>19</v>
      </c>
      <c r="I751" s="213"/>
      <c r="J751" s="210"/>
      <c r="K751" s="210"/>
      <c r="L751" s="214"/>
      <c r="M751" s="215"/>
      <c r="N751" s="216"/>
      <c r="O751" s="216"/>
      <c r="P751" s="216"/>
      <c r="Q751" s="216"/>
      <c r="R751" s="216"/>
      <c r="S751" s="216"/>
      <c r="T751" s="217"/>
      <c r="AT751" s="218" t="s">
        <v>152</v>
      </c>
      <c r="AU751" s="218" t="s">
        <v>82</v>
      </c>
      <c r="AV751" s="13" t="s">
        <v>80</v>
      </c>
      <c r="AW751" s="13" t="s">
        <v>33</v>
      </c>
      <c r="AX751" s="13" t="s">
        <v>72</v>
      </c>
      <c r="AY751" s="218" t="s">
        <v>136</v>
      </c>
    </row>
    <row r="752" spans="2:51" s="14" customFormat="1" ht="11.25">
      <c r="B752" s="219"/>
      <c r="C752" s="220"/>
      <c r="D752" s="204" t="s">
        <v>152</v>
      </c>
      <c r="E752" s="221" t="s">
        <v>19</v>
      </c>
      <c r="F752" s="222" t="s">
        <v>1707</v>
      </c>
      <c r="G752" s="220"/>
      <c r="H752" s="223">
        <v>-6.45</v>
      </c>
      <c r="I752" s="224"/>
      <c r="J752" s="220"/>
      <c r="K752" s="220"/>
      <c r="L752" s="225"/>
      <c r="M752" s="226"/>
      <c r="N752" s="227"/>
      <c r="O752" s="227"/>
      <c r="P752" s="227"/>
      <c r="Q752" s="227"/>
      <c r="R752" s="227"/>
      <c r="S752" s="227"/>
      <c r="T752" s="228"/>
      <c r="AT752" s="229" t="s">
        <v>152</v>
      </c>
      <c r="AU752" s="229" t="s">
        <v>82</v>
      </c>
      <c r="AV752" s="14" t="s">
        <v>82</v>
      </c>
      <c r="AW752" s="14" t="s">
        <v>33</v>
      </c>
      <c r="AX752" s="14" t="s">
        <v>72</v>
      </c>
      <c r="AY752" s="229" t="s">
        <v>136</v>
      </c>
    </row>
    <row r="753" spans="2:51" s="13" customFormat="1" ht="11.25">
      <c r="B753" s="209"/>
      <c r="C753" s="210"/>
      <c r="D753" s="204" t="s">
        <v>152</v>
      </c>
      <c r="E753" s="211" t="s">
        <v>19</v>
      </c>
      <c r="F753" s="212" t="s">
        <v>1708</v>
      </c>
      <c r="G753" s="210"/>
      <c r="H753" s="211" t="s">
        <v>19</v>
      </c>
      <c r="I753" s="213"/>
      <c r="J753" s="210"/>
      <c r="K753" s="210"/>
      <c r="L753" s="214"/>
      <c r="M753" s="215"/>
      <c r="N753" s="216"/>
      <c r="O753" s="216"/>
      <c r="P753" s="216"/>
      <c r="Q753" s="216"/>
      <c r="R753" s="216"/>
      <c r="S753" s="216"/>
      <c r="T753" s="217"/>
      <c r="AT753" s="218" t="s">
        <v>152</v>
      </c>
      <c r="AU753" s="218" t="s">
        <v>82</v>
      </c>
      <c r="AV753" s="13" t="s">
        <v>80</v>
      </c>
      <c r="AW753" s="13" t="s">
        <v>33</v>
      </c>
      <c r="AX753" s="13" t="s">
        <v>72</v>
      </c>
      <c r="AY753" s="218" t="s">
        <v>136</v>
      </c>
    </row>
    <row r="754" spans="2:51" s="14" customFormat="1" ht="11.25">
      <c r="B754" s="219"/>
      <c r="C754" s="220"/>
      <c r="D754" s="204" t="s">
        <v>152</v>
      </c>
      <c r="E754" s="221" t="s">
        <v>19</v>
      </c>
      <c r="F754" s="222" t="s">
        <v>1709</v>
      </c>
      <c r="G754" s="220"/>
      <c r="H754" s="223">
        <v>81.267</v>
      </c>
      <c r="I754" s="224"/>
      <c r="J754" s="220"/>
      <c r="K754" s="220"/>
      <c r="L754" s="225"/>
      <c r="M754" s="226"/>
      <c r="N754" s="227"/>
      <c r="O754" s="227"/>
      <c r="P754" s="227"/>
      <c r="Q754" s="227"/>
      <c r="R754" s="227"/>
      <c r="S754" s="227"/>
      <c r="T754" s="228"/>
      <c r="AT754" s="229" t="s">
        <v>152</v>
      </c>
      <c r="AU754" s="229" t="s">
        <v>82</v>
      </c>
      <c r="AV754" s="14" t="s">
        <v>82</v>
      </c>
      <c r="AW754" s="14" t="s">
        <v>33</v>
      </c>
      <c r="AX754" s="14" t="s">
        <v>72</v>
      </c>
      <c r="AY754" s="229" t="s">
        <v>136</v>
      </c>
    </row>
    <row r="755" spans="2:51" s="15" customFormat="1" ht="11.25">
      <c r="B755" s="230"/>
      <c r="C755" s="231"/>
      <c r="D755" s="204" t="s">
        <v>152</v>
      </c>
      <c r="E755" s="232" t="s">
        <v>19</v>
      </c>
      <c r="F755" s="233" t="s">
        <v>177</v>
      </c>
      <c r="G755" s="231"/>
      <c r="H755" s="234">
        <v>1326.76</v>
      </c>
      <c r="I755" s="235"/>
      <c r="J755" s="231"/>
      <c r="K755" s="231"/>
      <c r="L755" s="236"/>
      <c r="M755" s="237"/>
      <c r="N755" s="238"/>
      <c r="O755" s="238"/>
      <c r="P755" s="238"/>
      <c r="Q755" s="238"/>
      <c r="R755" s="238"/>
      <c r="S755" s="238"/>
      <c r="T755" s="239"/>
      <c r="AT755" s="240" t="s">
        <v>152</v>
      </c>
      <c r="AU755" s="240" t="s">
        <v>82</v>
      </c>
      <c r="AV755" s="15" t="s">
        <v>145</v>
      </c>
      <c r="AW755" s="15" t="s">
        <v>33</v>
      </c>
      <c r="AX755" s="15" t="s">
        <v>80</v>
      </c>
      <c r="AY755" s="240" t="s">
        <v>136</v>
      </c>
    </row>
    <row r="756" spans="2:63" s="12" customFormat="1" ht="22.9" customHeight="1">
      <c r="B756" s="175"/>
      <c r="C756" s="176"/>
      <c r="D756" s="177" t="s">
        <v>71</v>
      </c>
      <c r="E756" s="189" t="s">
        <v>1024</v>
      </c>
      <c r="F756" s="189" t="s">
        <v>1025</v>
      </c>
      <c r="G756" s="176"/>
      <c r="H756" s="176"/>
      <c r="I756" s="179"/>
      <c r="J756" s="190">
        <f>BK756</f>
        <v>0</v>
      </c>
      <c r="K756" s="176"/>
      <c r="L756" s="181"/>
      <c r="M756" s="182"/>
      <c r="N756" s="183"/>
      <c r="O756" s="183"/>
      <c r="P756" s="184">
        <f>SUM(P757:P803)</f>
        <v>0</v>
      </c>
      <c r="Q756" s="183"/>
      <c r="R756" s="184">
        <f>SUM(R757:R803)</f>
        <v>0.1538961613</v>
      </c>
      <c r="S756" s="183"/>
      <c r="T756" s="185">
        <f>SUM(T757:T803)</f>
        <v>0.027179249999999995</v>
      </c>
      <c r="AR756" s="186" t="s">
        <v>82</v>
      </c>
      <c r="AT756" s="187" t="s">
        <v>71</v>
      </c>
      <c r="AU756" s="187" t="s">
        <v>80</v>
      </c>
      <c r="AY756" s="186" t="s">
        <v>136</v>
      </c>
      <c r="BK756" s="188">
        <f>SUM(BK757:BK803)</f>
        <v>0</v>
      </c>
    </row>
    <row r="757" spans="1:65" s="2" customFormat="1" ht="16.5" customHeight="1">
      <c r="A757" s="37"/>
      <c r="B757" s="38"/>
      <c r="C757" s="191" t="s">
        <v>1109</v>
      </c>
      <c r="D757" s="191" t="s">
        <v>141</v>
      </c>
      <c r="E757" s="192" t="s">
        <v>1027</v>
      </c>
      <c r="F757" s="193" t="s">
        <v>1028</v>
      </c>
      <c r="G757" s="194" t="s">
        <v>90</v>
      </c>
      <c r="H757" s="195">
        <v>181.195</v>
      </c>
      <c r="I757" s="196"/>
      <c r="J757" s="197">
        <f>ROUND(I757*H757,2)</f>
        <v>0</v>
      </c>
      <c r="K757" s="193" t="s">
        <v>144</v>
      </c>
      <c r="L757" s="42"/>
      <c r="M757" s="198" t="s">
        <v>19</v>
      </c>
      <c r="N757" s="199" t="s">
        <v>43</v>
      </c>
      <c r="O757" s="67"/>
      <c r="P757" s="200">
        <f>O757*H757</f>
        <v>0</v>
      </c>
      <c r="Q757" s="200">
        <v>2.08E-06</v>
      </c>
      <c r="R757" s="200">
        <f>Q757*H757</f>
        <v>0.00037688559999999997</v>
      </c>
      <c r="S757" s="200">
        <v>0.00015</v>
      </c>
      <c r="T757" s="201">
        <f>S757*H757</f>
        <v>0.027179249999999995</v>
      </c>
      <c r="U757" s="37"/>
      <c r="V757" s="37"/>
      <c r="W757" s="37"/>
      <c r="X757" s="37"/>
      <c r="Y757" s="37"/>
      <c r="Z757" s="37"/>
      <c r="AA757" s="37"/>
      <c r="AB757" s="37"/>
      <c r="AC757" s="37"/>
      <c r="AD757" s="37"/>
      <c r="AE757" s="37"/>
      <c r="AR757" s="202" t="s">
        <v>332</v>
      </c>
      <c r="AT757" s="202" t="s">
        <v>141</v>
      </c>
      <c r="AU757" s="202" t="s">
        <v>82</v>
      </c>
      <c r="AY757" s="20" t="s">
        <v>136</v>
      </c>
      <c r="BE757" s="203">
        <f>IF(N757="základní",J757,0)</f>
        <v>0</v>
      </c>
      <c r="BF757" s="203">
        <f>IF(N757="snížená",J757,0)</f>
        <v>0</v>
      </c>
      <c r="BG757" s="203">
        <f>IF(N757="zákl. přenesená",J757,0)</f>
        <v>0</v>
      </c>
      <c r="BH757" s="203">
        <f>IF(N757="sníž. přenesená",J757,0)</f>
        <v>0</v>
      </c>
      <c r="BI757" s="203">
        <f>IF(N757="nulová",J757,0)</f>
        <v>0</v>
      </c>
      <c r="BJ757" s="20" t="s">
        <v>80</v>
      </c>
      <c r="BK757" s="203">
        <f>ROUND(I757*H757,2)</f>
        <v>0</v>
      </c>
      <c r="BL757" s="20" t="s">
        <v>332</v>
      </c>
      <c r="BM757" s="202" t="s">
        <v>1710</v>
      </c>
    </row>
    <row r="758" spans="1:47" s="2" customFormat="1" ht="11.25">
      <c r="A758" s="37"/>
      <c r="B758" s="38"/>
      <c r="C758" s="39"/>
      <c r="D758" s="204" t="s">
        <v>148</v>
      </c>
      <c r="E758" s="39"/>
      <c r="F758" s="205" t="s">
        <v>1030</v>
      </c>
      <c r="G758" s="39"/>
      <c r="H758" s="39"/>
      <c r="I758" s="112"/>
      <c r="J758" s="39"/>
      <c r="K758" s="39"/>
      <c r="L758" s="42"/>
      <c r="M758" s="206"/>
      <c r="N758" s="207"/>
      <c r="O758" s="67"/>
      <c r="P758" s="67"/>
      <c r="Q758" s="67"/>
      <c r="R758" s="67"/>
      <c r="S758" s="67"/>
      <c r="T758" s="68"/>
      <c r="U758" s="37"/>
      <c r="V758" s="37"/>
      <c r="W758" s="37"/>
      <c r="X758" s="37"/>
      <c r="Y758" s="37"/>
      <c r="Z758" s="37"/>
      <c r="AA758" s="37"/>
      <c r="AB758" s="37"/>
      <c r="AC758" s="37"/>
      <c r="AD758" s="37"/>
      <c r="AE758" s="37"/>
      <c r="AT758" s="20" t="s">
        <v>148</v>
      </c>
      <c r="AU758" s="20" t="s">
        <v>82</v>
      </c>
    </row>
    <row r="759" spans="1:65" s="2" customFormat="1" ht="16.5" customHeight="1">
      <c r="A759" s="37"/>
      <c r="B759" s="38"/>
      <c r="C759" s="191" t="s">
        <v>1113</v>
      </c>
      <c r="D759" s="191" t="s">
        <v>141</v>
      </c>
      <c r="E759" s="192" t="s">
        <v>1032</v>
      </c>
      <c r="F759" s="193" t="s">
        <v>1033</v>
      </c>
      <c r="G759" s="194" t="s">
        <v>90</v>
      </c>
      <c r="H759" s="195">
        <v>125.56</v>
      </c>
      <c r="I759" s="196"/>
      <c r="J759" s="197">
        <f>ROUND(I759*H759,2)</f>
        <v>0</v>
      </c>
      <c r="K759" s="193" t="s">
        <v>144</v>
      </c>
      <c r="L759" s="42"/>
      <c r="M759" s="198" t="s">
        <v>19</v>
      </c>
      <c r="N759" s="199" t="s">
        <v>43</v>
      </c>
      <c r="O759" s="67"/>
      <c r="P759" s="200">
        <f>O759*H759</f>
        <v>0</v>
      </c>
      <c r="Q759" s="200">
        <v>0</v>
      </c>
      <c r="R759" s="200">
        <f>Q759*H759</f>
        <v>0</v>
      </c>
      <c r="S759" s="200">
        <v>0</v>
      </c>
      <c r="T759" s="201">
        <f>S759*H759</f>
        <v>0</v>
      </c>
      <c r="U759" s="37"/>
      <c r="V759" s="37"/>
      <c r="W759" s="37"/>
      <c r="X759" s="37"/>
      <c r="Y759" s="37"/>
      <c r="Z759" s="37"/>
      <c r="AA759" s="37"/>
      <c r="AB759" s="37"/>
      <c r="AC759" s="37"/>
      <c r="AD759" s="37"/>
      <c r="AE759" s="37"/>
      <c r="AR759" s="202" t="s">
        <v>332</v>
      </c>
      <c r="AT759" s="202" t="s">
        <v>141</v>
      </c>
      <c r="AU759" s="202" t="s">
        <v>82</v>
      </c>
      <c r="AY759" s="20" t="s">
        <v>136</v>
      </c>
      <c r="BE759" s="203">
        <f>IF(N759="základní",J759,0)</f>
        <v>0</v>
      </c>
      <c r="BF759" s="203">
        <f>IF(N759="snížená",J759,0)</f>
        <v>0</v>
      </c>
      <c r="BG759" s="203">
        <f>IF(N759="zákl. přenesená",J759,0)</f>
        <v>0</v>
      </c>
      <c r="BH759" s="203">
        <f>IF(N759="sníž. přenesená",J759,0)</f>
        <v>0</v>
      </c>
      <c r="BI759" s="203">
        <f>IF(N759="nulová",J759,0)</f>
        <v>0</v>
      </c>
      <c r="BJ759" s="20" t="s">
        <v>80</v>
      </c>
      <c r="BK759" s="203">
        <f>ROUND(I759*H759,2)</f>
        <v>0</v>
      </c>
      <c r="BL759" s="20" t="s">
        <v>332</v>
      </c>
      <c r="BM759" s="202" t="s">
        <v>1711</v>
      </c>
    </row>
    <row r="760" spans="1:47" s="2" customFormat="1" ht="19.5">
      <c r="A760" s="37"/>
      <c r="B760" s="38"/>
      <c r="C760" s="39"/>
      <c r="D760" s="204" t="s">
        <v>148</v>
      </c>
      <c r="E760" s="39"/>
      <c r="F760" s="205" t="s">
        <v>1035</v>
      </c>
      <c r="G760" s="39"/>
      <c r="H760" s="39"/>
      <c r="I760" s="112"/>
      <c r="J760" s="39"/>
      <c r="K760" s="39"/>
      <c r="L760" s="42"/>
      <c r="M760" s="206"/>
      <c r="N760" s="207"/>
      <c r="O760" s="67"/>
      <c r="P760" s="67"/>
      <c r="Q760" s="67"/>
      <c r="R760" s="67"/>
      <c r="S760" s="67"/>
      <c r="T760" s="68"/>
      <c r="U760" s="37"/>
      <c r="V760" s="37"/>
      <c r="W760" s="37"/>
      <c r="X760" s="37"/>
      <c r="Y760" s="37"/>
      <c r="Z760" s="37"/>
      <c r="AA760" s="37"/>
      <c r="AB760" s="37"/>
      <c r="AC760" s="37"/>
      <c r="AD760" s="37"/>
      <c r="AE760" s="37"/>
      <c r="AT760" s="20" t="s">
        <v>148</v>
      </c>
      <c r="AU760" s="20" t="s">
        <v>82</v>
      </c>
    </row>
    <row r="761" spans="1:47" s="2" customFormat="1" ht="29.25">
      <c r="A761" s="37"/>
      <c r="B761" s="38"/>
      <c r="C761" s="39"/>
      <c r="D761" s="204" t="s">
        <v>150</v>
      </c>
      <c r="E761" s="39"/>
      <c r="F761" s="208" t="s">
        <v>1036</v>
      </c>
      <c r="G761" s="39"/>
      <c r="H761" s="39"/>
      <c r="I761" s="112"/>
      <c r="J761" s="39"/>
      <c r="K761" s="39"/>
      <c r="L761" s="42"/>
      <c r="M761" s="206"/>
      <c r="N761" s="207"/>
      <c r="O761" s="67"/>
      <c r="P761" s="67"/>
      <c r="Q761" s="67"/>
      <c r="R761" s="67"/>
      <c r="S761" s="67"/>
      <c r="T761" s="68"/>
      <c r="U761" s="37"/>
      <c r="V761" s="37"/>
      <c r="W761" s="37"/>
      <c r="X761" s="37"/>
      <c r="Y761" s="37"/>
      <c r="Z761" s="37"/>
      <c r="AA761" s="37"/>
      <c r="AB761" s="37"/>
      <c r="AC761" s="37"/>
      <c r="AD761" s="37"/>
      <c r="AE761" s="37"/>
      <c r="AT761" s="20" t="s">
        <v>150</v>
      </c>
      <c r="AU761" s="20" t="s">
        <v>82</v>
      </c>
    </row>
    <row r="762" spans="2:51" s="14" customFormat="1" ht="22.5">
      <c r="B762" s="219"/>
      <c r="C762" s="220"/>
      <c r="D762" s="204" t="s">
        <v>152</v>
      </c>
      <c r="E762" s="221" t="s">
        <v>19</v>
      </c>
      <c r="F762" s="222" t="s">
        <v>1202</v>
      </c>
      <c r="G762" s="220"/>
      <c r="H762" s="223">
        <v>91.32</v>
      </c>
      <c r="I762" s="224"/>
      <c r="J762" s="220"/>
      <c r="K762" s="220"/>
      <c r="L762" s="225"/>
      <c r="M762" s="226"/>
      <c r="N762" s="227"/>
      <c r="O762" s="227"/>
      <c r="P762" s="227"/>
      <c r="Q762" s="227"/>
      <c r="R762" s="227"/>
      <c r="S762" s="227"/>
      <c r="T762" s="228"/>
      <c r="AT762" s="229" t="s">
        <v>152</v>
      </c>
      <c r="AU762" s="229" t="s">
        <v>82</v>
      </c>
      <c r="AV762" s="14" t="s">
        <v>82</v>
      </c>
      <c r="AW762" s="14" t="s">
        <v>33</v>
      </c>
      <c r="AX762" s="14" t="s">
        <v>72</v>
      </c>
      <c r="AY762" s="229" t="s">
        <v>136</v>
      </c>
    </row>
    <row r="763" spans="2:51" s="14" customFormat="1" ht="22.5">
      <c r="B763" s="219"/>
      <c r="C763" s="220"/>
      <c r="D763" s="204" t="s">
        <v>152</v>
      </c>
      <c r="E763" s="221" t="s">
        <v>19</v>
      </c>
      <c r="F763" s="222" t="s">
        <v>1203</v>
      </c>
      <c r="G763" s="220"/>
      <c r="H763" s="223">
        <v>34.24</v>
      </c>
      <c r="I763" s="224"/>
      <c r="J763" s="220"/>
      <c r="K763" s="220"/>
      <c r="L763" s="225"/>
      <c r="M763" s="226"/>
      <c r="N763" s="227"/>
      <c r="O763" s="227"/>
      <c r="P763" s="227"/>
      <c r="Q763" s="227"/>
      <c r="R763" s="227"/>
      <c r="S763" s="227"/>
      <c r="T763" s="228"/>
      <c r="AT763" s="229" t="s">
        <v>152</v>
      </c>
      <c r="AU763" s="229" t="s">
        <v>82</v>
      </c>
      <c r="AV763" s="14" t="s">
        <v>82</v>
      </c>
      <c r="AW763" s="14" t="s">
        <v>33</v>
      </c>
      <c r="AX763" s="14" t="s">
        <v>72</v>
      </c>
      <c r="AY763" s="229" t="s">
        <v>136</v>
      </c>
    </row>
    <row r="764" spans="2:51" s="15" customFormat="1" ht="11.25">
      <c r="B764" s="230"/>
      <c r="C764" s="231"/>
      <c r="D764" s="204" t="s">
        <v>152</v>
      </c>
      <c r="E764" s="232" t="s">
        <v>19</v>
      </c>
      <c r="F764" s="233" t="s">
        <v>177</v>
      </c>
      <c r="G764" s="231"/>
      <c r="H764" s="234">
        <v>125.56</v>
      </c>
      <c r="I764" s="235"/>
      <c r="J764" s="231"/>
      <c r="K764" s="231"/>
      <c r="L764" s="236"/>
      <c r="M764" s="237"/>
      <c r="N764" s="238"/>
      <c r="O764" s="238"/>
      <c r="P764" s="238"/>
      <c r="Q764" s="238"/>
      <c r="R764" s="238"/>
      <c r="S764" s="238"/>
      <c r="T764" s="239"/>
      <c r="AT764" s="240" t="s">
        <v>152</v>
      </c>
      <c r="AU764" s="240" t="s">
        <v>82</v>
      </c>
      <c r="AV764" s="15" t="s">
        <v>145</v>
      </c>
      <c r="AW764" s="15" t="s">
        <v>33</v>
      </c>
      <c r="AX764" s="15" t="s">
        <v>80</v>
      </c>
      <c r="AY764" s="240" t="s">
        <v>136</v>
      </c>
    </row>
    <row r="765" spans="1:65" s="2" customFormat="1" ht="16.5" customHeight="1">
      <c r="A765" s="37"/>
      <c r="B765" s="38"/>
      <c r="C765" s="241" t="s">
        <v>1117</v>
      </c>
      <c r="D765" s="241" t="s">
        <v>403</v>
      </c>
      <c r="E765" s="242" t="s">
        <v>1038</v>
      </c>
      <c r="F765" s="243" t="s">
        <v>1039</v>
      </c>
      <c r="G765" s="244" t="s">
        <v>90</v>
      </c>
      <c r="H765" s="245">
        <v>138.116</v>
      </c>
      <c r="I765" s="246"/>
      <c r="J765" s="247">
        <f>ROUND(I765*H765,2)</f>
        <v>0</v>
      </c>
      <c r="K765" s="243" t="s">
        <v>144</v>
      </c>
      <c r="L765" s="248"/>
      <c r="M765" s="249" t="s">
        <v>19</v>
      </c>
      <c r="N765" s="250" t="s">
        <v>43</v>
      </c>
      <c r="O765" s="67"/>
      <c r="P765" s="200">
        <f>O765*H765</f>
        <v>0</v>
      </c>
      <c r="Q765" s="200">
        <v>0</v>
      </c>
      <c r="R765" s="200">
        <f>Q765*H765</f>
        <v>0</v>
      </c>
      <c r="S765" s="200">
        <v>0</v>
      </c>
      <c r="T765" s="201">
        <f>S765*H765</f>
        <v>0</v>
      </c>
      <c r="U765" s="37"/>
      <c r="V765" s="37"/>
      <c r="W765" s="37"/>
      <c r="X765" s="37"/>
      <c r="Y765" s="37"/>
      <c r="Z765" s="37"/>
      <c r="AA765" s="37"/>
      <c r="AB765" s="37"/>
      <c r="AC765" s="37"/>
      <c r="AD765" s="37"/>
      <c r="AE765" s="37"/>
      <c r="AR765" s="202" t="s">
        <v>407</v>
      </c>
      <c r="AT765" s="202" t="s">
        <v>403</v>
      </c>
      <c r="AU765" s="202" t="s">
        <v>82</v>
      </c>
      <c r="AY765" s="20" t="s">
        <v>136</v>
      </c>
      <c r="BE765" s="203">
        <f>IF(N765="základní",J765,0)</f>
        <v>0</v>
      </c>
      <c r="BF765" s="203">
        <f>IF(N765="snížená",J765,0)</f>
        <v>0</v>
      </c>
      <c r="BG765" s="203">
        <f>IF(N765="zákl. přenesená",J765,0)</f>
        <v>0</v>
      </c>
      <c r="BH765" s="203">
        <f>IF(N765="sníž. přenesená",J765,0)</f>
        <v>0</v>
      </c>
      <c r="BI765" s="203">
        <f>IF(N765="nulová",J765,0)</f>
        <v>0</v>
      </c>
      <c r="BJ765" s="20" t="s">
        <v>80</v>
      </c>
      <c r="BK765" s="203">
        <f>ROUND(I765*H765,2)</f>
        <v>0</v>
      </c>
      <c r="BL765" s="20" t="s">
        <v>332</v>
      </c>
      <c r="BM765" s="202" t="s">
        <v>1712</v>
      </c>
    </row>
    <row r="766" spans="1:47" s="2" customFormat="1" ht="11.25">
      <c r="A766" s="37"/>
      <c r="B766" s="38"/>
      <c r="C766" s="39"/>
      <c r="D766" s="204" t="s">
        <v>148</v>
      </c>
      <c r="E766" s="39"/>
      <c r="F766" s="205" t="s">
        <v>1039</v>
      </c>
      <c r="G766" s="39"/>
      <c r="H766" s="39"/>
      <c r="I766" s="112"/>
      <c r="J766" s="39"/>
      <c r="K766" s="39"/>
      <c r="L766" s="42"/>
      <c r="M766" s="206"/>
      <c r="N766" s="207"/>
      <c r="O766" s="67"/>
      <c r="P766" s="67"/>
      <c r="Q766" s="67"/>
      <c r="R766" s="67"/>
      <c r="S766" s="67"/>
      <c r="T766" s="68"/>
      <c r="U766" s="37"/>
      <c r="V766" s="37"/>
      <c r="W766" s="37"/>
      <c r="X766" s="37"/>
      <c r="Y766" s="37"/>
      <c r="Z766" s="37"/>
      <c r="AA766" s="37"/>
      <c r="AB766" s="37"/>
      <c r="AC766" s="37"/>
      <c r="AD766" s="37"/>
      <c r="AE766" s="37"/>
      <c r="AT766" s="20" t="s">
        <v>148</v>
      </c>
      <c r="AU766" s="20" t="s">
        <v>82</v>
      </c>
    </row>
    <row r="767" spans="2:51" s="14" customFormat="1" ht="11.25">
      <c r="B767" s="219"/>
      <c r="C767" s="220"/>
      <c r="D767" s="204" t="s">
        <v>152</v>
      </c>
      <c r="E767" s="220"/>
      <c r="F767" s="222" t="s">
        <v>1713</v>
      </c>
      <c r="G767" s="220"/>
      <c r="H767" s="223">
        <v>138.116</v>
      </c>
      <c r="I767" s="224"/>
      <c r="J767" s="220"/>
      <c r="K767" s="220"/>
      <c r="L767" s="225"/>
      <c r="M767" s="226"/>
      <c r="N767" s="227"/>
      <c r="O767" s="227"/>
      <c r="P767" s="227"/>
      <c r="Q767" s="227"/>
      <c r="R767" s="227"/>
      <c r="S767" s="227"/>
      <c r="T767" s="228"/>
      <c r="AT767" s="229" t="s">
        <v>152</v>
      </c>
      <c r="AU767" s="229" t="s">
        <v>82</v>
      </c>
      <c r="AV767" s="14" t="s">
        <v>82</v>
      </c>
      <c r="AW767" s="14" t="s">
        <v>4</v>
      </c>
      <c r="AX767" s="14" t="s">
        <v>80</v>
      </c>
      <c r="AY767" s="229" t="s">
        <v>136</v>
      </c>
    </row>
    <row r="768" spans="1:65" s="2" customFormat="1" ht="16.5" customHeight="1">
      <c r="A768" s="37"/>
      <c r="B768" s="38"/>
      <c r="C768" s="191" t="s">
        <v>1121</v>
      </c>
      <c r="D768" s="191" t="s">
        <v>141</v>
      </c>
      <c r="E768" s="192" t="s">
        <v>1043</v>
      </c>
      <c r="F768" s="193" t="s">
        <v>1044</v>
      </c>
      <c r="G768" s="194" t="s">
        <v>90</v>
      </c>
      <c r="H768" s="195">
        <v>181.195</v>
      </c>
      <c r="I768" s="196"/>
      <c r="J768" s="197">
        <f>ROUND(I768*H768,2)</f>
        <v>0</v>
      </c>
      <c r="K768" s="193" t="s">
        <v>144</v>
      </c>
      <c r="L768" s="42"/>
      <c r="M768" s="198" t="s">
        <v>19</v>
      </c>
      <c r="N768" s="199" t="s">
        <v>43</v>
      </c>
      <c r="O768" s="67"/>
      <c r="P768" s="200">
        <f>O768*H768</f>
        <v>0</v>
      </c>
      <c r="Q768" s="200">
        <v>0.00044</v>
      </c>
      <c r="R768" s="200">
        <f>Q768*H768</f>
        <v>0.0797258</v>
      </c>
      <c r="S768" s="200">
        <v>0</v>
      </c>
      <c r="T768" s="201">
        <f>S768*H768</f>
        <v>0</v>
      </c>
      <c r="U768" s="37"/>
      <c r="V768" s="37"/>
      <c r="W768" s="37"/>
      <c r="X768" s="37"/>
      <c r="Y768" s="37"/>
      <c r="Z768" s="37"/>
      <c r="AA768" s="37"/>
      <c r="AB768" s="37"/>
      <c r="AC768" s="37"/>
      <c r="AD768" s="37"/>
      <c r="AE768" s="37"/>
      <c r="AR768" s="202" t="s">
        <v>332</v>
      </c>
      <c r="AT768" s="202" t="s">
        <v>141</v>
      </c>
      <c r="AU768" s="202" t="s">
        <v>82</v>
      </c>
      <c r="AY768" s="20" t="s">
        <v>136</v>
      </c>
      <c r="BE768" s="203">
        <f>IF(N768="základní",J768,0)</f>
        <v>0</v>
      </c>
      <c r="BF768" s="203">
        <f>IF(N768="snížená",J768,0)</f>
        <v>0</v>
      </c>
      <c r="BG768" s="203">
        <f>IF(N768="zákl. přenesená",J768,0)</f>
        <v>0</v>
      </c>
      <c r="BH768" s="203">
        <f>IF(N768="sníž. přenesená",J768,0)</f>
        <v>0</v>
      </c>
      <c r="BI768" s="203">
        <f>IF(N768="nulová",J768,0)</f>
        <v>0</v>
      </c>
      <c r="BJ768" s="20" t="s">
        <v>80</v>
      </c>
      <c r="BK768" s="203">
        <f>ROUND(I768*H768,2)</f>
        <v>0</v>
      </c>
      <c r="BL768" s="20" t="s">
        <v>332</v>
      </c>
      <c r="BM768" s="202" t="s">
        <v>1714</v>
      </c>
    </row>
    <row r="769" spans="1:47" s="2" customFormat="1" ht="11.25">
      <c r="A769" s="37"/>
      <c r="B769" s="38"/>
      <c r="C769" s="39"/>
      <c r="D769" s="204" t="s">
        <v>148</v>
      </c>
      <c r="E769" s="39"/>
      <c r="F769" s="205" t="s">
        <v>1046</v>
      </c>
      <c r="G769" s="39"/>
      <c r="H769" s="39"/>
      <c r="I769" s="112"/>
      <c r="J769" s="39"/>
      <c r="K769" s="39"/>
      <c r="L769" s="42"/>
      <c r="M769" s="206"/>
      <c r="N769" s="207"/>
      <c r="O769" s="67"/>
      <c r="P769" s="67"/>
      <c r="Q769" s="67"/>
      <c r="R769" s="67"/>
      <c r="S769" s="67"/>
      <c r="T769" s="68"/>
      <c r="U769" s="37"/>
      <c r="V769" s="37"/>
      <c r="W769" s="37"/>
      <c r="X769" s="37"/>
      <c r="Y769" s="37"/>
      <c r="Z769" s="37"/>
      <c r="AA769" s="37"/>
      <c r="AB769" s="37"/>
      <c r="AC769" s="37"/>
      <c r="AD769" s="37"/>
      <c r="AE769" s="37"/>
      <c r="AT769" s="20" t="s">
        <v>148</v>
      </c>
      <c r="AU769" s="20" t="s">
        <v>82</v>
      </c>
    </row>
    <row r="770" spans="1:65" s="2" customFormat="1" ht="16.5" customHeight="1">
      <c r="A770" s="37"/>
      <c r="B770" s="38"/>
      <c r="C770" s="191" t="s">
        <v>1125</v>
      </c>
      <c r="D770" s="191" t="s">
        <v>141</v>
      </c>
      <c r="E770" s="192" t="s">
        <v>1048</v>
      </c>
      <c r="F770" s="193" t="s">
        <v>1049</v>
      </c>
      <c r="G770" s="194" t="s">
        <v>90</v>
      </c>
      <c r="H770" s="195">
        <v>181.195</v>
      </c>
      <c r="I770" s="196"/>
      <c r="J770" s="197">
        <f>ROUND(I770*H770,2)</f>
        <v>0</v>
      </c>
      <c r="K770" s="193" t="s">
        <v>144</v>
      </c>
      <c r="L770" s="42"/>
      <c r="M770" s="198" t="s">
        <v>19</v>
      </c>
      <c r="N770" s="199" t="s">
        <v>43</v>
      </c>
      <c r="O770" s="67"/>
      <c r="P770" s="200">
        <f>O770*H770</f>
        <v>0</v>
      </c>
      <c r="Q770" s="200">
        <v>0.0004</v>
      </c>
      <c r="R770" s="200">
        <f>Q770*H770</f>
        <v>0.072478</v>
      </c>
      <c r="S770" s="200">
        <v>0</v>
      </c>
      <c r="T770" s="201">
        <f>S770*H770</f>
        <v>0</v>
      </c>
      <c r="U770" s="37"/>
      <c r="V770" s="37"/>
      <c r="W770" s="37"/>
      <c r="X770" s="37"/>
      <c r="Y770" s="37"/>
      <c r="Z770" s="37"/>
      <c r="AA770" s="37"/>
      <c r="AB770" s="37"/>
      <c r="AC770" s="37"/>
      <c r="AD770" s="37"/>
      <c r="AE770" s="37"/>
      <c r="AR770" s="202" t="s">
        <v>145</v>
      </c>
      <c r="AT770" s="202" t="s">
        <v>141</v>
      </c>
      <c r="AU770" s="202" t="s">
        <v>82</v>
      </c>
      <c r="AY770" s="20" t="s">
        <v>136</v>
      </c>
      <c r="BE770" s="203">
        <f>IF(N770="základní",J770,0)</f>
        <v>0</v>
      </c>
      <c r="BF770" s="203">
        <f>IF(N770="snížená",J770,0)</f>
        <v>0</v>
      </c>
      <c r="BG770" s="203">
        <f>IF(N770="zákl. přenesená",J770,0)</f>
        <v>0</v>
      </c>
      <c r="BH770" s="203">
        <f>IF(N770="sníž. přenesená",J770,0)</f>
        <v>0</v>
      </c>
      <c r="BI770" s="203">
        <f>IF(N770="nulová",J770,0)</f>
        <v>0</v>
      </c>
      <c r="BJ770" s="20" t="s">
        <v>80</v>
      </c>
      <c r="BK770" s="203">
        <f>ROUND(I770*H770,2)</f>
        <v>0</v>
      </c>
      <c r="BL770" s="20" t="s">
        <v>145</v>
      </c>
      <c r="BM770" s="202" t="s">
        <v>1715</v>
      </c>
    </row>
    <row r="771" spans="1:47" s="2" customFormat="1" ht="11.25">
      <c r="A771" s="37"/>
      <c r="B771" s="38"/>
      <c r="C771" s="39"/>
      <c r="D771" s="204" t="s">
        <v>148</v>
      </c>
      <c r="E771" s="39"/>
      <c r="F771" s="205" t="s">
        <v>1051</v>
      </c>
      <c r="G771" s="39"/>
      <c r="H771" s="39"/>
      <c r="I771" s="112"/>
      <c r="J771" s="39"/>
      <c r="K771" s="39"/>
      <c r="L771" s="42"/>
      <c r="M771" s="206"/>
      <c r="N771" s="207"/>
      <c r="O771" s="67"/>
      <c r="P771" s="67"/>
      <c r="Q771" s="67"/>
      <c r="R771" s="67"/>
      <c r="S771" s="67"/>
      <c r="T771" s="68"/>
      <c r="U771" s="37"/>
      <c r="V771" s="37"/>
      <c r="W771" s="37"/>
      <c r="X771" s="37"/>
      <c r="Y771" s="37"/>
      <c r="Z771" s="37"/>
      <c r="AA771" s="37"/>
      <c r="AB771" s="37"/>
      <c r="AC771" s="37"/>
      <c r="AD771" s="37"/>
      <c r="AE771" s="37"/>
      <c r="AT771" s="20" t="s">
        <v>148</v>
      </c>
      <c r="AU771" s="20" t="s">
        <v>82</v>
      </c>
    </row>
    <row r="772" spans="2:51" s="13" customFormat="1" ht="11.25">
      <c r="B772" s="209"/>
      <c r="C772" s="210"/>
      <c r="D772" s="204" t="s">
        <v>152</v>
      </c>
      <c r="E772" s="211" t="s">
        <v>19</v>
      </c>
      <c r="F772" s="212" t="s">
        <v>1167</v>
      </c>
      <c r="G772" s="210"/>
      <c r="H772" s="211" t="s">
        <v>19</v>
      </c>
      <c r="I772" s="213"/>
      <c r="J772" s="210"/>
      <c r="K772" s="210"/>
      <c r="L772" s="214"/>
      <c r="M772" s="215"/>
      <c r="N772" s="216"/>
      <c r="O772" s="216"/>
      <c r="P772" s="216"/>
      <c r="Q772" s="216"/>
      <c r="R772" s="216"/>
      <c r="S772" s="216"/>
      <c r="T772" s="217"/>
      <c r="AT772" s="218" t="s">
        <v>152</v>
      </c>
      <c r="AU772" s="218" t="s">
        <v>82</v>
      </c>
      <c r="AV772" s="13" t="s">
        <v>80</v>
      </c>
      <c r="AW772" s="13" t="s">
        <v>33</v>
      </c>
      <c r="AX772" s="13" t="s">
        <v>72</v>
      </c>
      <c r="AY772" s="218" t="s">
        <v>136</v>
      </c>
    </row>
    <row r="773" spans="2:51" s="14" customFormat="1" ht="11.25">
      <c r="B773" s="219"/>
      <c r="C773" s="220"/>
      <c r="D773" s="204" t="s">
        <v>152</v>
      </c>
      <c r="E773" s="221" t="s">
        <v>19</v>
      </c>
      <c r="F773" s="222" t="s">
        <v>1168</v>
      </c>
      <c r="G773" s="220"/>
      <c r="H773" s="223">
        <v>19.51</v>
      </c>
      <c r="I773" s="224"/>
      <c r="J773" s="220"/>
      <c r="K773" s="220"/>
      <c r="L773" s="225"/>
      <c r="M773" s="226"/>
      <c r="N773" s="227"/>
      <c r="O773" s="227"/>
      <c r="P773" s="227"/>
      <c r="Q773" s="227"/>
      <c r="R773" s="227"/>
      <c r="S773" s="227"/>
      <c r="T773" s="228"/>
      <c r="AT773" s="229" t="s">
        <v>152</v>
      </c>
      <c r="AU773" s="229" t="s">
        <v>82</v>
      </c>
      <c r="AV773" s="14" t="s">
        <v>82</v>
      </c>
      <c r="AW773" s="14" t="s">
        <v>33</v>
      </c>
      <c r="AX773" s="14" t="s">
        <v>72</v>
      </c>
      <c r="AY773" s="229" t="s">
        <v>136</v>
      </c>
    </row>
    <row r="774" spans="2:51" s="13" customFormat="1" ht="11.25">
      <c r="B774" s="209"/>
      <c r="C774" s="210"/>
      <c r="D774" s="204" t="s">
        <v>152</v>
      </c>
      <c r="E774" s="211" t="s">
        <v>19</v>
      </c>
      <c r="F774" s="212" t="s">
        <v>1169</v>
      </c>
      <c r="G774" s="210"/>
      <c r="H774" s="211" t="s">
        <v>19</v>
      </c>
      <c r="I774" s="213"/>
      <c r="J774" s="210"/>
      <c r="K774" s="210"/>
      <c r="L774" s="214"/>
      <c r="M774" s="215"/>
      <c r="N774" s="216"/>
      <c r="O774" s="216"/>
      <c r="P774" s="216"/>
      <c r="Q774" s="216"/>
      <c r="R774" s="216"/>
      <c r="S774" s="216"/>
      <c r="T774" s="217"/>
      <c r="AT774" s="218" t="s">
        <v>152</v>
      </c>
      <c r="AU774" s="218" t="s">
        <v>82</v>
      </c>
      <c r="AV774" s="13" t="s">
        <v>80</v>
      </c>
      <c r="AW774" s="13" t="s">
        <v>33</v>
      </c>
      <c r="AX774" s="13" t="s">
        <v>72</v>
      </c>
      <c r="AY774" s="218" t="s">
        <v>136</v>
      </c>
    </row>
    <row r="775" spans="2:51" s="14" customFormat="1" ht="11.25">
      <c r="B775" s="219"/>
      <c r="C775" s="220"/>
      <c r="D775" s="204" t="s">
        <v>152</v>
      </c>
      <c r="E775" s="221" t="s">
        <v>19</v>
      </c>
      <c r="F775" s="222" t="s">
        <v>1170</v>
      </c>
      <c r="G775" s="220"/>
      <c r="H775" s="223">
        <v>19.458</v>
      </c>
      <c r="I775" s="224"/>
      <c r="J775" s="220"/>
      <c r="K775" s="220"/>
      <c r="L775" s="225"/>
      <c r="M775" s="226"/>
      <c r="N775" s="227"/>
      <c r="O775" s="227"/>
      <c r="P775" s="227"/>
      <c r="Q775" s="227"/>
      <c r="R775" s="227"/>
      <c r="S775" s="227"/>
      <c r="T775" s="228"/>
      <c r="AT775" s="229" t="s">
        <v>152</v>
      </c>
      <c r="AU775" s="229" t="s">
        <v>82</v>
      </c>
      <c r="AV775" s="14" t="s">
        <v>82</v>
      </c>
      <c r="AW775" s="14" t="s">
        <v>33</v>
      </c>
      <c r="AX775" s="14" t="s">
        <v>72</v>
      </c>
      <c r="AY775" s="229" t="s">
        <v>136</v>
      </c>
    </row>
    <row r="776" spans="2:51" s="13" customFormat="1" ht="11.25">
      <c r="B776" s="209"/>
      <c r="C776" s="210"/>
      <c r="D776" s="204" t="s">
        <v>152</v>
      </c>
      <c r="E776" s="211" t="s">
        <v>19</v>
      </c>
      <c r="F776" s="212" t="s">
        <v>1171</v>
      </c>
      <c r="G776" s="210"/>
      <c r="H776" s="211" t="s">
        <v>19</v>
      </c>
      <c r="I776" s="213"/>
      <c r="J776" s="210"/>
      <c r="K776" s="210"/>
      <c r="L776" s="214"/>
      <c r="M776" s="215"/>
      <c r="N776" s="216"/>
      <c r="O776" s="216"/>
      <c r="P776" s="216"/>
      <c r="Q776" s="216"/>
      <c r="R776" s="216"/>
      <c r="S776" s="216"/>
      <c r="T776" s="217"/>
      <c r="AT776" s="218" t="s">
        <v>152</v>
      </c>
      <c r="AU776" s="218" t="s">
        <v>82</v>
      </c>
      <c r="AV776" s="13" t="s">
        <v>80</v>
      </c>
      <c r="AW776" s="13" t="s">
        <v>33</v>
      </c>
      <c r="AX776" s="13" t="s">
        <v>72</v>
      </c>
      <c r="AY776" s="218" t="s">
        <v>136</v>
      </c>
    </row>
    <row r="777" spans="2:51" s="14" customFormat="1" ht="22.5">
      <c r="B777" s="219"/>
      <c r="C777" s="220"/>
      <c r="D777" s="204" t="s">
        <v>152</v>
      </c>
      <c r="E777" s="221" t="s">
        <v>19</v>
      </c>
      <c r="F777" s="222" t="s">
        <v>1172</v>
      </c>
      <c r="G777" s="220"/>
      <c r="H777" s="223">
        <v>18.748</v>
      </c>
      <c r="I777" s="224"/>
      <c r="J777" s="220"/>
      <c r="K777" s="220"/>
      <c r="L777" s="225"/>
      <c r="M777" s="226"/>
      <c r="N777" s="227"/>
      <c r="O777" s="227"/>
      <c r="P777" s="227"/>
      <c r="Q777" s="227"/>
      <c r="R777" s="227"/>
      <c r="S777" s="227"/>
      <c r="T777" s="228"/>
      <c r="AT777" s="229" t="s">
        <v>152</v>
      </c>
      <c r="AU777" s="229" t="s">
        <v>82</v>
      </c>
      <c r="AV777" s="14" t="s">
        <v>82</v>
      </c>
      <c r="AW777" s="14" t="s">
        <v>33</v>
      </c>
      <c r="AX777" s="14" t="s">
        <v>72</v>
      </c>
      <c r="AY777" s="229" t="s">
        <v>136</v>
      </c>
    </row>
    <row r="778" spans="2:51" s="13" customFormat="1" ht="11.25">
      <c r="B778" s="209"/>
      <c r="C778" s="210"/>
      <c r="D778" s="204" t="s">
        <v>152</v>
      </c>
      <c r="E778" s="211" t="s">
        <v>19</v>
      </c>
      <c r="F778" s="212" t="s">
        <v>1173</v>
      </c>
      <c r="G778" s="210"/>
      <c r="H778" s="211" t="s">
        <v>19</v>
      </c>
      <c r="I778" s="213"/>
      <c r="J778" s="210"/>
      <c r="K778" s="210"/>
      <c r="L778" s="214"/>
      <c r="M778" s="215"/>
      <c r="N778" s="216"/>
      <c r="O778" s="216"/>
      <c r="P778" s="216"/>
      <c r="Q778" s="216"/>
      <c r="R778" s="216"/>
      <c r="S778" s="216"/>
      <c r="T778" s="217"/>
      <c r="AT778" s="218" t="s">
        <v>152</v>
      </c>
      <c r="AU778" s="218" t="s">
        <v>82</v>
      </c>
      <c r="AV778" s="13" t="s">
        <v>80</v>
      </c>
      <c r="AW778" s="13" t="s">
        <v>33</v>
      </c>
      <c r="AX778" s="13" t="s">
        <v>72</v>
      </c>
      <c r="AY778" s="218" t="s">
        <v>136</v>
      </c>
    </row>
    <row r="779" spans="2:51" s="14" customFormat="1" ht="22.5">
      <c r="B779" s="219"/>
      <c r="C779" s="220"/>
      <c r="D779" s="204" t="s">
        <v>152</v>
      </c>
      <c r="E779" s="221" t="s">
        <v>19</v>
      </c>
      <c r="F779" s="222" t="s">
        <v>1174</v>
      </c>
      <c r="G779" s="220"/>
      <c r="H779" s="223">
        <v>17.68</v>
      </c>
      <c r="I779" s="224"/>
      <c r="J779" s="220"/>
      <c r="K779" s="220"/>
      <c r="L779" s="225"/>
      <c r="M779" s="226"/>
      <c r="N779" s="227"/>
      <c r="O779" s="227"/>
      <c r="P779" s="227"/>
      <c r="Q779" s="227"/>
      <c r="R779" s="227"/>
      <c r="S779" s="227"/>
      <c r="T779" s="228"/>
      <c r="AT779" s="229" t="s">
        <v>152</v>
      </c>
      <c r="AU779" s="229" t="s">
        <v>82</v>
      </c>
      <c r="AV779" s="14" t="s">
        <v>82</v>
      </c>
      <c r="AW779" s="14" t="s">
        <v>33</v>
      </c>
      <c r="AX779" s="14" t="s">
        <v>72</v>
      </c>
      <c r="AY779" s="229" t="s">
        <v>136</v>
      </c>
    </row>
    <row r="780" spans="2:51" s="13" customFormat="1" ht="11.25">
      <c r="B780" s="209"/>
      <c r="C780" s="210"/>
      <c r="D780" s="204" t="s">
        <v>152</v>
      </c>
      <c r="E780" s="211" t="s">
        <v>19</v>
      </c>
      <c r="F780" s="212" t="s">
        <v>1175</v>
      </c>
      <c r="G780" s="210"/>
      <c r="H780" s="211" t="s">
        <v>19</v>
      </c>
      <c r="I780" s="213"/>
      <c r="J780" s="210"/>
      <c r="K780" s="210"/>
      <c r="L780" s="214"/>
      <c r="M780" s="215"/>
      <c r="N780" s="216"/>
      <c r="O780" s="216"/>
      <c r="P780" s="216"/>
      <c r="Q780" s="216"/>
      <c r="R780" s="216"/>
      <c r="S780" s="216"/>
      <c r="T780" s="217"/>
      <c r="AT780" s="218" t="s">
        <v>152</v>
      </c>
      <c r="AU780" s="218" t="s">
        <v>82</v>
      </c>
      <c r="AV780" s="13" t="s">
        <v>80</v>
      </c>
      <c r="AW780" s="13" t="s">
        <v>33</v>
      </c>
      <c r="AX780" s="13" t="s">
        <v>72</v>
      </c>
      <c r="AY780" s="218" t="s">
        <v>136</v>
      </c>
    </row>
    <row r="781" spans="2:51" s="14" customFormat="1" ht="22.5">
      <c r="B781" s="219"/>
      <c r="C781" s="220"/>
      <c r="D781" s="204" t="s">
        <v>152</v>
      </c>
      <c r="E781" s="221" t="s">
        <v>19</v>
      </c>
      <c r="F781" s="222" t="s">
        <v>1176</v>
      </c>
      <c r="G781" s="220"/>
      <c r="H781" s="223">
        <v>17.684</v>
      </c>
      <c r="I781" s="224"/>
      <c r="J781" s="220"/>
      <c r="K781" s="220"/>
      <c r="L781" s="225"/>
      <c r="M781" s="226"/>
      <c r="N781" s="227"/>
      <c r="O781" s="227"/>
      <c r="P781" s="227"/>
      <c r="Q781" s="227"/>
      <c r="R781" s="227"/>
      <c r="S781" s="227"/>
      <c r="T781" s="228"/>
      <c r="AT781" s="229" t="s">
        <v>152</v>
      </c>
      <c r="AU781" s="229" t="s">
        <v>82</v>
      </c>
      <c r="AV781" s="14" t="s">
        <v>82</v>
      </c>
      <c r="AW781" s="14" t="s">
        <v>33</v>
      </c>
      <c r="AX781" s="14" t="s">
        <v>72</v>
      </c>
      <c r="AY781" s="229" t="s">
        <v>136</v>
      </c>
    </row>
    <row r="782" spans="2:51" s="13" customFormat="1" ht="11.25">
      <c r="B782" s="209"/>
      <c r="C782" s="210"/>
      <c r="D782" s="204" t="s">
        <v>152</v>
      </c>
      <c r="E782" s="211" t="s">
        <v>19</v>
      </c>
      <c r="F782" s="212" t="s">
        <v>1177</v>
      </c>
      <c r="G782" s="210"/>
      <c r="H782" s="211" t="s">
        <v>19</v>
      </c>
      <c r="I782" s="213"/>
      <c r="J782" s="210"/>
      <c r="K782" s="210"/>
      <c r="L782" s="214"/>
      <c r="M782" s="215"/>
      <c r="N782" s="216"/>
      <c r="O782" s="216"/>
      <c r="P782" s="216"/>
      <c r="Q782" s="216"/>
      <c r="R782" s="216"/>
      <c r="S782" s="216"/>
      <c r="T782" s="217"/>
      <c r="AT782" s="218" t="s">
        <v>152</v>
      </c>
      <c r="AU782" s="218" t="s">
        <v>82</v>
      </c>
      <c r="AV782" s="13" t="s">
        <v>80</v>
      </c>
      <c r="AW782" s="13" t="s">
        <v>33</v>
      </c>
      <c r="AX782" s="13" t="s">
        <v>72</v>
      </c>
      <c r="AY782" s="218" t="s">
        <v>136</v>
      </c>
    </row>
    <row r="783" spans="2:51" s="14" customFormat="1" ht="11.25">
      <c r="B783" s="219"/>
      <c r="C783" s="220"/>
      <c r="D783" s="204" t="s">
        <v>152</v>
      </c>
      <c r="E783" s="221" t="s">
        <v>19</v>
      </c>
      <c r="F783" s="222" t="s">
        <v>1178</v>
      </c>
      <c r="G783" s="220"/>
      <c r="H783" s="223">
        <v>7.68</v>
      </c>
      <c r="I783" s="224"/>
      <c r="J783" s="220"/>
      <c r="K783" s="220"/>
      <c r="L783" s="225"/>
      <c r="M783" s="226"/>
      <c r="N783" s="227"/>
      <c r="O783" s="227"/>
      <c r="P783" s="227"/>
      <c r="Q783" s="227"/>
      <c r="R783" s="227"/>
      <c r="S783" s="227"/>
      <c r="T783" s="228"/>
      <c r="AT783" s="229" t="s">
        <v>152</v>
      </c>
      <c r="AU783" s="229" t="s">
        <v>82</v>
      </c>
      <c r="AV783" s="14" t="s">
        <v>82</v>
      </c>
      <c r="AW783" s="14" t="s">
        <v>33</v>
      </c>
      <c r="AX783" s="14" t="s">
        <v>72</v>
      </c>
      <c r="AY783" s="229" t="s">
        <v>136</v>
      </c>
    </row>
    <row r="784" spans="2:51" s="16" customFormat="1" ht="11.25">
      <c r="B784" s="251"/>
      <c r="C784" s="252"/>
      <c r="D784" s="204" t="s">
        <v>152</v>
      </c>
      <c r="E784" s="253" t="s">
        <v>19</v>
      </c>
      <c r="F784" s="254" t="s">
        <v>417</v>
      </c>
      <c r="G784" s="252"/>
      <c r="H784" s="255">
        <v>100.76</v>
      </c>
      <c r="I784" s="256"/>
      <c r="J784" s="252"/>
      <c r="K784" s="252"/>
      <c r="L784" s="257"/>
      <c r="M784" s="258"/>
      <c r="N784" s="259"/>
      <c r="O784" s="259"/>
      <c r="P784" s="259"/>
      <c r="Q784" s="259"/>
      <c r="R784" s="259"/>
      <c r="S784" s="259"/>
      <c r="T784" s="260"/>
      <c r="AT784" s="261" t="s">
        <v>152</v>
      </c>
      <c r="AU784" s="261" t="s">
        <v>82</v>
      </c>
      <c r="AV784" s="16" t="s">
        <v>146</v>
      </c>
      <c r="AW784" s="16" t="s">
        <v>33</v>
      </c>
      <c r="AX784" s="16" t="s">
        <v>72</v>
      </c>
      <c r="AY784" s="261" t="s">
        <v>136</v>
      </c>
    </row>
    <row r="785" spans="2:51" s="13" customFormat="1" ht="11.25">
      <c r="B785" s="209"/>
      <c r="C785" s="210"/>
      <c r="D785" s="204" t="s">
        <v>152</v>
      </c>
      <c r="E785" s="211" t="s">
        <v>19</v>
      </c>
      <c r="F785" s="212" t="s">
        <v>1155</v>
      </c>
      <c r="G785" s="210"/>
      <c r="H785" s="211" t="s">
        <v>19</v>
      </c>
      <c r="I785" s="213"/>
      <c r="J785" s="210"/>
      <c r="K785" s="210"/>
      <c r="L785" s="214"/>
      <c r="M785" s="215"/>
      <c r="N785" s="216"/>
      <c r="O785" s="216"/>
      <c r="P785" s="216"/>
      <c r="Q785" s="216"/>
      <c r="R785" s="216"/>
      <c r="S785" s="216"/>
      <c r="T785" s="217"/>
      <c r="AT785" s="218" t="s">
        <v>152</v>
      </c>
      <c r="AU785" s="218" t="s">
        <v>82</v>
      </c>
      <c r="AV785" s="13" t="s">
        <v>80</v>
      </c>
      <c r="AW785" s="13" t="s">
        <v>33</v>
      </c>
      <c r="AX785" s="13" t="s">
        <v>72</v>
      </c>
      <c r="AY785" s="218" t="s">
        <v>136</v>
      </c>
    </row>
    <row r="786" spans="2:51" s="14" customFormat="1" ht="11.25">
      <c r="B786" s="219"/>
      <c r="C786" s="220"/>
      <c r="D786" s="204" t="s">
        <v>152</v>
      </c>
      <c r="E786" s="221" t="s">
        <v>19</v>
      </c>
      <c r="F786" s="222" t="s">
        <v>1156</v>
      </c>
      <c r="G786" s="220"/>
      <c r="H786" s="223">
        <v>7.848</v>
      </c>
      <c r="I786" s="224"/>
      <c r="J786" s="220"/>
      <c r="K786" s="220"/>
      <c r="L786" s="225"/>
      <c r="M786" s="226"/>
      <c r="N786" s="227"/>
      <c r="O786" s="227"/>
      <c r="P786" s="227"/>
      <c r="Q786" s="227"/>
      <c r="R786" s="227"/>
      <c r="S786" s="227"/>
      <c r="T786" s="228"/>
      <c r="AT786" s="229" t="s">
        <v>152</v>
      </c>
      <c r="AU786" s="229" t="s">
        <v>82</v>
      </c>
      <c r="AV786" s="14" t="s">
        <v>82</v>
      </c>
      <c r="AW786" s="14" t="s">
        <v>33</v>
      </c>
      <c r="AX786" s="14" t="s">
        <v>72</v>
      </c>
      <c r="AY786" s="229" t="s">
        <v>136</v>
      </c>
    </row>
    <row r="787" spans="2:51" s="14" customFormat="1" ht="11.25">
      <c r="B787" s="219"/>
      <c r="C787" s="220"/>
      <c r="D787" s="204" t="s">
        <v>152</v>
      </c>
      <c r="E787" s="221" t="s">
        <v>19</v>
      </c>
      <c r="F787" s="222" t="s">
        <v>1157</v>
      </c>
      <c r="G787" s="220"/>
      <c r="H787" s="223">
        <v>14.64</v>
      </c>
      <c r="I787" s="224"/>
      <c r="J787" s="220"/>
      <c r="K787" s="220"/>
      <c r="L787" s="225"/>
      <c r="M787" s="226"/>
      <c r="N787" s="227"/>
      <c r="O787" s="227"/>
      <c r="P787" s="227"/>
      <c r="Q787" s="227"/>
      <c r="R787" s="227"/>
      <c r="S787" s="227"/>
      <c r="T787" s="228"/>
      <c r="AT787" s="229" t="s">
        <v>152</v>
      </c>
      <c r="AU787" s="229" t="s">
        <v>82</v>
      </c>
      <c r="AV787" s="14" t="s">
        <v>82</v>
      </c>
      <c r="AW787" s="14" t="s">
        <v>33</v>
      </c>
      <c r="AX787" s="14" t="s">
        <v>72</v>
      </c>
      <c r="AY787" s="229" t="s">
        <v>136</v>
      </c>
    </row>
    <row r="788" spans="2:51" s="14" customFormat="1" ht="11.25">
      <c r="B788" s="219"/>
      <c r="C788" s="220"/>
      <c r="D788" s="204" t="s">
        <v>152</v>
      </c>
      <c r="E788" s="221" t="s">
        <v>19</v>
      </c>
      <c r="F788" s="222" t="s">
        <v>1158</v>
      </c>
      <c r="G788" s="220"/>
      <c r="H788" s="223">
        <v>3.246</v>
      </c>
      <c r="I788" s="224"/>
      <c r="J788" s="220"/>
      <c r="K788" s="220"/>
      <c r="L788" s="225"/>
      <c r="M788" s="226"/>
      <c r="N788" s="227"/>
      <c r="O788" s="227"/>
      <c r="P788" s="227"/>
      <c r="Q788" s="227"/>
      <c r="R788" s="227"/>
      <c r="S788" s="227"/>
      <c r="T788" s="228"/>
      <c r="AT788" s="229" t="s">
        <v>152</v>
      </c>
      <c r="AU788" s="229" t="s">
        <v>82</v>
      </c>
      <c r="AV788" s="14" t="s">
        <v>82</v>
      </c>
      <c r="AW788" s="14" t="s">
        <v>33</v>
      </c>
      <c r="AX788" s="14" t="s">
        <v>72</v>
      </c>
      <c r="AY788" s="229" t="s">
        <v>136</v>
      </c>
    </row>
    <row r="789" spans="2:51" s="14" customFormat="1" ht="11.25">
      <c r="B789" s="219"/>
      <c r="C789" s="220"/>
      <c r="D789" s="204" t="s">
        <v>152</v>
      </c>
      <c r="E789" s="221" t="s">
        <v>19</v>
      </c>
      <c r="F789" s="222" t="s">
        <v>1159</v>
      </c>
      <c r="G789" s="220"/>
      <c r="H789" s="223">
        <v>6.288</v>
      </c>
      <c r="I789" s="224"/>
      <c r="J789" s="220"/>
      <c r="K789" s="220"/>
      <c r="L789" s="225"/>
      <c r="M789" s="226"/>
      <c r="N789" s="227"/>
      <c r="O789" s="227"/>
      <c r="P789" s="227"/>
      <c r="Q789" s="227"/>
      <c r="R789" s="227"/>
      <c r="S789" s="227"/>
      <c r="T789" s="228"/>
      <c r="AT789" s="229" t="s">
        <v>152</v>
      </c>
      <c r="AU789" s="229" t="s">
        <v>82</v>
      </c>
      <c r="AV789" s="14" t="s">
        <v>82</v>
      </c>
      <c r="AW789" s="14" t="s">
        <v>33</v>
      </c>
      <c r="AX789" s="14" t="s">
        <v>72</v>
      </c>
      <c r="AY789" s="229" t="s">
        <v>136</v>
      </c>
    </row>
    <row r="790" spans="2:51" s="14" customFormat="1" ht="11.25">
      <c r="B790" s="219"/>
      <c r="C790" s="220"/>
      <c r="D790" s="204" t="s">
        <v>152</v>
      </c>
      <c r="E790" s="221" t="s">
        <v>19</v>
      </c>
      <c r="F790" s="222" t="s">
        <v>1160</v>
      </c>
      <c r="G790" s="220"/>
      <c r="H790" s="223">
        <v>3.522</v>
      </c>
      <c r="I790" s="224"/>
      <c r="J790" s="220"/>
      <c r="K790" s="220"/>
      <c r="L790" s="225"/>
      <c r="M790" s="226"/>
      <c r="N790" s="227"/>
      <c r="O790" s="227"/>
      <c r="P790" s="227"/>
      <c r="Q790" s="227"/>
      <c r="R790" s="227"/>
      <c r="S790" s="227"/>
      <c r="T790" s="228"/>
      <c r="AT790" s="229" t="s">
        <v>152</v>
      </c>
      <c r="AU790" s="229" t="s">
        <v>82</v>
      </c>
      <c r="AV790" s="14" t="s">
        <v>82</v>
      </c>
      <c r="AW790" s="14" t="s">
        <v>33</v>
      </c>
      <c r="AX790" s="14" t="s">
        <v>72</v>
      </c>
      <c r="AY790" s="229" t="s">
        <v>136</v>
      </c>
    </row>
    <row r="791" spans="2:51" s="14" customFormat="1" ht="11.25">
      <c r="B791" s="219"/>
      <c r="C791" s="220"/>
      <c r="D791" s="204" t="s">
        <v>152</v>
      </c>
      <c r="E791" s="221" t="s">
        <v>19</v>
      </c>
      <c r="F791" s="222" t="s">
        <v>1161</v>
      </c>
      <c r="G791" s="220"/>
      <c r="H791" s="223">
        <v>2.998</v>
      </c>
      <c r="I791" s="224"/>
      <c r="J791" s="220"/>
      <c r="K791" s="220"/>
      <c r="L791" s="225"/>
      <c r="M791" s="226"/>
      <c r="N791" s="227"/>
      <c r="O791" s="227"/>
      <c r="P791" s="227"/>
      <c r="Q791" s="227"/>
      <c r="R791" s="227"/>
      <c r="S791" s="227"/>
      <c r="T791" s="228"/>
      <c r="AT791" s="229" t="s">
        <v>152</v>
      </c>
      <c r="AU791" s="229" t="s">
        <v>82</v>
      </c>
      <c r="AV791" s="14" t="s">
        <v>82</v>
      </c>
      <c r="AW791" s="14" t="s">
        <v>33</v>
      </c>
      <c r="AX791" s="14" t="s">
        <v>72</v>
      </c>
      <c r="AY791" s="229" t="s">
        <v>136</v>
      </c>
    </row>
    <row r="792" spans="2:51" s="14" customFormat="1" ht="11.25">
      <c r="B792" s="219"/>
      <c r="C792" s="220"/>
      <c r="D792" s="204" t="s">
        <v>152</v>
      </c>
      <c r="E792" s="221" t="s">
        <v>19</v>
      </c>
      <c r="F792" s="222" t="s">
        <v>1162</v>
      </c>
      <c r="G792" s="220"/>
      <c r="H792" s="223">
        <v>11.904</v>
      </c>
      <c r="I792" s="224"/>
      <c r="J792" s="220"/>
      <c r="K792" s="220"/>
      <c r="L792" s="225"/>
      <c r="M792" s="226"/>
      <c r="N792" s="227"/>
      <c r="O792" s="227"/>
      <c r="P792" s="227"/>
      <c r="Q792" s="227"/>
      <c r="R792" s="227"/>
      <c r="S792" s="227"/>
      <c r="T792" s="228"/>
      <c r="AT792" s="229" t="s">
        <v>152</v>
      </c>
      <c r="AU792" s="229" t="s">
        <v>82</v>
      </c>
      <c r="AV792" s="14" t="s">
        <v>82</v>
      </c>
      <c r="AW792" s="14" t="s">
        <v>33</v>
      </c>
      <c r="AX792" s="14" t="s">
        <v>72</v>
      </c>
      <c r="AY792" s="229" t="s">
        <v>136</v>
      </c>
    </row>
    <row r="793" spans="2:51" s="16" customFormat="1" ht="11.25">
      <c r="B793" s="251"/>
      <c r="C793" s="252"/>
      <c r="D793" s="204" t="s">
        <v>152</v>
      </c>
      <c r="E793" s="253" t="s">
        <v>19</v>
      </c>
      <c r="F793" s="254" t="s">
        <v>417</v>
      </c>
      <c r="G793" s="252"/>
      <c r="H793" s="255">
        <v>50.446</v>
      </c>
      <c r="I793" s="256"/>
      <c r="J793" s="252"/>
      <c r="K793" s="252"/>
      <c r="L793" s="257"/>
      <c r="M793" s="258"/>
      <c r="N793" s="259"/>
      <c r="O793" s="259"/>
      <c r="P793" s="259"/>
      <c r="Q793" s="259"/>
      <c r="R793" s="259"/>
      <c r="S793" s="259"/>
      <c r="T793" s="260"/>
      <c r="AT793" s="261" t="s">
        <v>152</v>
      </c>
      <c r="AU793" s="261" t="s">
        <v>82</v>
      </c>
      <c r="AV793" s="16" t="s">
        <v>146</v>
      </c>
      <c r="AW793" s="16" t="s">
        <v>33</v>
      </c>
      <c r="AX793" s="16" t="s">
        <v>72</v>
      </c>
      <c r="AY793" s="261" t="s">
        <v>136</v>
      </c>
    </row>
    <row r="794" spans="2:51" s="13" customFormat="1" ht="11.25">
      <c r="B794" s="209"/>
      <c r="C794" s="210"/>
      <c r="D794" s="204" t="s">
        <v>152</v>
      </c>
      <c r="E794" s="211" t="s">
        <v>19</v>
      </c>
      <c r="F794" s="212" t="s">
        <v>1179</v>
      </c>
      <c r="G794" s="210"/>
      <c r="H794" s="211" t="s">
        <v>19</v>
      </c>
      <c r="I794" s="213"/>
      <c r="J794" s="210"/>
      <c r="K794" s="210"/>
      <c r="L794" s="214"/>
      <c r="M794" s="215"/>
      <c r="N794" s="216"/>
      <c r="O794" s="216"/>
      <c r="P794" s="216"/>
      <c r="Q794" s="216"/>
      <c r="R794" s="216"/>
      <c r="S794" s="216"/>
      <c r="T794" s="217"/>
      <c r="AT794" s="218" t="s">
        <v>152</v>
      </c>
      <c r="AU794" s="218" t="s">
        <v>82</v>
      </c>
      <c r="AV794" s="13" t="s">
        <v>80</v>
      </c>
      <c r="AW794" s="13" t="s">
        <v>33</v>
      </c>
      <c r="AX794" s="13" t="s">
        <v>72</v>
      </c>
      <c r="AY794" s="218" t="s">
        <v>136</v>
      </c>
    </row>
    <row r="795" spans="2:51" s="14" customFormat="1" ht="11.25">
      <c r="B795" s="219"/>
      <c r="C795" s="220"/>
      <c r="D795" s="204" t="s">
        <v>152</v>
      </c>
      <c r="E795" s="221" t="s">
        <v>19</v>
      </c>
      <c r="F795" s="222" t="s">
        <v>1180</v>
      </c>
      <c r="G795" s="220"/>
      <c r="H795" s="223">
        <v>6.276</v>
      </c>
      <c r="I795" s="224"/>
      <c r="J795" s="220"/>
      <c r="K795" s="220"/>
      <c r="L795" s="225"/>
      <c r="M795" s="226"/>
      <c r="N795" s="227"/>
      <c r="O795" s="227"/>
      <c r="P795" s="227"/>
      <c r="Q795" s="227"/>
      <c r="R795" s="227"/>
      <c r="S795" s="227"/>
      <c r="T795" s="228"/>
      <c r="AT795" s="229" t="s">
        <v>152</v>
      </c>
      <c r="AU795" s="229" t="s">
        <v>82</v>
      </c>
      <c r="AV795" s="14" t="s">
        <v>82</v>
      </c>
      <c r="AW795" s="14" t="s">
        <v>33</v>
      </c>
      <c r="AX795" s="14" t="s">
        <v>72</v>
      </c>
      <c r="AY795" s="229" t="s">
        <v>136</v>
      </c>
    </row>
    <row r="796" spans="2:51" s="14" customFormat="1" ht="11.25">
      <c r="B796" s="219"/>
      <c r="C796" s="220"/>
      <c r="D796" s="204" t="s">
        <v>152</v>
      </c>
      <c r="E796" s="221" t="s">
        <v>19</v>
      </c>
      <c r="F796" s="222" t="s">
        <v>1181</v>
      </c>
      <c r="G796" s="220"/>
      <c r="H796" s="223">
        <v>3.522</v>
      </c>
      <c r="I796" s="224"/>
      <c r="J796" s="220"/>
      <c r="K796" s="220"/>
      <c r="L796" s="225"/>
      <c r="M796" s="226"/>
      <c r="N796" s="227"/>
      <c r="O796" s="227"/>
      <c r="P796" s="227"/>
      <c r="Q796" s="227"/>
      <c r="R796" s="227"/>
      <c r="S796" s="227"/>
      <c r="T796" s="228"/>
      <c r="AT796" s="229" t="s">
        <v>152</v>
      </c>
      <c r="AU796" s="229" t="s">
        <v>82</v>
      </c>
      <c r="AV796" s="14" t="s">
        <v>82</v>
      </c>
      <c r="AW796" s="14" t="s">
        <v>33</v>
      </c>
      <c r="AX796" s="14" t="s">
        <v>72</v>
      </c>
      <c r="AY796" s="229" t="s">
        <v>136</v>
      </c>
    </row>
    <row r="797" spans="2:51" s="14" customFormat="1" ht="11.25">
      <c r="B797" s="219"/>
      <c r="C797" s="220"/>
      <c r="D797" s="204" t="s">
        <v>152</v>
      </c>
      <c r="E797" s="221" t="s">
        <v>19</v>
      </c>
      <c r="F797" s="222" t="s">
        <v>1182</v>
      </c>
      <c r="G797" s="220"/>
      <c r="H797" s="223">
        <v>7.015</v>
      </c>
      <c r="I797" s="224"/>
      <c r="J797" s="220"/>
      <c r="K797" s="220"/>
      <c r="L797" s="225"/>
      <c r="M797" s="226"/>
      <c r="N797" s="227"/>
      <c r="O797" s="227"/>
      <c r="P797" s="227"/>
      <c r="Q797" s="227"/>
      <c r="R797" s="227"/>
      <c r="S797" s="227"/>
      <c r="T797" s="228"/>
      <c r="AT797" s="229" t="s">
        <v>152</v>
      </c>
      <c r="AU797" s="229" t="s">
        <v>82</v>
      </c>
      <c r="AV797" s="14" t="s">
        <v>82</v>
      </c>
      <c r="AW797" s="14" t="s">
        <v>33</v>
      </c>
      <c r="AX797" s="14" t="s">
        <v>72</v>
      </c>
      <c r="AY797" s="229" t="s">
        <v>136</v>
      </c>
    </row>
    <row r="798" spans="2:51" s="14" customFormat="1" ht="11.25">
      <c r="B798" s="219"/>
      <c r="C798" s="220"/>
      <c r="D798" s="204" t="s">
        <v>152</v>
      </c>
      <c r="E798" s="221" t="s">
        <v>19</v>
      </c>
      <c r="F798" s="222" t="s">
        <v>1183</v>
      </c>
      <c r="G798" s="220"/>
      <c r="H798" s="223">
        <v>7.044</v>
      </c>
      <c r="I798" s="224"/>
      <c r="J798" s="220"/>
      <c r="K798" s="220"/>
      <c r="L798" s="225"/>
      <c r="M798" s="226"/>
      <c r="N798" s="227"/>
      <c r="O798" s="227"/>
      <c r="P798" s="227"/>
      <c r="Q798" s="227"/>
      <c r="R798" s="227"/>
      <c r="S798" s="227"/>
      <c r="T798" s="228"/>
      <c r="AT798" s="229" t="s">
        <v>152</v>
      </c>
      <c r="AU798" s="229" t="s">
        <v>82</v>
      </c>
      <c r="AV798" s="14" t="s">
        <v>82</v>
      </c>
      <c r="AW798" s="14" t="s">
        <v>33</v>
      </c>
      <c r="AX798" s="14" t="s">
        <v>72</v>
      </c>
      <c r="AY798" s="229" t="s">
        <v>136</v>
      </c>
    </row>
    <row r="799" spans="2:51" s="14" customFormat="1" ht="11.25">
      <c r="B799" s="219"/>
      <c r="C799" s="220"/>
      <c r="D799" s="204" t="s">
        <v>152</v>
      </c>
      <c r="E799" s="221" t="s">
        <v>19</v>
      </c>
      <c r="F799" s="222" t="s">
        <v>1184</v>
      </c>
      <c r="G799" s="220"/>
      <c r="H799" s="223">
        <v>6.132</v>
      </c>
      <c r="I799" s="224"/>
      <c r="J799" s="220"/>
      <c r="K799" s="220"/>
      <c r="L799" s="225"/>
      <c r="M799" s="226"/>
      <c r="N799" s="227"/>
      <c r="O799" s="227"/>
      <c r="P799" s="227"/>
      <c r="Q799" s="227"/>
      <c r="R799" s="227"/>
      <c r="S799" s="227"/>
      <c r="T799" s="228"/>
      <c r="AT799" s="229" t="s">
        <v>152</v>
      </c>
      <c r="AU799" s="229" t="s">
        <v>82</v>
      </c>
      <c r="AV799" s="14" t="s">
        <v>82</v>
      </c>
      <c r="AW799" s="14" t="s">
        <v>33</v>
      </c>
      <c r="AX799" s="14" t="s">
        <v>72</v>
      </c>
      <c r="AY799" s="229" t="s">
        <v>136</v>
      </c>
    </row>
    <row r="800" spans="2:51" s="16" customFormat="1" ht="11.25">
      <c r="B800" s="251"/>
      <c r="C800" s="252"/>
      <c r="D800" s="204" t="s">
        <v>152</v>
      </c>
      <c r="E800" s="253" t="s">
        <v>19</v>
      </c>
      <c r="F800" s="254" t="s">
        <v>417</v>
      </c>
      <c r="G800" s="252"/>
      <c r="H800" s="255">
        <v>29.989</v>
      </c>
      <c r="I800" s="256"/>
      <c r="J800" s="252"/>
      <c r="K800" s="252"/>
      <c r="L800" s="257"/>
      <c r="M800" s="258"/>
      <c r="N800" s="259"/>
      <c r="O800" s="259"/>
      <c r="P800" s="259"/>
      <c r="Q800" s="259"/>
      <c r="R800" s="259"/>
      <c r="S800" s="259"/>
      <c r="T800" s="260"/>
      <c r="AT800" s="261" t="s">
        <v>152</v>
      </c>
      <c r="AU800" s="261" t="s">
        <v>82</v>
      </c>
      <c r="AV800" s="16" t="s">
        <v>146</v>
      </c>
      <c r="AW800" s="16" t="s">
        <v>33</v>
      </c>
      <c r="AX800" s="16" t="s">
        <v>72</v>
      </c>
      <c r="AY800" s="261" t="s">
        <v>136</v>
      </c>
    </row>
    <row r="801" spans="2:51" s="15" customFormat="1" ht="11.25">
      <c r="B801" s="230"/>
      <c r="C801" s="231"/>
      <c r="D801" s="204" t="s">
        <v>152</v>
      </c>
      <c r="E801" s="232" t="s">
        <v>19</v>
      </c>
      <c r="F801" s="233" t="s">
        <v>177</v>
      </c>
      <c r="G801" s="231"/>
      <c r="H801" s="234">
        <v>181.195</v>
      </c>
      <c r="I801" s="235"/>
      <c r="J801" s="231"/>
      <c r="K801" s="231"/>
      <c r="L801" s="236"/>
      <c r="M801" s="237"/>
      <c r="N801" s="238"/>
      <c r="O801" s="238"/>
      <c r="P801" s="238"/>
      <c r="Q801" s="238"/>
      <c r="R801" s="238"/>
      <c r="S801" s="238"/>
      <c r="T801" s="239"/>
      <c r="AT801" s="240" t="s">
        <v>152</v>
      </c>
      <c r="AU801" s="240" t="s">
        <v>82</v>
      </c>
      <c r="AV801" s="15" t="s">
        <v>145</v>
      </c>
      <c r="AW801" s="15" t="s">
        <v>33</v>
      </c>
      <c r="AX801" s="15" t="s">
        <v>80</v>
      </c>
      <c r="AY801" s="240" t="s">
        <v>136</v>
      </c>
    </row>
    <row r="802" spans="1:65" s="2" customFormat="1" ht="16.5" customHeight="1">
      <c r="A802" s="37"/>
      <c r="B802" s="38"/>
      <c r="C802" s="191" t="s">
        <v>1129</v>
      </c>
      <c r="D802" s="191" t="s">
        <v>141</v>
      </c>
      <c r="E802" s="192" t="s">
        <v>1053</v>
      </c>
      <c r="F802" s="193" t="s">
        <v>1054</v>
      </c>
      <c r="G802" s="194" t="s">
        <v>90</v>
      </c>
      <c r="H802" s="195">
        <v>181.195</v>
      </c>
      <c r="I802" s="196"/>
      <c r="J802" s="197">
        <f>ROUND(I802*H802,2)</f>
        <v>0</v>
      </c>
      <c r="K802" s="193" t="s">
        <v>144</v>
      </c>
      <c r="L802" s="42"/>
      <c r="M802" s="198" t="s">
        <v>19</v>
      </c>
      <c r="N802" s="199" t="s">
        <v>43</v>
      </c>
      <c r="O802" s="67"/>
      <c r="P802" s="200">
        <f>O802*H802</f>
        <v>0</v>
      </c>
      <c r="Q802" s="200">
        <v>7.26E-06</v>
      </c>
      <c r="R802" s="200">
        <f>Q802*H802</f>
        <v>0.0013154757</v>
      </c>
      <c r="S802" s="200">
        <v>0</v>
      </c>
      <c r="T802" s="201">
        <f>S802*H802</f>
        <v>0</v>
      </c>
      <c r="U802" s="37"/>
      <c r="V802" s="37"/>
      <c r="W802" s="37"/>
      <c r="X802" s="37"/>
      <c r="Y802" s="37"/>
      <c r="Z802" s="37"/>
      <c r="AA802" s="37"/>
      <c r="AB802" s="37"/>
      <c r="AC802" s="37"/>
      <c r="AD802" s="37"/>
      <c r="AE802" s="37"/>
      <c r="AR802" s="202" t="s">
        <v>332</v>
      </c>
      <c r="AT802" s="202" t="s">
        <v>141</v>
      </c>
      <c r="AU802" s="202" t="s">
        <v>82</v>
      </c>
      <c r="AY802" s="20" t="s">
        <v>136</v>
      </c>
      <c r="BE802" s="203">
        <f>IF(N802="základní",J802,0)</f>
        <v>0</v>
      </c>
      <c r="BF802" s="203">
        <f>IF(N802="snížená",J802,0)</f>
        <v>0</v>
      </c>
      <c r="BG802" s="203">
        <f>IF(N802="zákl. přenesená",J802,0)</f>
        <v>0</v>
      </c>
      <c r="BH802" s="203">
        <f>IF(N802="sníž. přenesená",J802,0)</f>
        <v>0</v>
      </c>
      <c r="BI802" s="203">
        <f>IF(N802="nulová",J802,0)</f>
        <v>0</v>
      </c>
      <c r="BJ802" s="20" t="s">
        <v>80</v>
      </c>
      <c r="BK802" s="203">
        <f>ROUND(I802*H802,2)</f>
        <v>0</v>
      </c>
      <c r="BL802" s="20" t="s">
        <v>332</v>
      </c>
      <c r="BM802" s="202" t="s">
        <v>1716</v>
      </c>
    </row>
    <row r="803" spans="1:47" s="2" customFormat="1" ht="11.25">
      <c r="A803" s="37"/>
      <c r="B803" s="38"/>
      <c r="C803" s="39"/>
      <c r="D803" s="204" t="s">
        <v>148</v>
      </c>
      <c r="E803" s="39"/>
      <c r="F803" s="205" t="s">
        <v>1056</v>
      </c>
      <c r="G803" s="39"/>
      <c r="H803" s="39"/>
      <c r="I803" s="112"/>
      <c r="J803" s="39"/>
      <c r="K803" s="39"/>
      <c r="L803" s="42"/>
      <c r="M803" s="206"/>
      <c r="N803" s="207"/>
      <c r="O803" s="67"/>
      <c r="P803" s="67"/>
      <c r="Q803" s="67"/>
      <c r="R803" s="67"/>
      <c r="S803" s="67"/>
      <c r="T803" s="68"/>
      <c r="U803" s="37"/>
      <c r="V803" s="37"/>
      <c r="W803" s="37"/>
      <c r="X803" s="37"/>
      <c r="Y803" s="37"/>
      <c r="Z803" s="37"/>
      <c r="AA803" s="37"/>
      <c r="AB803" s="37"/>
      <c r="AC803" s="37"/>
      <c r="AD803" s="37"/>
      <c r="AE803" s="37"/>
      <c r="AT803" s="20" t="s">
        <v>148</v>
      </c>
      <c r="AU803" s="20" t="s">
        <v>82</v>
      </c>
    </row>
    <row r="804" spans="2:63" s="12" customFormat="1" ht="22.9" customHeight="1">
      <c r="B804" s="175"/>
      <c r="C804" s="176"/>
      <c r="D804" s="177" t="s">
        <v>71</v>
      </c>
      <c r="E804" s="189" t="s">
        <v>1057</v>
      </c>
      <c r="F804" s="189" t="s">
        <v>1058</v>
      </c>
      <c r="G804" s="176"/>
      <c r="H804" s="176"/>
      <c r="I804" s="179"/>
      <c r="J804" s="190">
        <f>BK804</f>
        <v>0</v>
      </c>
      <c r="K804" s="176"/>
      <c r="L804" s="181"/>
      <c r="M804" s="182"/>
      <c r="N804" s="183"/>
      <c r="O804" s="183"/>
      <c r="P804" s="184">
        <f>SUM(P805:P817)</f>
        <v>0</v>
      </c>
      <c r="Q804" s="183"/>
      <c r="R804" s="184">
        <f>SUM(R805:R817)</f>
        <v>0</v>
      </c>
      <c r="S804" s="183"/>
      <c r="T804" s="185">
        <f>SUM(T805:T817)</f>
        <v>0</v>
      </c>
      <c r="AR804" s="186" t="s">
        <v>82</v>
      </c>
      <c r="AT804" s="187" t="s">
        <v>71</v>
      </c>
      <c r="AU804" s="187" t="s">
        <v>80</v>
      </c>
      <c r="AY804" s="186" t="s">
        <v>136</v>
      </c>
      <c r="BK804" s="188">
        <f>SUM(BK805:BK817)</f>
        <v>0</v>
      </c>
    </row>
    <row r="805" spans="1:65" s="2" customFormat="1" ht="16.5" customHeight="1">
      <c r="A805" s="37"/>
      <c r="B805" s="38"/>
      <c r="C805" s="191" t="s">
        <v>1133</v>
      </c>
      <c r="D805" s="191" t="s">
        <v>141</v>
      </c>
      <c r="E805" s="192" t="s">
        <v>1060</v>
      </c>
      <c r="F805" s="193" t="s">
        <v>1061</v>
      </c>
      <c r="G805" s="194" t="s">
        <v>504</v>
      </c>
      <c r="H805" s="195">
        <v>17</v>
      </c>
      <c r="I805" s="196"/>
      <c r="J805" s="197">
        <f>ROUND(I805*H805,2)</f>
        <v>0</v>
      </c>
      <c r="K805" s="193" t="s">
        <v>471</v>
      </c>
      <c r="L805" s="42"/>
      <c r="M805" s="198" t="s">
        <v>19</v>
      </c>
      <c r="N805" s="199" t="s">
        <v>43</v>
      </c>
      <c r="O805" s="67"/>
      <c r="P805" s="200">
        <f>O805*H805</f>
        <v>0</v>
      </c>
      <c r="Q805" s="200">
        <v>0</v>
      </c>
      <c r="R805" s="200">
        <f>Q805*H805</f>
        <v>0</v>
      </c>
      <c r="S805" s="200">
        <v>0</v>
      </c>
      <c r="T805" s="201">
        <f>S805*H805</f>
        <v>0</v>
      </c>
      <c r="U805" s="37"/>
      <c r="V805" s="37"/>
      <c r="W805" s="37"/>
      <c r="X805" s="37"/>
      <c r="Y805" s="37"/>
      <c r="Z805" s="37"/>
      <c r="AA805" s="37"/>
      <c r="AB805" s="37"/>
      <c r="AC805" s="37"/>
      <c r="AD805" s="37"/>
      <c r="AE805" s="37"/>
      <c r="AR805" s="202" t="s">
        <v>332</v>
      </c>
      <c r="AT805" s="202" t="s">
        <v>141</v>
      </c>
      <c r="AU805" s="202" t="s">
        <v>82</v>
      </c>
      <c r="AY805" s="20" t="s">
        <v>136</v>
      </c>
      <c r="BE805" s="203">
        <f>IF(N805="základní",J805,0)</f>
        <v>0</v>
      </c>
      <c r="BF805" s="203">
        <f>IF(N805="snížená",J805,0)</f>
        <v>0</v>
      </c>
      <c r="BG805" s="203">
        <f>IF(N805="zákl. přenesená",J805,0)</f>
        <v>0</v>
      </c>
      <c r="BH805" s="203">
        <f>IF(N805="sníž. přenesená",J805,0)</f>
        <v>0</v>
      </c>
      <c r="BI805" s="203">
        <f>IF(N805="nulová",J805,0)</f>
        <v>0</v>
      </c>
      <c r="BJ805" s="20" t="s">
        <v>80</v>
      </c>
      <c r="BK805" s="203">
        <f>ROUND(I805*H805,2)</f>
        <v>0</v>
      </c>
      <c r="BL805" s="20" t="s">
        <v>332</v>
      </c>
      <c r="BM805" s="202" t="s">
        <v>1717</v>
      </c>
    </row>
    <row r="806" spans="1:47" s="2" customFormat="1" ht="11.25">
      <c r="A806" s="37"/>
      <c r="B806" s="38"/>
      <c r="C806" s="39"/>
      <c r="D806" s="204" t="s">
        <v>148</v>
      </c>
      <c r="E806" s="39"/>
      <c r="F806" s="205" t="s">
        <v>1063</v>
      </c>
      <c r="G806" s="39"/>
      <c r="H806" s="39"/>
      <c r="I806" s="112"/>
      <c r="J806" s="39"/>
      <c r="K806" s="39"/>
      <c r="L806" s="42"/>
      <c r="M806" s="206"/>
      <c r="N806" s="207"/>
      <c r="O806" s="67"/>
      <c r="P806" s="67"/>
      <c r="Q806" s="67"/>
      <c r="R806" s="67"/>
      <c r="S806" s="67"/>
      <c r="T806" s="68"/>
      <c r="U806" s="37"/>
      <c r="V806" s="37"/>
      <c r="W806" s="37"/>
      <c r="X806" s="37"/>
      <c r="Y806" s="37"/>
      <c r="Z806" s="37"/>
      <c r="AA806" s="37"/>
      <c r="AB806" s="37"/>
      <c r="AC806" s="37"/>
      <c r="AD806" s="37"/>
      <c r="AE806" s="37"/>
      <c r="AT806" s="20" t="s">
        <v>148</v>
      </c>
      <c r="AU806" s="20" t="s">
        <v>82</v>
      </c>
    </row>
    <row r="807" spans="1:47" s="2" customFormat="1" ht="29.25">
      <c r="A807" s="37"/>
      <c r="B807" s="38"/>
      <c r="C807" s="39"/>
      <c r="D807" s="204" t="s">
        <v>150</v>
      </c>
      <c r="E807" s="39"/>
      <c r="F807" s="208" t="s">
        <v>1064</v>
      </c>
      <c r="G807" s="39"/>
      <c r="H807" s="39"/>
      <c r="I807" s="112"/>
      <c r="J807" s="39"/>
      <c r="K807" s="39"/>
      <c r="L807" s="42"/>
      <c r="M807" s="206"/>
      <c r="N807" s="207"/>
      <c r="O807" s="67"/>
      <c r="P807" s="67"/>
      <c r="Q807" s="67"/>
      <c r="R807" s="67"/>
      <c r="S807" s="67"/>
      <c r="T807" s="68"/>
      <c r="U807" s="37"/>
      <c r="V807" s="37"/>
      <c r="W807" s="37"/>
      <c r="X807" s="37"/>
      <c r="Y807" s="37"/>
      <c r="Z807" s="37"/>
      <c r="AA807" s="37"/>
      <c r="AB807" s="37"/>
      <c r="AC807" s="37"/>
      <c r="AD807" s="37"/>
      <c r="AE807" s="37"/>
      <c r="AT807" s="20" t="s">
        <v>150</v>
      </c>
      <c r="AU807" s="20" t="s">
        <v>82</v>
      </c>
    </row>
    <row r="808" spans="1:65" s="2" customFormat="1" ht="16.5" customHeight="1">
      <c r="A808" s="37"/>
      <c r="B808" s="38"/>
      <c r="C808" s="241" t="s">
        <v>1137</v>
      </c>
      <c r="D808" s="241" t="s">
        <v>403</v>
      </c>
      <c r="E808" s="242" t="s">
        <v>1718</v>
      </c>
      <c r="F808" s="243" t="s">
        <v>1719</v>
      </c>
      <c r="G808" s="244" t="s">
        <v>504</v>
      </c>
      <c r="H808" s="245">
        <v>1</v>
      </c>
      <c r="I808" s="246"/>
      <c r="J808" s="247">
        <f>ROUND(I808*H808,2)</f>
        <v>0</v>
      </c>
      <c r="K808" s="243" t="s">
        <v>471</v>
      </c>
      <c r="L808" s="248"/>
      <c r="M808" s="249" t="s">
        <v>19</v>
      </c>
      <c r="N808" s="250" t="s">
        <v>43</v>
      </c>
      <c r="O808" s="67"/>
      <c r="P808" s="200">
        <f>O808*H808</f>
        <v>0</v>
      </c>
      <c r="Q808" s="200">
        <v>0</v>
      </c>
      <c r="R808" s="200">
        <f>Q808*H808</f>
        <v>0</v>
      </c>
      <c r="S808" s="200">
        <v>0</v>
      </c>
      <c r="T808" s="201">
        <f>S808*H808</f>
        <v>0</v>
      </c>
      <c r="U808" s="37"/>
      <c r="V808" s="37"/>
      <c r="W808" s="37"/>
      <c r="X808" s="37"/>
      <c r="Y808" s="37"/>
      <c r="Z808" s="37"/>
      <c r="AA808" s="37"/>
      <c r="AB808" s="37"/>
      <c r="AC808" s="37"/>
      <c r="AD808" s="37"/>
      <c r="AE808" s="37"/>
      <c r="AR808" s="202" t="s">
        <v>407</v>
      </c>
      <c r="AT808" s="202" t="s">
        <v>403</v>
      </c>
      <c r="AU808" s="202" t="s">
        <v>82</v>
      </c>
      <c r="AY808" s="20" t="s">
        <v>136</v>
      </c>
      <c r="BE808" s="203">
        <f>IF(N808="základní",J808,0)</f>
        <v>0</v>
      </c>
      <c r="BF808" s="203">
        <f>IF(N808="snížená",J808,0)</f>
        <v>0</v>
      </c>
      <c r="BG808" s="203">
        <f>IF(N808="zákl. přenesená",J808,0)</f>
        <v>0</v>
      </c>
      <c r="BH808" s="203">
        <f>IF(N808="sníž. přenesená",J808,0)</f>
        <v>0</v>
      </c>
      <c r="BI808" s="203">
        <f>IF(N808="nulová",J808,0)</f>
        <v>0</v>
      </c>
      <c r="BJ808" s="20" t="s">
        <v>80</v>
      </c>
      <c r="BK808" s="203">
        <f>ROUND(I808*H808,2)</f>
        <v>0</v>
      </c>
      <c r="BL808" s="20" t="s">
        <v>332</v>
      </c>
      <c r="BM808" s="202" t="s">
        <v>1720</v>
      </c>
    </row>
    <row r="809" spans="1:47" s="2" customFormat="1" ht="11.25">
      <c r="A809" s="37"/>
      <c r="B809" s="38"/>
      <c r="C809" s="39"/>
      <c r="D809" s="204" t="s">
        <v>148</v>
      </c>
      <c r="E809" s="39"/>
      <c r="F809" s="205" t="s">
        <v>1719</v>
      </c>
      <c r="G809" s="39"/>
      <c r="H809" s="39"/>
      <c r="I809" s="112"/>
      <c r="J809" s="39"/>
      <c r="K809" s="39"/>
      <c r="L809" s="42"/>
      <c r="M809" s="206"/>
      <c r="N809" s="207"/>
      <c r="O809" s="67"/>
      <c r="P809" s="67"/>
      <c r="Q809" s="67"/>
      <c r="R809" s="67"/>
      <c r="S809" s="67"/>
      <c r="T809" s="68"/>
      <c r="U809" s="37"/>
      <c r="V809" s="37"/>
      <c r="W809" s="37"/>
      <c r="X809" s="37"/>
      <c r="Y809" s="37"/>
      <c r="Z809" s="37"/>
      <c r="AA809" s="37"/>
      <c r="AB809" s="37"/>
      <c r="AC809" s="37"/>
      <c r="AD809" s="37"/>
      <c r="AE809" s="37"/>
      <c r="AT809" s="20" t="s">
        <v>148</v>
      </c>
      <c r="AU809" s="20" t="s">
        <v>82</v>
      </c>
    </row>
    <row r="810" spans="1:65" s="2" customFormat="1" ht="16.5" customHeight="1">
      <c r="A810" s="37"/>
      <c r="B810" s="38"/>
      <c r="C810" s="241" t="s">
        <v>1721</v>
      </c>
      <c r="D810" s="241" t="s">
        <v>403</v>
      </c>
      <c r="E810" s="242" t="s">
        <v>1722</v>
      </c>
      <c r="F810" s="243" t="s">
        <v>1723</v>
      </c>
      <c r="G810" s="244" t="s">
        <v>504</v>
      </c>
      <c r="H810" s="245">
        <v>3</v>
      </c>
      <c r="I810" s="246"/>
      <c r="J810" s="247">
        <f>ROUND(I810*H810,2)</f>
        <v>0</v>
      </c>
      <c r="K810" s="243" t="s">
        <v>471</v>
      </c>
      <c r="L810" s="248"/>
      <c r="M810" s="249" t="s">
        <v>19</v>
      </c>
      <c r="N810" s="250" t="s">
        <v>43</v>
      </c>
      <c r="O810" s="67"/>
      <c r="P810" s="200">
        <f>O810*H810</f>
        <v>0</v>
      </c>
      <c r="Q810" s="200">
        <v>0</v>
      </c>
      <c r="R810" s="200">
        <f>Q810*H810</f>
        <v>0</v>
      </c>
      <c r="S810" s="200">
        <v>0</v>
      </c>
      <c r="T810" s="201">
        <f>S810*H810</f>
        <v>0</v>
      </c>
      <c r="U810" s="37"/>
      <c r="V810" s="37"/>
      <c r="W810" s="37"/>
      <c r="X810" s="37"/>
      <c r="Y810" s="37"/>
      <c r="Z810" s="37"/>
      <c r="AA810" s="37"/>
      <c r="AB810" s="37"/>
      <c r="AC810" s="37"/>
      <c r="AD810" s="37"/>
      <c r="AE810" s="37"/>
      <c r="AR810" s="202" t="s">
        <v>407</v>
      </c>
      <c r="AT810" s="202" t="s">
        <v>403</v>
      </c>
      <c r="AU810" s="202" t="s">
        <v>82</v>
      </c>
      <c r="AY810" s="20" t="s">
        <v>136</v>
      </c>
      <c r="BE810" s="203">
        <f>IF(N810="základní",J810,0)</f>
        <v>0</v>
      </c>
      <c r="BF810" s="203">
        <f>IF(N810="snížená",J810,0)</f>
        <v>0</v>
      </c>
      <c r="BG810" s="203">
        <f>IF(N810="zákl. přenesená",J810,0)</f>
        <v>0</v>
      </c>
      <c r="BH810" s="203">
        <f>IF(N810="sníž. přenesená",J810,0)</f>
        <v>0</v>
      </c>
      <c r="BI810" s="203">
        <f>IF(N810="nulová",J810,0)</f>
        <v>0</v>
      </c>
      <c r="BJ810" s="20" t="s">
        <v>80</v>
      </c>
      <c r="BK810" s="203">
        <f>ROUND(I810*H810,2)</f>
        <v>0</v>
      </c>
      <c r="BL810" s="20" t="s">
        <v>332</v>
      </c>
      <c r="BM810" s="202" t="s">
        <v>1724</v>
      </c>
    </row>
    <row r="811" spans="1:47" s="2" customFormat="1" ht="11.25">
      <c r="A811" s="37"/>
      <c r="B811" s="38"/>
      <c r="C811" s="39"/>
      <c r="D811" s="204" t="s">
        <v>148</v>
      </c>
      <c r="E811" s="39"/>
      <c r="F811" s="205" t="s">
        <v>1723</v>
      </c>
      <c r="G811" s="39"/>
      <c r="H811" s="39"/>
      <c r="I811" s="112"/>
      <c r="J811" s="39"/>
      <c r="K811" s="39"/>
      <c r="L811" s="42"/>
      <c r="M811" s="206"/>
      <c r="N811" s="207"/>
      <c r="O811" s="67"/>
      <c r="P811" s="67"/>
      <c r="Q811" s="67"/>
      <c r="R811" s="67"/>
      <c r="S811" s="67"/>
      <c r="T811" s="68"/>
      <c r="U811" s="37"/>
      <c r="V811" s="37"/>
      <c r="W811" s="37"/>
      <c r="X811" s="37"/>
      <c r="Y811" s="37"/>
      <c r="Z811" s="37"/>
      <c r="AA811" s="37"/>
      <c r="AB811" s="37"/>
      <c r="AC811" s="37"/>
      <c r="AD811" s="37"/>
      <c r="AE811" s="37"/>
      <c r="AT811" s="20" t="s">
        <v>148</v>
      </c>
      <c r="AU811" s="20" t="s">
        <v>82</v>
      </c>
    </row>
    <row r="812" spans="1:65" s="2" customFormat="1" ht="16.5" customHeight="1">
      <c r="A812" s="37"/>
      <c r="B812" s="38"/>
      <c r="C812" s="241" t="s">
        <v>1725</v>
      </c>
      <c r="D812" s="241" t="s">
        <v>403</v>
      </c>
      <c r="E812" s="242" t="s">
        <v>1726</v>
      </c>
      <c r="F812" s="243" t="s">
        <v>1727</v>
      </c>
      <c r="G812" s="244" t="s">
        <v>504</v>
      </c>
      <c r="H812" s="245">
        <v>4</v>
      </c>
      <c r="I812" s="246"/>
      <c r="J812" s="247">
        <f>ROUND(I812*H812,2)</f>
        <v>0</v>
      </c>
      <c r="K812" s="243" t="s">
        <v>471</v>
      </c>
      <c r="L812" s="248"/>
      <c r="M812" s="249" t="s">
        <v>19</v>
      </c>
      <c r="N812" s="250" t="s">
        <v>43</v>
      </c>
      <c r="O812" s="67"/>
      <c r="P812" s="200">
        <f>O812*H812</f>
        <v>0</v>
      </c>
      <c r="Q812" s="200">
        <v>0</v>
      </c>
      <c r="R812" s="200">
        <f>Q812*H812</f>
        <v>0</v>
      </c>
      <c r="S812" s="200">
        <v>0</v>
      </c>
      <c r="T812" s="201">
        <f>S812*H812</f>
        <v>0</v>
      </c>
      <c r="U812" s="37"/>
      <c r="V812" s="37"/>
      <c r="W812" s="37"/>
      <c r="X812" s="37"/>
      <c r="Y812" s="37"/>
      <c r="Z812" s="37"/>
      <c r="AA812" s="37"/>
      <c r="AB812" s="37"/>
      <c r="AC812" s="37"/>
      <c r="AD812" s="37"/>
      <c r="AE812" s="37"/>
      <c r="AR812" s="202" t="s">
        <v>407</v>
      </c>
      <c r="AT812" s="202" t="s">
        <v>403</v>
      </c>
      <c r="AU812" s="202" t="s">
        <v>82</v>
      </c>
      <c r="AY812" s="20" t="s">
        <v>136</v>
      </c>
      <c r="BE812" s="203">
        <f>IF(N812="základní",J812,0)</f>
        <v>0</v>
      </c>
      <c r="BF812" s="203">
        <f>IF(N812="snížená",J812,0)</f>
        <v>0</v>
      </c>
      <c r="BG812" s="203">
        <f>IF(N812="zákl. přenesená",J812,0)</f>
        <v>0</v>
      </c>
      <c r="BH812" s="203">
        <f>IF(N812="sníž. přenesená",J812,0)</f>
        <v>0</v>
      </c>
      <c r="BI812" s="203">
        <f>IF(N812="nulová",J812,0)</f>
        <v>0</v>
      </c>
      <c r="BJ812" s="20" t="s">
        <v>80</v>
      </c>
      <c r="BK812" s="203">
        <f>ROUND(I812*H812,2)</f>
        <v>0</v>
      </c>
      <c r="BL812" s="20" t="s">
        <v>332</v>
      </c>
      <c r="BM812" s="202" t="s">
        <v>1728</v>
      </c>
    </row>
    <row r="813" spans="1:47" s="2" customFormat="1" ht="11.25">
      <c r="A813" s="37"/>
      <c r="B813" s="38"/>
      <c r="C813" s="39"/>
      <c r="D813" s="204" t="s">
        <v>148</v>
      </c>
      <c r="E813" s="39"/>
      <c r="F813" s="205" t="s">
        <v>1727</v>
      </c>
      <c r="G813" s="39"/>
      <c r="H813" s="39"/>
      <c r="I813" s="112"/>
      <c r="J813" s="39"/>
      <c r="K813" s="39"/>
      <c r="L813" s="42"/>
      <c r="M813" s="206"/>
      <c r="N813" s="207"/>
      <c r="O813" s="67"/>
      <c r="P813" s="67"/>
      <c r="Q813" s="67"/>
      <c r="R813" s="67"/>
      <c r="S813" s="67"/>
      <c r="T813" s="68"/>
      <c r="U813" s="37"/>
      <c r="V813" s="37"/>
      <c r="W813" s="37"/>
      <c r="X813" s="37"/>
      <c r="Y813" s="37"/>
      <c r="Z813" s="37"/>
      <c r="AA813" s="37"/>
      <c r="AB813" s="37"/>
      <c r="AC813" s="37"/>
      <c r="AD813" s="37"/>
      <c r="AE813" s="37"/>
      <c r="AT813" s="20" t="s">
        <v>148</v>
      </c>
      <c r="AU813" s="20" t="s">
        <v>82</v>
      </c>
    </row>
    <row r="814" spans="1:65" s="2" customFormat="1" ht="16.5" customHeight="1">
      <c r="A814" s="37"/>
      <c r="B814" s="38"/>
      <c r="C814" s="241" t="s">
        <v>1729</v>
      </c>
      <c r="D814" s="241" t="s">
        <v>403</v>
      </c>
      <c r="E814" s="242" t="s">
        <v>1730</v>
      </c>
      <c r="F814" s="243" t="s">
        <v>1731</v>
      </c>
      <c r="G814" s="244" t="s">
        <v>504</v>
      </c>
      <c r="H814" s="245">
        <v>7</v>
      </c>
      <c r="I814" s="246"/>
      <c r="J814" s="247">
        <f>ROUND(I814*H814,2)</f>
        <v>0</v>
      </c>
      <c r="K814" s="243" t="s">
        <v>471</v>
      </c>
      <c r="L814" s="248"/>
      <c r="M814" s="249" t="s">
        <v>19</v>
      </c>
      <c r="N814" s="250" t="s">
        <v>43</v>
      </c>
      <c r="O814" s="67"/>
      <c r="P814" s="200">
        <f>O814*H814</f>
        <v>0</v>
      </c>
      <c r="Q814" s="200">
        <v>0</v>
      </c>
      <c r="R814" s="200">
        <f>Q814*H814</f>
        <v>0</v>
      </c>
      <c r="S814" s="200">
        <v>0</v>
      </c>
      <c r="T814" s="201">
        <f>S814*H814</f>
        <v>0</v>
      </c>
      <c r="U814" s="37"/>
      <c r="V814" s="37"/>
      <c r="W814" s="37"/>
      <c r="X814" s="37"/>
      <c r="Y814" s="37"/>
      <c r="Z814" s="37"/>
      <c r="AA814" s="37"/>
      <c r="AB814" s="37"/>
      <c r="AC814" s="37"/>
      <c r="AD814" s="37"/>
      <c r="AE814" s="37"/>
      <c r="AR814" s="202" t="s">
        <v>407</v>
      </c>
      <c r="AT814" s="202" t="s">
        <v>403</v>
      </c>
      <c r="AU814" s="202" t="s">
        <v>82</v>
      </c>
      <c r="AY814" s="20" t="s">
        <v>136</v>
      </c>
      <c r="BE814" s="203">
        <f>IF(N814="základní",J814,0)</f>
        <v>0</v>
      </c>
      <c r="BF814" s="203">
        <f>IF(N814="snížená",J814,0)</f>
        <v>0</v>
      </c>
      <c r="BG814" s="203">
        <f>IF(N814="zákl. přenesená",J814,0)</f>
        <v>0</v>
      </c>
      <c r="BH814" s="203">
        <f>IF(N814="sníž. přenesená",J814,0)</f>
        <v>0</v>
      </c>
      <c r="BI814" s="203">
        <f>IF(N814="nulová",J814,0)</f>
        <v>0</v>
      </c>
      <c r="BJ814" s="20" t="s">
        <v>80</v>
      </c>
      <c r="BK814" s="203">
        <f>ROUND(I814*H814,2)</f>
        <v>0</v>
      </c>
      <c r="BL814" s="20" t="s">
        <v>332</v>
      </c>
      <c r="BM814" s="202" t="s">
        <v>1732</v>
      </c>
    </row>
    <row r="815" spans="1:47" s="2" customFormat="1" ht="11.25">
      <c r="A815" s="37"/>
      <c r="B815" s="38"/>
      <c r="C815" s="39"/>
      <c r="D815" s="204" t="s">
        <v>148</v>
      </c>
      <c r="E815" s="39"/>
      <c r="F815" s="205" t="s">
        <v>1731</v>
      </c>
      <c r="G815" s="39"/>
      <c r="H815" s="39"/>
      <c r="I815" s="112"/>
      <c r="J815" s="39"/>
      <c r="K815" s="39"/>
      <c r="L815" s="42"/>
      <c r="M815" s="206"/>
      <c r="N815" s="207"/>
      <c r="O815" s="67"/>
      <c r="P815" s="67"/>
      <c r="Q815" s="67"/>
      <c r="R815" s="67"/>
      <c r="S815" s="67"/>
      <c r="T815" s="68"/>
      <c r="U815" s="37"/>
      <c r="V815" s="37"/>
      <c r="W815" s="37"/>
      <c r="X815" s="37"/>
      <c r="Y815" s="37"/>
      <c r="Z815" s="37"/>
      <c r="AA815" s="37"/>
      <c r="AB815" s="37"/>
      <c r="AC815" s="37"/>
      <c r="AD815" s="37"/>
      <c r="AE815" s="37"/>
      <c r="AT815" s="20" t="s">
        <v>148</v>
      </c>
      <c r="AU815" s="20" t="s">
        <v>82</v>
      </c>
    </row>
    <row r="816" spans="1:65" s="2" customFormat="1" ht="16.5" customHeight="1">
      <c r="A816" s="37"/>
      <c r="B816" s="38"/>
      <c r="C816" s="241" t="s">
        <v>1733</v>
      </c>
      <c r="D816" s="241" t="s">
        <v>403</v>
      </c>
      <c r="E816" s="242" t="s">
        <v>1734</v>
      </c>
      <c r="F816" s="243" t="s">
        <v>1735</v>
      </c>
      <c r="G816" s="244" t="s">
        <v>504</v>
      </c>
      <c r="H816" s="245">
        <v>2</v>
      </c>
      <c r="I816" s="246"/>
      <c r="J816" s="247">
        <f>ROUND(I816*H816,2)</f>
        <v>0</v>
      </c>
      <c r="K816" s="243" t="s">
        <v>471</v>
      </c>
      <c r="L816" s="248"/>
      <c r="M816" s="249" t="s">
        <v>19</v>
      </c>
      <c r="N816" s="250" t="s">
        <v>43</v>
      </c>
      <c r="O816" s="67"/>
      <c r="P816" s="200">
        <f>O816*H816</f>
        <v>0</v>
      </c>
      <c r="Q816" s="200">
        <v>0</v>
      </c>
      <c r="R816" s="200">
        <f>Q816*H816</f>
        <v>0</v>
      </c>
      <c r="S816" s="200">
        <v>0</v>
      </c>
      <c r="T816" s="201">
        <f>S816*H816</f>
        <v>0</v>
      </c>
      <c r="U816" s="37"/>
      <c r="V816" s="37"/>
      <c r="W816" s="37"/>
      <c r="X816" s="37"/>
      <c r="Y816" s="37"/>
      <c r="Z816" s="37"/>
      <c r="AA816" s="37"/>
      <c r="AB816" s="37"/>
      <c r="AC816" s="37"/>
      <c r="AD816" s="37"/>
      <c r="AE816" s="37"/>
      <c r="AR816" s="202" t="s">
        <v>407</v>
      </c>
      <c r="AT816" s="202" t="s">
        <v>403</v>
      </c>
      <c r="AU816" s="202" t="s">
        <v>82</v>
      </c>
      <c r="AY816" s="20" t="s">
        <v>136</v>
      </c>
      <c r="BE816" s="203">
        <f>IF(N816="základní",J816,0)</f>
        <v>0</v>
      </c>
      <c r="BF816" s="203">
        <f>IF(N816="snížená",J816,0)</f>
        <v>0</v>
      </c>
      <c r="BG816" s="203">
        <f>IF(N816="zákl. přenesená",J816,0)</f>
        <v>0</v>
      </c>
      <c r="BH816" s="203">
        <f>IF(N816="sníž. přenesená",J816,0)</f>
        <v>0</v>
      </c>
      <c r="BI816" s="203">
        <f>IF(N816="nulová",J816,0)</f>
        <v>0</v>
      </c>
      <c r="BJ816" s="20" t="s">
        <v>80</v>
      </c>
      <c r="BK816" s="203">
        <f>ROUND(I816*H816,2)</f>
        <v>0</v>
      </c>
      <c r="BL816" s="20" t="s">
        <v>332</v>
      </c>
      <c r="BM816" s="202" t="s">
        <v>1736</v>
      </c>
    </row>
    <row r="817" spans="1:47" s="2" customFormat="1" ht="11.25">
      <c r="A817" s="37"/>
      <c r="B817" s="38"/>
      <c r="C817" s="39"/>
      <c r="D817" s="204" t="s">
        <v>148</v>
      </c>
      <c r="E817" s="39"/>
      <c r="F817" s="205" t="s">
        <v>1735</v>
      </c>
      <c r="G817" s="39"/>
      <c r="H817" s="39"/>
      <c r="I817" s="112"/>
      <c r="J817" s="39"/>
      <c r="K817" s="39"/>
      <c r="L817" s="42"/>
      <c r="M817" s="262"/>
      <c r="N817" s="263"/>
      <c r="O817" s="264"/>
      <c r="P817" s="264"/>
      <c r="Q817" s="264"/>
      <c r="R817" s="264"/>
      <c r="S817" s="264"/>
      <c r="T817" s="265"/>
      <c r="U817" s="37"/>
      <c r="V817" s="37"/>
      <c r="W817" s="37"/>
      <c r="X817" s="37"/>
      <c r="Y817" s="37"/>
      <c r="Z817" s="37"/>
      <c r="AA817" s="37"/>
      <c r="AB817" s="37"/>
      <c r="AC817" s="37"/>
      <c r="AD817" s="37"/>
      <c r="AE817" s="37"/>
      <c r="AT817" s="20" t="s">
        <v>148</v>
      </c>
      <c r="AU817" s="20" t="s">
        <v>82</v>
      </c>
    </row>
    <row r="818" spans="1:31" s="2" customFormat="1" ht="6.95" customHeight="1">
      <c r="A818" s="37"/>
      <c r="B818" s="50"/>
      <c r="C818" s="51"/>
      <c r="D818" s="51"/>
      <c r="E818" s="51"/>
      <c r="F818" s="51"/>
      <c r="G818" s="51"/>
      <c r="H818" s="51"/>
      <c r="I818" s="140"/>
      <c r="J818" s="51"/>
      <c r="K818" s="51"/>
      <c r="L818" s="42"/>
      <c r="M818" s="37"/>
      <c r="O818" s="37"/>
      <c r="P818" s="37"/>
      <c r="Q818" s="37"/>
      <c r="R818" s="37"/>
      <c r="S818" s="37"/>
      <c r="T818" s="37"/>
      <c r="U818" s="37"/>
      <c r="V818" s="37"/>
      <c r="W818" s="37"/>
      <c r="X818" s="37"/>
      <c r="Y818" s="37"/>
      <c r="Z818" s="37"/>
      <c r="AA818" s="37"/>
      <c r="AB818" s="37"/>
      <c r="AC818" s="37"/>
      <c r="AD818" s="37"/>
      <c r="AE818" s="37"/>
    </row>
  </sheetData>
  <sheetProtection algorithmName="SHA-512" hashValue="s7vqtq7YcArIk9VRfi1FS3AUrf2BbjemM+z7IT1mVl4DV5HHgIYS2+AaNoQK9ItmS/JI3gFNzC67R8W55CMlRQ==" saltValue="mmfJZPlm6TfiQ+MH6jtAT1hRr5kYHB8qesKLuxpOH+RqfsvOelQ4e1OlMHXQtEfLYmcYK89IY8er4C8dgAzs8Q==" spinCount="100000" sheet="1" objects="1" scenarios="1" formatColumns="0" formatRows="0" autoFilter="0"/>
  <autoFilter ref="C98:K817"/>
  <mergeCells count="9">
    <mergeCell ref="E50:H50"/>
    <mergeCell ref="E89:H89"/>
    <mergeCell ref="E91:H9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4"/>
      <c r="L2" s="410"/>
      <c r="M2" s="410"/>
      <c r="N2" s="410"/>
      <c r="O2" s="410"/>
      <c r="P2" s="410"/>
      <c r="Q2" s="410"/>
      <c r="R2" s="410"/>
      <c r="S2" s="410"/>
      <c r="T2" s="410"/>
      <c r="U2" s="410"/>
      <c r="V2" s="410"/>
      <c r="AT2" s="20" t="s">
        <v>88</v>
      </c>
    </row>
    <row r="3" spans="2:46" s="1" customFormat="1" ht="6.95" customHeight="1">
      <c r="B3" s="106"/>
      <c r="C3" s="107"/>
      <c r="D3" s="107"/>
      <c r="E3" s="107"/>
      <c r="F3" s="107"/>
      <c r="G3" s="107"/>
      <c r="H3" s="107"/>
      <c r="I3" s="108"/>
      <c r="J3" s="107"/>
      <c r="K3" s="107"/>
      <c r="L3" s="23"/>
      <c r="AT3" s="20" t="s">
        <v>82</v>
      </c>
    </row>
    <row r="4" spans="2:46" s="1" customFormat="1" ht="24.95" customHeight="1">
      <c r="B4" s="23"/>
      <c r="D4" s="109" t="s">
        <v>94</v>
      </c>
      <c r="I4" s="104"/>
      <c r="L4" s="23"/>
      <c r="M4" s="110" t="s">
        <v>10</v>
      </c>
      <c r="AT4" s="20" t="s">
        <v>4</v>
      </c>
    </row>
    <row r="5" spans="2:12" s="1" customFormat="1" ht="6.95" customHeight="1">
      <c r="B5" s="23"/>
      <c r="I5" s="104"/>
      <c r="L5" s="23"/>
    </row>
    <row r="6" spans="2:12" s="1" customFormat="1" ht="12" customHeight="1">
      <c r="B6" s="23"/>
      <c r="D6" s="111" t="s">
        <v>16</v>
      </c>
      <c r="I6" s="104"/>
      <c r="L6" s="23"/>
    </row>
    <row r="7" spans="2:12" s="1" customFormat="1" ht="16.5" customHeight="1">
      <c r="B7" s="23"/>
      <c r="E7" s="411" t="str">
        <f>'Rekapitulace stavby'!K6</f>
        <v>OBJEKT ZČU - SADY PĚTATŘICÁTNÍKŮ 14, PLZEŇ - VÝMĚNA OKEN</v>
      </c>
      <c r="F7" s="412"/>
      <c r="G7" s="412"/>
      <c r="H7" s="412"/>
      <c r="I7" s="104"/>
      <c r="L7" s="23"/>
    </row>
    <row r="8" spans="1:31" s="2" customFormat="1" ht="12" customHeight="1">
      <c r="A8" s="37"/>
      <c r="B8" s="42"/>
      <c r="C8" s="37"/>
      <c r="D8" s="111" t="s">
        <v>95</v>
      </c>
      <c r="E8" s="37"/>
      <c r="F8" s="37"/>
      <c r="G8" s="37"/>
      <c r="H8" s="37"/>
      <c r="I8" s="112"/>
      <c r="J8" s="37"/>
      <c r="K8" s="37"/>
      <c r="L8" s="113"/>
      <c r="S8" s="37"/>
      <c r="T8" s="37"/>
      <c r="U8" s="37"/>
      <c r="V8" s="37"/>
      <c r="W8" s="37"/>
      <c r="X8" s="37"/>
      <c r="Y8" s="37"/>
      <c r="Z8" s="37"/>
      <c r="AA8" s="37"/>
      <c r="AB8" s="37"/>
      <c r="AC8" s="37"/>
      <c r="AD8" s="37"/>
      <c r="AE8" s="37"/>
    </row>
    <row r="9" spans="1:31" s="2" customFormat="1" ht="16.5" customHeight="1">
      <c r="A9" s="37"/>
      <c r="B9" s="42"/>
      <c r="C9" s="37"/>
      <c r="D9" s="37"/>
      <c r="E9" s="413" t="s">
        <v>1737</v>
      </c>
      <c r="F9" s="414"/>
      <c r="G9" s="414"/>
      <c r="H9" s="414"/>
      <c r="I9" s="112"/>
      <c r="J9" s="37"/>
      <c r="K9" s="37"/>
      <c r="L9" s="113"/>
      <c r="S9" s="37"/>
      <c r="T9" s="37"/>
      <c r="U9" s="37"/>
      <c r="V9" s="37"/>
      <c r="W9" s="37"/>
      <c r="X9" s="37"/>
      <c r="Y9" s="37"/>
      <c r="Z9" s="37"/>
      <c r="AA9" s="37"/>
      <c r="AB9" s="37"/>
      <c r="AC9" s="37"/>
      <c r="AD9" s="37"/>
      <c r="AE9" s="37"/>
    </row>
    <row r="10" spans="1:31" s="2" customFormat="1" ht="11.25">
      <c r="A10" s="37"/>
      <c r="B10" s="42"/>
      <c r="C10" s="37"/>
      <c r="D10" s="37"/>
      <c r="E10" s="37"/>
      <c r="F10" s="37"/>
      <c r="G10" s="37"/>
      <c r="H10" s="37"/>
      <c r="I10" s="112"/>
      <c r="J10" s="37"/>
      <c r="K10" s="37"/>
      <c r="L10" s="113"/>
      <c r="S10" s="37"/>
      <c r="T10" s="37"/>
      <c r="U10" s="37"/>
      <c r="V10" s="37"/>
      <c r="W10" s="37"/>
      <c r="X10" s="37"/>
      <c r="Y10" s="37"/>
      <c r="Z10" s="37"/>
      <c r="AA10" s="37"/>
      <c r="AB10" s="37"/>
      <c r="AC10" s="37"/>
      <c r="AD10" s="37"/>
      <c r="AE10" s="37"/>
    </row>
    <row r="11" spans="1:31" s="2" customFormat="1" ht="12" customHeight="1">
      <c r="A11" s="37"/>
      <c r="B11" s="42"/>
      <c r="C11" s="37"/>
      <c r="D11" s="111" t="s">
        <v>18</v>
      </c>
      <c r="E11" s="37"/>
      <c r="F11" s="114" t="s">
        <v>19</v>
      </c>
      <c r="G11" s="37"/>
      <c r="H11" s="37"/>
      <c r="I11" s="115" t="s">
        <v>20</v>
      </c>
      <c r="J11" s="114" t="s">
        <v>19</v>
      </c>
      <c r="K11" s="37"/>
      <c r="L11" s="113"/>
      <c r="S11" s="37"/>
      <c r="T11" s="37"/>
      <c r="U11" s="37"/>
      <c r="V11" s="37"/>
      <c r="W11" s="37"/>
      <c r="X11" s="37"/>
      <c r="Y11" s="37"/>
      <c r="Z11" s="37"/>
      <c r="AA11" s="37"/>
      <c r="AB11" s="37"/>
      <c r="AC11" s="37"/>
      <c r="AD11" s="37"/>
      <c r="AE11" s="37"/>
    </row>
    <row r="12" spans="1:31" s="2" customFormat="1" ht="12" customHeight="1">
      <c r="A12" s="37"/>
      <c r="B12" s="42"/>
      <c r="C12" s="37"/>
      <c r="D12" s="111" t="s">
        <v>21</v>
      </c>
      <c r="E12" s="37"/>
      <c r="F12" s="114" t="s">
        <v>22</v>
      </c>
      <c r="G12" s="37"/>
      <c r="H12" s="37"/>
      <c r="I12" s="115" t="s">
        <v>23</v>
      </c>
      <c r="J12" s="116" t="str">
        <f>'Rekapitulace stavby'!AN8</f>
        <v>3. 4. 2020</v>
      </c>
      <c r="K12" s="37"/>
      <c r="L12" s="113"/>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112"/>
      <c r="J13" s="37"/>
      <c r="K13" s="37"/>
      <c r="L13" s="113"/>
      <c r="S13" s="37"/>
      <c r="T13" s="37"/>
      <c r="U13" s="37"/>
      <c r="V13" s="37"/>
      <c r="W13" s="37"/>
      <c r="X13" s="37"/>
      <c r="Y13" s="37"/>
      <c r="Z13" s="37"/>
      <c r="AA13" s="37"/>
      <c r="AB13" s="37"/>
      <c r="AC13" s="37"/>
      <c r="AD13" s="37"/>
      <c r="AE13" s="37"/>
    </row>
    <row r="14" spans="1:31" s="2" customFormat="1" ht="12" customHeight="1">
      <c r="A14" s="37"/>
      <c r="B14" s="42"/>
      <c r="C14" s="37"/>
      <c r="D14" s="111" t="s">
        <v>25</v>
      </c>
      <c r="E14" s="37"/>
      <c r="F14" s="37"/>
      <c r="G14" s="37"/>
      <c r="H14" s="37"/>
      <c r="I14" s="115" t="s">
        <v>26</v>
      </c>
      <c r="J14" s="114" t="s">
        <v>19</v>
      </c>
      <c r="K14" s="37"/>
      <c r="L14" s="113"/>
      <c r="S14" s="37"/>
      <c r="T14" s="37"/>
      <c r="U14" s="37"/>
      <c r="V14" s="37"/>
      <c r="W14" s="37"/>
      <c r="X14" s="37"/>
      <c r="Y14" s="37"/>
      <c r="Z14" s="37"/>
      <c r="AA14" s="37"/>
      <c r="AB14" s="37"/>
      <c r="AC14" s="37"/>
      <c r="AD14" s="37"/>
      <c r="AE14" s="37"/>
    </row>
    <row r="15" spans="1:31" s="2" customFormat="1" ht="18" customHeight="1">
      <c r="A15" s="37"/>
      <c r="B15" s="42"/>
      <c r="C15" s="37"/>
      <c r="D15" s="37"/>
      <c r="E15" s="114" t="s">
        <v>27</v>
      </c>
      <c r="F15" s="37"/>
      <c r="G15" s="37"/>
      <c r="H15" s="37"/>
      <c r="I15" s="115" t="s">
        <v>28</v>
      </c>
      <c r="J15" s="114" t="s">
        <v>19</v>
      </c>
      <c r="K15" s="37"/>
      <c r="L15" s="113"/>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112"/>
      <c r="J16" s="37"/>
      <c r="K16" s="37"/>
      <c r="L16" s="113"/>
      <c r="S16" s="37"/>
      <c r="T16" s="37"/>
      <c r="U16" s="37"/>
      <c r="V16" s="37"/>
      <c r="W16" s="37"/>
      <c r="X16" s="37"/>
      <c r="Y16" s="37"/>
      <c r="Z16" s="37"/>
      <c r="AA16" s="37"/>
      <c r="AB16" s="37"/>
      <c r="AC16" s="37"/>
      <c r="AD16" s="37"/>
      <c r="AE16" s="37"/>
    </row>
    <row r="17" spans="1:31" s="2" customFormat="1" ht="12" customHeight="1">
      <c r="A17" s="37"/>
      <c r="B17" s="42"/>
      <c r="C17" s="37"/>
      <c r="D17" s="111" t="s">
        <v>29</v>
      </c>
      <c r="E17" s="37"/>
      <c r="F17" s="37"/>
      <c r="G17" s="37"/>
      <c r="H17" s="37"/>
      <c r="I17" s="115" t="s">
        <v>26</v>
      </c>
      <c r="J17" s="33" t="str">
        <f>'Rekapitulace stavby'!AN13</f>
        <v>Vyplň údaj</v>
      </c>
      <c r="K17" s="37"/>
      <c r="L17" s="113"/>
      <c r="S17" s="37"/>
      <c r="T17" s="37"/>
      <c r="U17" s="37"/>
      <c r="V17" s="37"/>
      <c r="W17" s="37"/>
      <c r="X17" s="37"/>
      <c r="Y17" s="37"/>
      <c r="Z17" s="37"/>
      <c r="AA17" s="37"/>
      <c r="AB17" s="37"/>
      <c r="AC17" s="37"/>
      <c r="AD17" s="37"/>
      <c r="AE17" s="37"/>
    </row>
    <row r="18" spans="1:31" s="2" customFormat="1" ht="18" customHeight="1">
      <c r="A18" s="37"/>
      <c r="B18" s="42"/>
      <c r="C18" s="37"/>
      <c r="D18" s="37"/>
      <c r="E18" s="415" t="str">
        <f>'Rekapitulace stavby'!E14</f>
        <v>Vyplň údaj</v>
      </c>
      <c r="F18" s="416"/>
      <c r="G18" s="416"/>
      <c r="H18" s="416"/>
      <c r="I18" s="115" t="s">
        <v>28</v>
      </c>
      <c r="J18" s="33" t="str">
        <f>'Rekapitulace stavby'!AN14</f>
        <v>Vyplň údaj</v>
      </c>
      <c r="K18" s="37"/>
      <c r="L18" s="113"/>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112"/>
      <c r="J19" s="37"/>
      <c r="K19" s="37"/>
      <c r="L19" s="113"/>
      <c r="S19" s="37"/>
      <c r="T19" s="37"/>
      <c r="U19" s="37"/>
      <c r="V19" s="37"/>
      <c r="W19" s="37"/>
      <c r="X19" s="37"/>
      <c r="Y19" s="37"/>
      <c r="Z19" s="37"/>
      <c r="AA19" s="37"/>
      <c r="AB19" s="37"/>
      <c r="AC19" s="37"/>
      <c r="AD19" s="37"/>
      <c r="AE19" s="37"/>
    </row>
    <row r="20" spans="1:31" s="2" customFormat="1" ht="12" customHeight="1">
      <c r="A20" s="37"/>
      <c r="B20" s="42"/>
      <c r="C20" s="37"/>
      <c r="D20" s="111" t="s">
        <v>31</v>
      </c>
      <c r="E20" s="37"/>
      <c r="F20" s="37"/>
      <c r="G20" s="37"/>
      <c r="H20" s="37"/>
      <c r="I20" s="115" t="s">
        <v>26</v>
      </c>
      <c r="J20" s="114" t="s">
        <v>19</v>
      </c>
      <c r="K20" s="37"/>
      <c r="L20" s="113"/>
      <c r="S20" s="37"/>
      <c r="T20" s="37"/>
      <c r="U20" s="37"/>
      <c r="V20" s="37"/>
      <c r="W20" s="37"/>
      <c r="X20" s="37"/>
      <c r="Y20" s="37"/>
      <c r="Z20" s="37"/>
      <c r="AA20" s="37"/>
      <c r="AB20" s="37"/>
      <c r="AC20" s="37"/>
      <c r="AD20" s="37"/>
      <c r="AE20" s="37"/>
    </row>
    <row r="21" spans="1:31" s="2" customFormat="1" ht="18" customHeight="1">
      <c r="A21" s="37"/>
      <c r="B21" s="42"/>
      <c r="C21" s="37"/>
      <c r="D21" s="37"/>
      <c r="E21" s="114" t="s">
        <v>32</v>
      </c>
      <c r="F21" s="37"/>
      <c r="G21" s="37"/>
      <c r="H21" s="37"/>
      <c r="I21" s="115" t="s">
        <v>28</v>
      </c>
      <c r="J21" s="114" t="s">
        <v>19</v>
      </c>
      <c r="K21" s="37"/>
      <c r="L21" s="113"/>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112"/>
      <c r="J22" s="37"/>
      <c r="K22" s="37"/>
      <c r="L22" s="113"/>
      <c r="S22" s="37"/>
      <c r="T22" s="37"/>
      <c r="U22" s="37"/>
      <c r="V22" s="37"/>
      <c r="W22" s="37"/>
      <c r="X22" s="37"/>
      <c r="Y22" s="37"/>
      <c r="Z22" s="37"/>
      <c r="AA22" s="37"/>
      <c r="AB22" s="37"/>
      <c r="AC22" s="37"/>
      <c r="AD22" s="37"/>
      <c r="AE22" s="37"/>
    </row>
    <row r="23" spans="1:31" s="2" customFormat="1" ht="12" customHeight="1">
      <c r="A23" s="37"/>
      <c r="B23" s="42"/>
      <c r="C23" s="37"/>
      <c r="D23" s="111" t="s">
        <v>34</v>
      </c>
      <c r="E23" s="37"/>
      <c r="F23" s="37"/>
      <c r="G23" s="37"/>
      <c r="H23" s="37"/>
      <c r="I23" s="115" t="s">
        <v>26</v>
      </c>
      <c r="J23" s="114" t="s">
        <v>19</v>
      </c>
      <c r="K23" s="37"/>
      <c r="L23" s="113"/>
      <c r="S23" s="37"/>
      <c r="T23" s="37"/>
      <c r="U23" s="37"/>
      <c r="V23" s="37"/>
      <c r="W23" s="37"/>
      <c r="X23" s="37"/>
      <c r="Y23" s="37"/>
      <c r="Z23" s="37"/>
      <c r="AA23" s="37"/>
      <c r="AB23" s="37"/>
      <c r="AC23" s="37"/>
      <c r="AD23" s="37"/>
      <c r="AE23" s="37"/>
    </row>
    <row r="24" spans="1:31" s="2" customFormat="1" ht="18" customHeight="1">
      <c r="A24" s="37"/>
      <c r="B24" s="42"/>
      <c r="C24" s="37"/>
      <c r="D24" s="37"/>
      <c r="E24" s="114" t="s">
        <v>35</v>
      </c>
      <c r="F24" s="37"/>
      <c r="G24" s="37"/>
      <c r="H24" s="37"/>
      <c r="I24" s="115" t="s">
        <v>28</v>
      </c>
      <c r="J24" s="114" t="s">
        <v>19</v>
      </c>
      <c r="K24" s="37"/>
      <c r="L24" s="113"/>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112"/>
      <c r="J25" s="37"/>
      <c r="K25" s="37"/>
      <c r="L25" s="113"/>
      <c r="S25" s="37"/>
      <c r="T25" s="37"/>
      <c r="U25" s="37"/>
      <c r="V25" s="37"/>
      <c r="W25" s="37"/>
      <c r="X25" s="37"/>
      <c r="Y25" s="37"/>
      <c r="Z25" s="37"/>
      <c r="AA25" s="37"/>
      <c r="AB25" s="37"/>
      <c r="AC25" s="37"/>
      <c r="AD25" s="37"/>
      <c r="AE25" s="37"/>
    </row>
    <row r="26" spans="1:31" s="2" customFormat="1" ht="12" customHeight="1">
      <c r="A26" s="37"/>
      <c r="B26" s="42"/>
      <c r="C26" s="37"/>
      <c r="D26" s="111" t="s">
        <v>36</v>
      </c>
      <c r="E26" s="37"/>
      <c r="F26" s="37"/>
      <c r="G26" s="37"/>
      <c r="H26" s="37"/>
      <c r="I26" s="112"/>
      <c r="J26" s="37"/>
      <c r="K26" s="37"/>
      <c r="L26" s="113"/>
      <c r="S26" s="37"/>
      <c r="T26" s="37"/>
      <c r="U26" s="37"/>
      <c r="V26" s="37"/>
      <c r="W26" s="37"/>
      <c r="X26" s="37"/>
      <c r="Y26" s="37"/>
      <c r="Z26" s="37"/>
      <c r="AA26" s="37"/>
      <c r="AB26" s="37"/>
      <c r="AC26" s="37"/>
      <c r="AD26" s="37"/>
      <c r="AE26" s="37"/>
    </row>
    <row r="27" spans="1:31" s="8" customFormat="1" ht="47.25" customHeight="1">
      <c r="A27" s="117"/>
      <c r="B27" s="118"/>
      <c r="C27" s="117"/>
      <c r="D27" s="117"/>
      <c r="E27" s="417" t="s">
        <v>37</v>
      </c>
      <c r="F27" s="417"/>
      <c r="G27" s="417"/>
      <c r="H27" s="417"/>
      <c r="I27" s="119"/>
      <c r="J27" s="117"/>
      <c r="K27" s="117"/>
      <c r="L27" s="120"/>
      <c r="S27" s="117"/>
      <c r="T27" s="117"/>
      <c r="U27" s="117"/>
      <c r="V27" s="117"/>
      <c r="W27" s="117"/>
      <c r="X27" s="117"/>
      <c r="Y27" s="117"/>
      <c r="Z27" s="117"/>
      <c r="AA27" s="117"/>
      <c r="AB27" s="117"/>
      <c r="AC27" s="117"/>
      <c r="AD27" s="117"/>
      <c r="AE27" s="117"/>
    </row>
    <row r="28" spans="1:31" s="2" customFormat="1" ht="6.95" customHeight="1">
      <c r="A28" s="37"/>
      <c r="B28" s="42"/>
      <c r="C28" s="37"/>
      <c r="D28" s="37"/>
      <c r="E28" s="37"/>
      <c r="F28" s="37"/>
      <c r="G28" s="37"/>
      <c r="H28" s="37"/>
      <c r="I28" s="112"/>
      <c r="J28" s="37"/>
      <c r="K28" s="37"/>
      <c r="L28" s="113"/>
      <c r="S28" s="37"/>
      <c r="T28" s="37"/>
      <c r="U28" s="37"/>
      <c r="V28" s="37"/>
      <c r="W28" s="37"/>
      <c r="X28" s="37"/>
      <c r="Y28" s="37"/>
      <c r="Z28" s="37"/>
      <c r="AA28" s="37"/>
      <c r="AB28" s="37"/>
      <c r="AC28" s="37"/>
      <c r="AD28" s="37"/>
      <c r="AE28" s="37"/>
    </row>
    <row r="29" spans="1:31" s="2" customFormat="1" ht="6.95" customHeight="1">
      <c r="A29" s="37"/>
      <c r="B29" s="42"/>
      <c r="C29" s="37"/>
      <c r="D29" s="121"/>
      <c r="E29" s="121"/>
      <c r="F29" s="121"/>
      <c r="G29" s="121"/>
      <c r="H29" s="121"/>
      <c r="I29" s="122"/>
      <c r="J29" s="121"/>
      <c r="K29" s="121"/>
      <c r="L29" s="113"/>
      <c r="S29" s="37"/>
      <c r="T29" s="37"/>
      <c r="U29" s="37"/>
      <c r="V29" s="37"/>
      <c r="W29" s="37"/>
      <c r="X29" s="37"/>
      <c r="Y29" s="37"/>
      <c r="Z29" s="37"/>
      <c r="AA29" s="37"/>
      <c r="AB29" s="37"/>
      <c r="AC29" s="37"/>
      <c r="AD29" s="37"/>
      <c r="AE29" s="37"/>
    </row>
    <row r="30" spans="1:31" s="2" customFormat="1" ht="25.35" customHeight="1">
      <c r="A30" s="37"/>
      <c r="B30" s="42"/>
      <c r="C30" s="37"/>
      <c r="D30" s="123" t="s">
        <v>38</v>
      </c>
      <c r="E30" s="37"/>
      <c r="F30" s="37"/>
      <c r="G30" s="37"/>
      <c r="H30" s="37"/>
      <c r="I30" s="112"/>
      <c r="J30" s="124">
        <f>ROUND(J82,2)</f>
        <v>0</v>
      </c>
      <c r="K30" s="37"/>
      <c r="L30" s="113"/>
      <c r="S30" s="37"/>
      <c r="T30" s="37"/>
      <c r="U30" s="37"/>
      <c r="V30" s="37"/>
      <c r="W30" s="37"/>
      <c r="X30" s="37"/>
      <c r="Y30" s="37"/>
      <c r="Z30" s="37"/>
      <c r="AA30" s="37"/>
      <c r="AB30" s="37"/>
      <c r="AC30" s="37"/>
      <c r="AD30" s="37"/>
      <c r="AE30" s="37"/>
    </row>
    <row r="31" spans="1:31" s="2" customFormat="1" ht="6.95" customHeight="1">
      <c r="A31" s="37"/>
      <c r="B31" s="42"/>
      <c r="C31" s="37"/>
      <c r="D31" s="121"/>
      <c r="E31" s="121"/>
      <c r="F31" s="121"/>
      <c r="G31" s="121"/>
      <c r="H31" s="121"/>
      <c r="I31" s="122"/>
      <c r="J31" s="121"/>
      <c r="K31" s="121"/>
      <c r="L31" s="113"/>
      <c r="S31" s="37"/>
      <c r="T31" s="37"/>
      <c r="U31" s="37"/>
      <c r="V31" s="37"/>
      <c r="W31" s="37"/>
      <c r="X31" s="37"/>
      <c r="Y31" s="37"/>
      <c r="Z31" s="37"/>
      <c r="AA31" s="37"/>
      <c r="AB31" s="37"/>
      <c r="AC31" s="37"/>
      <c r="AD31" s="37"/>
      <c r="AE31" s="37"/>
    </row>
    <row r="32" spans="1:31" s="2" customFormat="1" ht="14.45" customHeight="1">
      <c r="A32" s="37"/>
      <c r="B32" s="42"/>
      <c r="C32" s="37"/>
      <c r="D32" s="37"/>
      <c r="E32" s="37"/>
      <c r="F32" s="125" t="s">
        <v>40</v>
      </c>
      <c r="G32" s="37"/>
      <c r="H32" s="37"/>
      <c r="I32" s="126" t="s">
        <v>39</v>
      </c>
      <c r="J32" s="125" t="s">
        <v>41</v>
      </c>
      <c r="K32" s="37"/>
      <c r="L32" s="113"/>
      <c r="S32" s="37"/>
      <c r="T32" s="37"/>
      <c r="U32" s="37"/>
      <c r="V32" s="37"/>
      <c r="W32" s="37"/>
      <c r="X32" s="37"/>
      <c r="Y32" s="37"/>
      <c r="Z32" s="37"/>
      <c r="AA32" s="37"/>
      <c r="AB32" s="37"/>
      <c r="AC32" s="37"/>
      <c r="AD32" s="37"/>
      <c r="AE32" s="37"/>
    </row>
    <row r="33" spans="1:31" s="2" customFormat="1" ht="14.45" customHeight="1">
      <c r="A33" s="37"/>
      <c r="B33" s="42"/>
      <c r="C33" s="37"/>
      <c r="D33" s="127" t="s">
        <v>42</v>
      </c>
      <c r="E33" s="111" t="s">
        <v>43</v>
      </c>
      <c r="F33" s="128">
        <f>ROUND((SUM(BE82:BE95)),2)</f>
        <v>0</v>
      </c>
      <c r="G33" s="37"/>
      <c r="H33" s="37"/>
      <c r="I33" s="129">
        <v>0.21</v>
      </c>
      <c r="J33" s="128">
        <f>ROUND(((SUM(BE82:BE95))*I33),2)</f>
        <v>0</v>
      </c>
      <c r="K33" s="37"/>
      <c r="L33" s="113"/>
      <c r="S33" s="37"/>
      <c r="T33" s="37"/>
      <c r="U33" s="37"/>
      <c r="V33" s="37"/>
      <c r="W33" s="37"/>
      <c r="X33" s="37"/>
      <c r="Y33" s="37"/>
      <c r="Z33" s="37"/>
      <c r="AA33" s="37"/>
      <c r="AB33" s="37"/>
      <c r="AC33" s="37"/>
      <c r="AD33" s="37"/>
      <c r="AE33" s="37"/>
    </row>
    <row r="34" spans="1:31" s="2" customFormat="1" ht="14.45" customHeight="1">
      <c r="A34" s="37"/>
      <c r="B34" s="42"/>
      <c r="C34" s="37"/>
      <c r="D34" s="37"/>
      <c r="E34" s="111" t="s">
        <v>44</v>
      </c>
      <c r="F34" s="128">
        <f>ROUND((SUM(BF82:BF95)),2)</f>
        <v>0</v>
      </c>
      <c r="G34" s="37"/>
      <c r="H34" s="37"/>
      <c r="I34" s="129">
        <v>0.15</v>
      </c>
      <c r="J34" s="128">
        <f>ROUND(((SUM(BF82:BF95))*I34),2)</f>
        <v>0</v>
      </c>
      <c r="K34" s="37"/>
      <c r="L34" s="113"/>
      <c r="S34" s="37"/>
      <c r="T34" s="37"/>
      <c r="U34" s="37"/>
      <c r="V34" s="37"/>
      <c r="W34" s="37"/>
      <c r="X34" s="37"/>
      <c r="Y34" s="37"/>
      <c r="Z34" s="37"/>
      <c r="AA34" s="37"/>
      <c r="AB34" s="37"/>
      <c r="AC34" s="37"/>
      <c r="AD34" s="37"/>
      <c r="AE34" s="37"/>
    </row>
    <row r="35" spans="1:31" s="2" customFormat="1" ht="14.45" customHeight="1" hidden="1">
      <c r="A35" s="37"/>
      <c r="B35" s="42"/>
      <c r="C35" s="37"/>
      <c r="D35" s="37"/>
      <c r="E35" s="111" t="s">
        <v>45</v>
      </c>
      <c r="F35" s="128">
        <f>ROUND((SUM(BG82:BG95)),2)</f>
        <v>0</v>
      </c>
      <c r="G35" s="37"/>
      <c r="H35" s="37"/>
      <c r="I35" s="129">
        <v>0.21</v>
      </c>
      <c r="J35" s="128">
        <f>0</f>
        <v>0</v>
      </c>
      <c r="K35" s="37"/>
      <c r="L35" s="113"/>
      <c r="S35" s="37"/>
      <c r="T35" s="37"/>
      <c r="U35" s="37"/>
      <c r="V35" s="37"/>
      <c r="W35" s="37"/>
      <c r="X35" s="37"/>
      <c r="Y35" s="37"/>
      <c r="Z35" s="37"/>
      <c r="AA35" s="37"/>
      <c r="AB35" s="37"/>
      <c r="AC35" s="37"/>
      <c r="AD35" s="37"/>
      <c r="AE35" s="37"/>
    </row>
    <row r="36" spans="1:31" s="2" customFormat="1" ht="14.45" customHeight="1" hidden="1">
      <c r="A36" s="37"/>
      <c r="B36" s="42"/>
      <c r="C36" s="37"/>
      <c r="D36" s="37"/>
      <c r="E36" s="111" t="s">
        <v>46</v>
      </c>
      <c r="F36" s="128">
        <f>ROUND((SUM(BH82:BH95)),2)</f>
        <v>0</v>
      </c>
      <c r="G36" s="37"/>
      <c r="H36" s="37"/>
      <c r="I36" s="129">
        <v>0.15</v>
      </c>
      <c r="J36" s="128">
        <f>0</f>
        <v>0</v>
      </c>
      <c r="K36" s="37"/>
      <c r="L36" s="113"/>
      <c r="S36" s="37"/>
      <c r="T36" s="37"/>
      <c r="U36" s="37"/>
      <c r="V36" s="37"/>
      <c r="W36" s="37"/>
      <c r="X36" s="37"/>
      <c r="Y36" s="37"/>
      <c r="Z36" s="37"/>
      <c r="AA36" s="37"/>
      <c r="AB36" s="37"/>
      <c r="AC36" s="37"/>
      <c r="AD36" s="37"/>
      <c r="AE36" s="37"/>
    </row>
    <row r="37" spans="1:31" s="2" customFormat="1" ht="14.45" customHeight="1" hidden="1">
      <c r="A37" s="37"/>
      <c r="B37" s="42"/>
      <c r="C37" s="37"/>
      <c r="D37" s="37"/>
      <c r="E37" s="111" t="s">
        <v>47</v>
      </c>
      <c r="F37" s="128">
        <f>ROUND((SUM(BI82:BI95)),2)</f>
        <v>0</v>
      </c>
      <c r="G37" s="37"/>
      <c r="H37" s="37"/>
      <c r="I37" s="129">
        <v>0</v>
      </c>
      <c r="J37" s="128">
        <f>0</f>
        <v>0</v>
      </c>
      <c r="K37" s="37"/>
      <c r="L37" s="113"/>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112"/>
      <c r="J38" s="37"/>
      <c r="K38" s="37"/>
      <c r="L38" s="113"/>
      <c r="S38" s="37"/>
      <c r="T38" s="37"/>
      <c r="U38" s="37"/>
      <c r="V38" s="37"/>
      <c r="W38" s="37"/>
      <c r="X38" s="37"/>
      <c r="Y38" s="37"/>
      <c r="Z38" s="37"/>
      <c r="AA38" s="37"/>
      <c r="AB38" s="37"/>
      <c r="AC38" s="37"/>
      <c r="AD38" s="37"/>
      <c r="AE38" s="37"/>
    </row>
    <row r="39" spans="1:31" s="2" customFormat="1" ht="25.35" customHeight="1">
      <c r="A39" s="37"/>
      <c r="B39" s="42"/>
      <c r="C39" s="130"/>
      <c r="D39" s="131" t="s">
        <v>48</v>
      </c>
      <c r="E39" s="132"/>
      <c r="F39" s="132"/>
      <c r="G39" s="133" t="s">
        <v>49</v>
      </c>
      <c r="H39" s="134" t="s">
        <v>50</v>
      </c>
      <c r="I39" s="135"/>
      <c r="J39" s="136">
        <f>SUM(J30:J37)</f>
        <v>0</v>
      </c>
      <c r="K39" s="137"/>
      <c r="L39" s="113"/>
      <c r="S39" s="37"/>
      <c r="T39" s="37"/>
      <c r="U39" s="37"/>
      <c r="V39" s="37"/>
      <c r="W39" s="37"/>
      <c r="X39" s="37"/>
      <c r="Y39" s="37"/>
      <c r="Z39" s="37"/>
      <c r="AA39" s="37"/>
      <c r="AB39" s="37"/>
      <c r="AC39" s="37"/>
      <c r="AD39" s="37"/>
      <c r="AE39" s="37"/>
    </row>
    <row r="40" spans="1:31" s="2" customFormat="1" ht="14.45" customHeight="1">
      <c r="A40" s="37"/>
      <c r="B40" s="138"/>
      <c r="C40" s="139"/>
      <c r="D40" s="139"/>
      <c r="E40" s="139"/>
      <c r="F40" s="139"/>
      <c r="G40" s="139"/>
      <c r="H40" s="139"/>
      <c r="I40" s="140"/>
      <c r="J40" s="139"/>
      <c r="K40" s="139"/>
      <c r="L40" s="113"/>
      <c r="S40" s="37"/>
      <c r="T40" s="37"/>
      <c r="U40" s="37"/>
      <c r="V40" s="37"/>
      <c r="W40" s="37"/>
      <c r="X40" s="37"/>
      <c r="Y40" s="37"/>
      <c r="Z40" s="37"/>
      <c r="AA40" s="37"/>
      <c r="AB40" s="37"/>
      <c r="AC40" s="37"/>
      <c r="AD40" s="37"/>
      <c r="AE40" s="37"/>
    </row>
    <row r="44" spans="1:31" s="2" customFormat="1" ht="6.95" customHeight="1">
      <c r="A44" s="37"/>
      <c r="B44" s="141"/>
      <c r="C44" s="142"/>
      <c r="D44" s="142"/>
      <c r="E44" s="142"/>
      <c r="F44" s="142"/>
      <c r="G44" s="142"/>
      <c r="H44" s="142"/>
      <c r="I44" s="143"/>
      <c r="J44" s="142"/>
      <c r="K44" s="142"/>
      <c r="L44" s="113"/>
      <c r="S44" s="37"/>
      <c r="T44" s="37"/>
      <c r="U44" s="37"/>
      <c r="V44" s="37"/>
      <c r="W44" s="37"/>
      <c r="X44" s="37"/>
      <c r="Y44" s="37"/>
      <c r="Z44" s="37"/>
      <c r="AA44" s="37"/>
      <c r="AB44" s="37"/>
      <c r="AC44" s="37"/>
      <c r="AD44" s="37"/>
      <c r="AE44" s="37"/>
    </row>
    <row r="45" spans="1:31" s="2" customFormat="1" ht="24.95" customHeight="1">
      <c r="A45" s="37"/>
      <c r="B45" s="38"/>
      <c r="C45" s="26" t="s">
        <v>97</v>
      </c>
      <c r="D45" s="39"/>
      <c r="E45" s="39"/>
      <c r="F45" s="39"/>
      <c r="G45" s="39"/>
      <c r="H45" s="39"/>
      <c r="I45" s="112"/>
      <c r="J45" s="39"/>
      <c r="K45" s="39"/>
      <c r="L45" s="113"/>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12"/>
      <c r="J46" s="39"/>
      <c r="K46" s="39"/>
      <c r="L46" s="113"/>
      <c r="S46" s="37"/>
      <c r="T46" s="37"/>
      <c r="U46" s="37"/>
      <c r="V46" s="37"/>
      <c r="W46" s="37"/>
      <c r="X46" s="37"/>
      <c r="Y46" s="37"/>
      <c r="Z46" s="37"/>
      <c r="AA46" s="37"/>
      <c r="AB46" s="37"/>
      <c r="AC46" s="37"/>
      <c r="AD46" s="37"/>
      <c r="AE46" s="37"/>
    </row>
    <row r="47" spans="1:31" s="2" customFormat="1" ht="12" customHeight="1">
      <c r="A47" s="37"/>
      <c r="B47" s="38"/>
      <c r="C47" s="32" t="s">
        <v>16</v>
      </c>
      <c r="D47" s="39"/>
      <c r="E47" s="39"/>
      <c r="F47" s="39"/>
      <c r="G47" s="39"/>
      <c r="H47" s="39"/>
      <c r="I47" s="112"/>
      <c r="J47" s="39"/>
      <c r="K47" s="39"/>
      <c r="L47" s="113"/>
      <c r="S47" s="37"/>
      <c r="T47" s="37"/>
      <c r="U47" s="37"/>
      <c r="V47" s="37"/>
      <c r="W47" s="37"/>
      <c r="X47" s="37"/>
      <c r="Y47" s="37"/>
      <c r="Z47" s="37"/>
      <c r="AA47" s="37"/>
      <c r="AB47" s="37"/>
      <c r="AC47" s="37"/>
      <c r="AD47" s="37"/>
      <c r="AE47" s="37"/>
    </row>
    <row r="48" spans="1:31" s="2" customFormat="1" ht="16.5" customHeight="1">
      <c r="A48" s="37"/>
      <c r="B48" s="38"/>
      <c r="C48" s="39"/>
      <c r="D48" s="39"/>
      <c r="E48" s="418" t="str">
        <f>E7</f>
        <v>OBJEKT ZČU - SADY PĚTATŘICÁTNÍKŮ 14, PLZEŇ - VÝMĚNA OKEN</v>
      </c>
      <c r="F48" s="419"/>
      <c r="G48" s="419"/>
      <c r="H48" s="419"/>
      <c r="I48" s="112"/>
      <c r="J48" s="39"/>
      <c r="K48" s="39"/>
      <c r="L48" s="113"/>
      <c r="S48" s="37"/>
      <c r="T48" s="37"/>
      <c r="U48" s="37"/>
      <c r="V48" s="37"/>
      <c r="W48" s="37"/>
      <c r="X48" s="37"/>
      <c r="Y48" s="37"/>
      <c r="Z48" s="37"/>
      <c r="AA48" s="37"/>
      <c r="AB48" s="37"/>
      <c r="AC48" s="37"/>
      <c r="AD48" s="37"/>
      <c r="AE48" s="37"/>
    </row>
    <row r="49" spans="1:31" s="2" customFormat="1" ht="12" customHeight="1">
      <c r="A49" s="37"/>
      <c r="B49" s="38"/>
      <c r="C49" s="32" t="s">
        <v>95</v>
      </c>
      <c r="D49" s="39"/>
      <c r="E49" s="39"/>
      <c r="F49" s="39"/>
      <c r="G49" s="39"/>
      <c r="H49" s="39"/>
      <c r="I49" s="112"/>
      <c r="J49" s="39"/>
      <c r="K49" s="39"/>
      <c r="L49" s="113"/>
      <c r="S49" s="37"/>
      <c r="T49" s="37"/>
      <c r="U49" s="37"/>
      <c r="V49" s="37"/>
      <c r="W49" s="37"/>
      <c r="X49" s="37"/>
      <c r="Y49" s="37"/>
      <c r="Z49" s="37"/>
      <c r="AA49" s="37"/>
      <c r="AB49" s="37"/>
      <c r="AC49" s="37"/>
      <c r="AD49" s="37"/>
      <c r="AE49" s="37"/>
    </row>
    <row r="50" spans="1:31" s="2" customFormat="1" ht="16.5" customHeight="1">
      <c r="A50" s="37"/>
      <c r="B50" s="38"/>
      <c r="C50" s="39"/>
      <c r="D50" s="39"/>
      <c r="E50" s="390" t="str">
        <f>E9</f>
        <v xml:space="preserve">VON - VEDLEJŠÍ A OSTATNÍ ROZPOČTOVÉ NÁKLADY </v>
      </c>
      <c r="F50" s="420"/>
      <c r="G50" s="420"/>
      <c r="H50" s="420"/>
      <c r="I50" s="112"/>
      <c r="J50" s="39"/>
      <c r="K50" s="39"/>
      <c r="L50" s="113"/>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12"/>
      <c r="J51" s="39"/>
      <c r="K51" s="39"/>
      <c r="L51" s="113"/>
      <c r="S51" s="37"/>
      <c r="T51" s="37"/>
      <c r="U51" s="37"/>
      <c r="V51" s="37"/>
      <c r="W51" s="37"/>
      <c r="X51" s="37"/>
      <c r="Y51" s="37"/>
      <c r="Z51" s="37"/>
      <c r="AA51" s="37"/>
      <c r="AB51" s="37"/>
      <c r="AC51" s="37"/>
      <c r="AD51" s="37"/>
      <c r="AE51" s="37"/>
    </row>
    <row r="52" spans="1:31" s="2" customFormat="1" ht="12" customHeight="1">
      <c r="A52" s="37"/>
      <c r="B52" s="38"/>
      <c r="C52" s="32" t="s">
        <v>21</v>
      </c>
      <c r="D52" s="39"/>
      <c r="E52" s="39"/>
      <c r="F52" s="30" t="str">
        <f>F12</f>
        <v>SADY PĚTATŘICÁTNÍKŮ 14, PLZEŇ</v>
      </c>
      <c r="G52" s="39"/>
      <c r="H52" s="39"/>
      <c r="I52" s="115" t="s">
        <v>23</v>
      </c>
      <c r="J52" s="62" t="str">
        <f>IF(J12="","",J12)</f>
        <v>3. 4. 2020</v>
      </c>
      <c r="K52" s="39"/>
      <c r="L52" s="113"/>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12"/>
      <c r="J53" s="39"/>
      <c r="K53" s="39"/>
      <c r="L53" s="113"/>
      <c r="S53" s="37"/>
      <c r="T53" s="37"/>
      <c r="U53" s="37"/>
      <c r="V53" s="37"/>
      <c r="W53" s="37"/>
      <c r="X53" s="37"/>
      <c r="Y53" s="37"/>
      <c r="Z53" s="37"/>
      <c r="AA53" s="37"/>
      <c r="AB53" s="37"/>
      <c r="AC53" s="37"/>
      <c r="AD53" s="37"/>
      <c r="AE53" s="37"/>
    </row>
    <row r="54" spans="1:31" s="2" customFormat="1" ht="40.15" customHeight="1">
      <c r="A54" s="37"/>
      <c r="B54" s="38"/>
      <c r="C54" s="32" t="s">
        <v>25</v>
      </c>
      <c r="D54" s="39"/>
      <c r="E54" s="39"/>
      <c r="F54" s="30" t="str">
        <f>E15</f>
        <v>Západočeská univerzita v Plzni</v>
      </c>
      <c r="G54" s="39"/>
      <c r="H54" s="39"/>
      <c r="I54" s="115" t="s">
        <v>31</v>
      </c>
      <c r="J54" s="35" t="str">
        <f>E21</f>
        <v>ATELIER SOUKUP OPL ŠVEHLA s.r.o.</v>
      </c>
      <c r="K54" s="39"/>
      <c r="L54" s="113"/>
      <c r="S54" s="37"/>
      <c r="T54" s="37"/>
      <c r="U54" s="37"/>
      <c r="V54" s="37"/>
      <c r="W54" s="37"/>
      <c r="X54" s="37"/>
      <c r="Y54" s="37"/>
      <c r="Z54" s="37"/>
      <c r="AA54" s="37"/>
      <c r="AB54" s="37"/>
      <c r="AC54" s="37"/>
      <c r="AD54" s="37"/>
      <c r="AE54" s="37"/>
    </row>
    <row r="55" spans="1:31" s="2" customFormat="1" ht="15.2" customHeight="1">
      <c r="A55" s="37"/>
      <c r="B55" s="38"/>
      <c r="C55" s="32" t="s">
        <v>29</v>
      </c>
      <c r="D55" s="39"/>
      <c r="E55" s="39"/>
      <c r="F55" s="30" t="str">
        <f>IF(E18="","",E18)</f>
        <v>Vyplň údaj</v>
      </c>
      <c r="G55" s="39"/>
      <c r="H55" s="39"/>
      <c r="I55" s="115" t="s">
        <v>34</v>
      </c>
      <c r="J55" s="35" t="str">
        <f>E24</f>
        <v>Michal JIRKA</v>
      </c>
      <c r="K55" s="39"/>
      <c r="L55" s="113"/>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112"/>
      <c r="J56" s="39"/>
      <c r="K56" s="39"/>
      <c r="L56" s="113"/>
      <c r="S56" s="37"/>
      <c r="T56" s="37"/>
      <c r="U56" s="37"/>
      <c r="V56" s="37"/>
      <c r="W56" s="37"/>
      <c r="X56" s="37"/>
      <c r="Y56" s="37"/>
      <c r="Z56" s="37"/>
      <c r="AA56" s="37"/>
      <c r="AB56" s="37"/>
      <c r="AC56" s="37"/>
      <c r="AD56" s="37"/>
      <c r="AE56" s="37"/>
    </row>
    <row r="57" spans="1:31" s="2" customFormat="1" ht="29.25" customHeight="1">
      <c r="A57" s="37"/>
      <c r="B57" s="38"/>
      <c r="C57" s="144" t="s">
        <v>98</v>
      </c>
      <c r="D57" s="145"/>
      <c r="E57" s="145"/>
      <c r="F57" s="145"/>
      <c r="G57" s="145"/>
      <c r="H57" s="145"/>
      <c r="I57" s="146"/>
      <c r="J57" s="147" t="s">
        <v>99</v>
      </c>
      <c r="K57" s="145"/>
      <c r="L57" s="113"/>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112"/>
      <c r="J58" s="39"/>
      <c r="K58" s="39"/>
      <c r="L58" s="113"/>
      <c r="S58" s="37"/>
      <c r="T58" s="37"/>
      <c r="U58" s="37"/>
      <c r="V58" s="37"/>
      <c r="W58" s="37"/>
      <c r="X58" s="37"/>
      <c r="Y58" s="37"/>
      <c r="Z58" s="37"/>
      <c r="AA58" s="37"/>
      <c r="AB58" s="37"/>
      <c r="AC58" s="37"/>
      <c r="AD58" s="37"/>
      <c r="AE58" s="37"/>
    </row>
    <row r="59" spans="1:47" s="2" customFormat="1" ht="22.9" customHeight="1">
      <c r="A59" s="37"/>
      <c r="B59" s="38"/>
      <c r="C59" s="148" t="s">
        <v>70</v>
      </c>
      <c r="D59" s="39"/>
      <c r="E59" s="39"/>
      <c r="F59" s="39"/>
      <c r="G59" s="39"/>
      <c r="H59" s="39"/>
      <c r="I59" s="112"/>
      <c r="J59" s="80">
        <f>J82</f>
        <v>0</v>
      </c>
      <c r="K59" s="39"/>
      <c r="L59" s="113"/>
      <c r="S59" s="37"/>
      <c r="T59" s="37"/>
      <c r="U59" s="37"/>
      <c r="V59" s="37"/>
      <c r="W59" s="37"/>
      <c r="X59" s="37"/>
      <c r="Y59" s="37"/>
      <c r="Z59" s="37"/>
      <c r="AA59" s="37"/>
      <c r="AB59" s="37"/>
      <c r="AC59" s="37"/>
      <c r="AD59" s="37"/>
      <c r="AE59" s="37"/>
      <c r="AU59" s="20" t="s">
        <v>100</v>
      </c>
    </row>
    <row r="60" spans="2:12" s="9" customFormat="1" ht="24.95" customHeight="1">
      <c r="B60" s="149"/>
      <c r="C60" s="150"/>
      <c r="D60" s="151" t="s">
        <v>1738</v>
      </c>
      <c r="E60" s="152"/>
      <c r="F60" s="152"/>
      <c r="G60" s="152"/>
      <c r="H60" s="152"/>
      <c r="I60" s="153"/>
      <c r="J60" s="154">
        <f>J83</f>
        <v>0</v>
      </c>
      <c r="K60" s="150"/>
      <c r="L60" s="155"/>
    </row>
    <row r="61" spans="2:12" s="10" customFormat="1" ht="19.9" customHeight="1">
      <c r="B61" s="156"/>
      <c r="C61" s="157"/>
      <c r="D61" s="158" t="s">
        <v>1739</v>
      </c>
      <c r="E61" s="159"/>
      <c r="F61" s="159"/>
      <c r="G61" s="159"/>
      <c r="H61" s="159"/>
      <c r="I61" s="160"/>
      <c r="J61" s="161">
        <f>J84</f>
        <v>0</v>
      </c>
      <c r="K61" s="157"/>
      <c r="L61" s="162"/>
    </row>
    <row r="62" spans="2:12" s="10" customFormat="1" ht="14.85" customHeight="1">
      <c r="B62" s="156"/>
      <c r="C62" s="157"/>
      <c r="D62" s="158" t="s">
        <v>1740</v>
      </c>
      <c r="E62" s="159"/>
      <c r="F62" s="159"/>
      <c r="G62" s="159"/>
      <c r="H62" s="159"/>
      <c r="I62" s="160"/>
      <c r="J62" s="161">
        <f>J93</f>
        <v>0</v>
      </c>
      <c r="K62" s="157"/>
      <c r="L62" s="162"/>
    </row>
    <row r="63" spans="1:31" s="2" customFormat="1" ht="21.75" customHeight="1">
      <c r="A63" s="37"/>
      <c r="B63" s="38"/>
      <c r="C63" s="39"/>
      <c r="D63" s="39"/>
      <c r="E63" s="39"/>
      <c r="F63" s="39"/>
      <c r="G63" s="39"/>
      <c r="H63" s="39"/>
      <c r="I63" s="112"/>
      <c r="J63" s="39"/>
      <c r="K63" s="39"/>
      <c r="L63" s="113"/>
      <c r="S63" s="37"/>
      <c r="T63" s="37"/>
      <c r="U63" s="37"/>
      <c r="V63" s="37"/>
      <c r="W63" s="37"/>
      <c r="X63" s="37"/>
      <c r="Y63" s="37"/>
      <c r="Z63" s="37"/>
      <c r="AA63" s="37"/>
      <c r="AB63" s="37"/>
      <c r="AC63" s="37"/>
      <c r="AD63" s="37"/>
      <c r="AE63" s="37"/>
    </row>
    <row r="64" spans="1:31" s="2" customFormat="1" ht="6.95" customHeight="1">
      <c r="A64" s="37"/>
      <c r="B64" s="50"/>
      <c r="C64" s="51"/>
      <c r="D64" s="51"/>
      <c r="E64" s="51"/>
      <c r="F64" s="51"/>
      <c r="G64" s="51"/>
      <c r="H64" s="51"/>
      <c r="I64" s="140"/>
      <c r="J64" s="51"/>
      <c r="K64" s="51"/>
      <c r="L64" s="113"/>
      <c r="S64" s="37"/>
      <c r="T64" s="37"/>
      <c r="U64" s="37"/>
      <c r="V64" s="37"/>
      <c r="W64" s="37"/>
      <c r="X64" s="37"/>
      <c r="Y64" s="37"/>
      <c r="Z64" s="37"/>
      <c r="AA64" s="37"/>
      <c r="AB64" s="37"/>
      <c r="AC64" s="37"/>
      <c r="AD64" s="37"/>
      <c r="AE64" s="37"/>
    </row>
    <row r="68" spans="1:31" s="2" customFormat="1" ht="6.95" customHeight="1">
      <c r="A68" s="37"/>
      <c r="B68" s="52"/>
      <c r="C68" s="53"/>
      <c r="D68" s="53"/>
      <c r="E68" s="53"/>
      <c r="F68" s="53"/>
      <c r="G68" s="53"/>
      <c r="H68" s="53"/>
      <c r="I68" s="143"/>
      <c r="J68" s="53"/>
      <c r="K68" s="53"/>
      <c r="L68" s="113"/>
      <c r="S68" s="37"/>
      <c r="T68" s="37"/>
      <c r="U68" s="37"/>
      <c r="V68" s="37"/>
      <c r="W68" s="37"/>
      <c r="X68" s="37"/>
      <c r="Y68" s="37"/>
      <c r="Z68" s="37"/>
      <c r="AA68" s="37"/>
      <c r="AB68" s="37"/>
      <c r="AC68" s="37"/>
      <c r="AD68" s="37"/>
      <c r="AE68" s="37"/>
    </row>
    <row r="69" spans="1:31" s="2" customFormat="1" ht="24.95" customHeight="1">
      <c r="A69" s="37"/>
      <c r="B69" s="38"/>
      <c r="C69" s="26" t="s">
        <v>121</v>
      </c>
      <c r="D69" s="39"/>
      <c r="E69" s="39"/>
      <c r="F69" s="39"/>
      <c r="G69" s="39"/>
      <c r="H69" s="39"/>
      <c r="I69" s="112"/>
      <c r="J69" s="39"/>
      <c r="K69" s="39"/>
      <c r="L69" s="113"/>
      <c r="S69" s="37"/>
      <c r="T69" s="37"/>
      <c r="U69" s="37"/>
      <c r="V69" s="37"/>
      <c r="W69" s="37"/>
      <c r="X69" s="37"/>
      <c r="Y69" s="37"/>
      <c r="Z69" s="37"/>
      <c r="AA69" s="37"/>
      <c r="AB69" s="37"/>
      <c r="AC69" s="37"/>
      <c r="AD69" s="37"/>
      <c r="AE69" s="37"/>
    </row>
    <row r="70" spans="1:31" s="2" customFormat="1" ht="6.95" customHeight="1">
      <c r="A70" s="37"/>
      <c r="B70" s="38"/>
      <c r="C70" s="39"/>
      <c r="D70" s="39"/>
      <c r="E70" s="39"/>
      <c r="F70" s="39"/>
      <c r="G70" s="39"/>
      <c r="H70" s="39"/>
      <c r="I70" s="112"/>
      <c r="J70" s="39"/>
      <c r="K70" s="39"/>
      <c r="L70" s="113"/>
      <c r="S70" s="37"/>
      <c r="T70" s="37"/>
      <c r="U70" s="37"/>
      <c r="V70" s="37"/>
      <c r="W70" s="37"/>
      <c r="X70" s="37"/>
      <c r="Y70" s="37"/>
      <c r="Z70" s="37"/>
      <c r="AA70" s="37"/>
      <c r="AB70" s="37"/>
      <c r="AC70" s="37"/>
      <c r="AD70" s="37"/>
      <c r="AE70" s="37"/>
    </row>
    <row r="71" spans="1:31" s="2" customFormat="1" ht="12" customHeight="1">
      <c r="A71" s="37"/>
      <c r="B71" s="38"/>
      <c r="C71" s="32" t="s">
        <v>16</v>
      </c>
      <c r="D71" s="39"/>
      <c r="E71" s="39"/>
      <c r="F71" s="39"/>
      <c r="G71" s="39"/>
      <c r="H71" s="39"/>
      <c r="I71" s="112"/>
      <c r="J71" s="39"/>
      <c r="K71" s="39"/>
      <c r="L71" s="113"/>
      <c r="S71" s="37"/>
      <c r="T71" s="37"/>
      <c r="U71" s="37"/>
      <c r="V71" s="37"/>
      <c r="W71" s="37"/>
      <c r="X71" s="37"/>
      <c r="Y71" s="37"/>
      <c r="Z71" s="37"/>
      <c r="AA71" s="37"/>
      <c r="AB71" s="37"/>
      <c r="AC71" s="37"/>
      <c r="AD71" s="37"/>
      <c r="AE71" s="37"/>
    </row>
    <row r="72" spans="1:31" s="2" customFormat="1" ht="16.5" customHeight="1">
      <c r="A72" s="37"/>
      <c r="B72" s="38"/>
      <c r="C72" s="39"/>
      <c r="D72" s="39"/>
      <c r="E72" s="418" t="str">
        <f>E7</f>
        <v>OBJEKT ZČU - SADY PĚTATŘICÁTNÍKŮ 14, PLZEŇ - VÝMĚNA OKEN</v>
      </c>
      <c r="F72" s="419"/>
      <c r="G72" s="419"/>
      <c r="H72" s="419"/>
      <c r="I72" s="112"/>
      <c r="J72" s="39"/>
      <c r="K72" s="39"/>
      <c r="L72" s="113"/>
      <c r="S72" s="37"/>
      <c r="T72" s="37"/>
      <c r="U72" s="37"/>
      <c r="V72" s="37"/>
      <c r="W72" s="37"/>
      <c r="X72" s="37"/>
      <c r="Y72" s="37"/>
      <c r="Z72" s="37"/>
      <c r="AA72" s="37"/>
      <c r="AB72" s="37"/>
      <c r="AC72" s="37"/>
      <c r="AD72" s="37"/>
      <c r="AE72" s="37"/>
    </row>
    <row r="73" spans="1:31" s="2" customFormat="1" ht="12" customHeight="1">
      <c r="A73" s="37"/>
      <c r="B73" s="38"/>
      <c r="C73" s="32" t="s">
        <v>95</v>
      </c>
      <c r="D73" s="39"/>
      <c r="E73" s="39"/>
      <c r="F73" s="39"/>
      <c r="G73" s="39"/>
      <c r="H73" s="39"/>
      <c r="I73" s="112"/>
      <c r="J73" s="39"/>
      <c r="K73" s="39"/>
      <c r="L73" s="113"/>
      <c r="S73" s="37"/>
      <c r="T73" s="37"/>
      <c r="U73" s="37"/>
      <c r="V73" s="37"/>
      <c r="W73" s="37"/>
      <c r="X73" s="37"/>
      <c r="Y73" s="37"/>
      <c r="Z73" s="37"/>
      <c r="AA73" s="37"/>
      <c r="AB73" s="37"/>
      <c r="AC73" s="37"/>
      <c r="AD73" s="37"/>
      <c r="AE73" s="37"/>
    </row>
    <row r="74" spans="1:31" s="2" customFormat="1" ht="16.5" customHeight="1">
      <c r="A74" s="37"/>
      <c r="B74" s="38"/>
      <c r="C74" s="39"/>
      <c r="D74" s="39"/>
      <c r="E74" s="390" t="str">
        <f>E9</f>
        <v xml:space="preserve">VON - VEDLEJŠÍ A OSTATNÍ ROZPOČTOVÉ NÁKLADY </v>
      </c>
      <c r="F74" s="420"/>
      <c r="G74" s="420"/>
      <c r="H74" s="420"/>
      <c r="I74" s="112"/>
      <c r="J74" s="39"/>
      <c r="K74" s="39"/>
      <c r="L74" s="113"/>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112"/>
      <c r="J75" s="39"/>
      <c r="K75" s="39"/>
      <c r="L75" s="113"/>
      <c r="S75" s="37"/>
      <c r="T75" s="37"/>
      <c r="U75" s="37"/>
      <c r="V75" s="37"/>
      <c r="W75" s="37"/>
      <c r="X75" s="37"/>
      <c r="Y75" s="37"/>
      <c r="Z75" s="37"/>
      <c r="AA75" s="37"/>
      <c r="AB75" s="37"/>
      <c r="AC75" s="37"/>
      <c r="AD75" s="37"/>
      <c r="AE75" s="37"/>
    </row>
    <row r="76" spans="1:31" s="2" customFormat="1" ht="12" customHeight="1">
      <c r="A76" s="37"/>
      <c r="B76" s="38"/>
      <c r="C76" s="32" t="s">
        <v>21</v>
      </c>
      <c r="D76" s="39"/>
      <c r="E76" s="39"/>
      <c r="F76" s="30" t="str">
        <f>F12</f>
        <v>SADY PĚTATŘICÁTNÍKŮ 14, PLZEŇ</v>
      </c>
      <c r="G76" s="39"/>
      <c r="H76" s="39"/>
      <c r="I76" s="115" t="s">
        <v>23</v>
      </c>
      <c r="J76" s="62" t="str">
        <f>IF(J12="","",J12)</f>
        <v>3. 4. 2020</v>
      </c>
      <c r="K76" s="39"/>
      <c r="L76" s="113"/>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112"/>
      <c r="J77" s="39"/>
      <c r="K77" s="39"/>
      <c r="L77" s="113"/>
      <c r="S77" s="37"/>
      <c r="T77" s="37"/>
      <c r="U77" s="37"/>
      <c r="V77" s="37"/>
      <c r="W77" s="37"/>
      <c r="X77" s="37"/>
      <c r="Y77" s="37"/>
      <c r="Z77" s="37"/>
      <c r="AA77" s="37"/>
      <c r="AB77" s="37"/>
      <c r="AC77" s="37"/>
      <c r="AD77" s="37"/>
      <c r="AE77" s="37"/>
    </row>
    <row r="78" spans="1:31" s="2" customFormat="1" ht="40.15" customHeight="1">
      <c r="A78" s="37"/>
      <c r="B78" s="38"/>
      <c r="C78" s="32" t="s">
        <v>25</v>
      </c>
      <c r="D78" s="39"/>
      <c r="E78" s="39"/>
      <c r="F78" s="30" t="str">
        <f>E15</f>
        <v>Západočeská univerzita v Plzni</v>
      </c>
      <c r="G78" s="39"/>
      <c r="H78" s="39"/>
      <c r="I78" s="115" t="s">
        <v>31</v>
      </c>
      <c r="J78" s="35" t="str">
        <f>E21</f>
        <v>ATELIER SOUKUP OPL ŠVEHLA s.r.o.</v>
      </c>
      <c r="K78" s="39"/>
      <c r="L78" s="113"/>
      <c r="S78" s="37"/>
      <c r="T78" s="37"/>
      <c r="U78" s="37"/>
      <c r="V78" s="37"/>
      <c r="W78" s="37"/>
      <c r="X78" s="37"/>
      <c r="Y78" s="37"/>
      <c r="Z78" s="37"/>
      <c r="AA78" s="37"/>
      <c r="AB78" s="37"/>
      <c r="AC78" s="37"/>
      <c r="AD78" s="37"/>
      <c r="AE78" s="37"/>
    </row>
    <row r="79" spans="1:31" s="2" customFormat="1" ht="15.2" customHeight="1">
      <c r="A79" s="37"/>
      <c r="B79" s="38"/>
      <c r="C79" s="32" t="s">
        <v>29</v>
      </c>
      <c r="D79" s="39"/>
      <c r="E79" s="39"/>
      <c r="F79" s="30" t="str">
        <f>IF(E18="","",E18)</f>
        <v>Vyplň údaj</v>
      </c>
      <c r="G79" s="39"/>
      <c r="H79" s="39"/>
      <c r="I79" s="115" t="s">
        <v>34</v>
      </c>
      <c r="J79" s="35" t="str">
        <f>E24</f>
        <v>Michal JIRKA</v>
      </c>
      <c r="K79" s="39"/>
      <c r="L79" s="113"/>
      <c r="S79" s="37"/>
      <c r="T79" s="37"/>
      <c r="U79" s="37"/>
      <c r="V79" s="37"/>
      <c r="W79" s="37"/>
      <c r="X79" s="37"/>
      <c r="Y79" s="37"/>
      <c r="Z79" s="37"/>
      <c r="AA79" s="37"/>
      <c r="AB79" s="37"/>
      <c r="AC79" s="37"/>
      <c r="AD79" s="37"/>
      <c r="AE79" s="37"/>
    </row>
    <row r="80" spans="1:31" s="2" customFormat="1" ht="10.35" customHeight="1">
      <c r="A80" s="37"/>
      <c r="B80" s="38"/>
      <c r="C80" s="39"/>
      <c r="D80" s="39"/>
      <c r="E80" s="39"/>
      <c r="F80" s="39"/>
      <c r="G80" s="39"/>
      <c r="H80" s="39"/>
      <c r="I80" s="112"/>
      <c r="J80" s="39"/>
      <c r="K80" s="39"/>
      <c r="L80" s="113"/>
      <c r="S80" s="37"/>
      <c r="T80" s="37"/>
      <c r="U80" s="37"/>
      <c r="V80" s="37"/>
      <c r="W80" s="37"/>
      <c r="X80" s="37"/>
      <c r="Y80" s="37"/>
      <c r="Z80" s="37"/>
      <c r="AA80" s="37"/>
      <c r="AB80" s="37"/>
      <c r="AC80" s="37"/>
      <c r="AD80" s="37"/>
      <c r="AE80" s="37"/>
    </row>
    <row r="81" spans="1:31" s="11" customFormat="1" ht="29.25" customHeight="1">
      <c r="A81" s="163"/>
      <c r="B81" s="164"/>
      <c r="C81" s="165" t="s">
        <v>122</v>
      </c>
      <c r="D81" s="166" t="s">
        <v>57</v>
      </c>
      <c r="E81" s="166" t="s">
        <v>53</v>
      </c>
      <c r="F81" s="166" t="s">
        <v>54</v>
      </c>
      <c r="G81" s="166" t="s">
        <v>123</v>
      </c>
      <c r="H81" s="166" t="s">
        <v>124</v>
      </c>
      <c r="I81" s="167" t="s">
        <v>125</v>
      </c>
      <c r="J81" s="166" t="s">
        <v>99</v>
      </c>
      <c r="K81" s="168" t="s">
        <v>126</v>
      </c>
      <c r="L81" s="169"/>
      <c r="M81" s="71" t="s">
        <v>19</v>
      </c>
      <c r="N81" s="72" t="s">
        <v>42</v>
      </c>
      <c r="O81" s="72" t="s">
        <v>127</v>
      </c>
      <c r="P81" s="72" t="s">
        <v>128</v>
      </c>
      <c r="Q81" s="72" t="s">
        <v>129</v>
      </c>
      <c r="R81" s="72" t="s">
        <v>130</v>
      </c>
      <c r="S81" s="72" t="s">
        <v>131</v>
      </c>
      <c r="T81" s="73" t="s">
        <v>132</v>
      </c>
      <c r="U81" s="163"/>
      <c r="V81" s="163"/>
      <c r="W81" s="163"/>
      <c r="X81" s="163"/>
      <c r="Y81" s="163"/>
      <c r="Z81" s="163"/>
      <c r="AA81" s="163"/>
      <c r="AB81" s="163"/>
      <c r="AC81" s="163"/>
      <c r="AD81" s="163"/>
      <c r="AE81" s="163"/>
    </row>
    <row r="82" spans="1:63" s="2" customFormat="1" ht="22.9" customHeight="1">
      <c r="A82" s="37"/>
      <c r="B82" s="38"/>
      <c r="C82" s="78" t="s">
        <v>133</v>
      </c>
      <c r="D82" s="39"/>
      <c r="E82" s="39"/>
      <c r="F82" s="39"/>
      <c r="G82" s="39"/>
      <c r="H82" s="39"/>
      <c r="I82" s="112"/>
      <c r="J82" s="170">
        <f>BK82</f>
        <v>0</v>
      </c>
      <c r="K82" s="39"/>
      <c r="L82" s="42"/>
      <c r="M82" s="74"/>
      <c r="N82" s="171"/>
      <c r="O82" s="75"/>
      <c r="P82" s="172">
        <f>P83</f>
        <v>0</v>
      </c>
      <c r="Q82" s="75"/>
      <c r="R82" s="172">
        <f>R83</f>
        <v>0</v>
      </c>
      <c r="S82" s="75"/>
      <c r="T82" s="173">
        <f>T83</f>
        <v>0</v>
      </c>
      <c r="U82" s="37"/>
      <c r="V82" s="37"/>
      <c r="W82" s="37"/>
      <c r="X82" s="37"/>
      <c r="Y82" s="37"/>
      <c r="Z82" s="37"/>
      <c r="AA82" s="37"/>
      <c r="AB82" s="37"/>
      <c r="AC82" s="37"/>
      <c r="AD82" s="37"/>
      <c r="AE82" s="37"/>
      <c r="AT82" s="20" t="s">
        <v>71</v>
      </c>
      <c r="AU82" s="20" t="s">
        <v>100</v>
      </c>
      <c r="BK82" s="174">
        <f>BK83</f>
        <v>0</v>
      </c>
    </row>
    <row r="83" spans="2:63" s="12" customFormat="1" ht="25.9" customHeight="1">
      <c r="B83" s="175"/>
      <c r="C83" s="176"/>
      <c r="D83" s="177" t="s">
        <v>71</v>
      </c>
      <c r="E83" s="178" t="s">
        <v>134</v>
      </c>
      <c r="F83" s="178" t="s">
        <v>1741</v>
      </c>
      <c r="G83" s="176"/>
      <c r="H83" s="176"/>
      <c r="I83" s="179"/>
      <c r="J83" s="180">
        <f>BK83</f>
        <v>0</v>
      </c>
      <c r="K83" s="176"/>
      <c r="L83" s="181"/>
      <c r="M83" s="182"/>
      <c r="N83" s="183"/>
      <c r="O83" s="183"/>
      <c r="P83" s="184">
        <f>P84</f>
        <v>0</v>
      </c>
      <c r="Q83" s="183"/>
      <c r="R83" s="184">
        <f>R84</f>
        <v>0</v>
      </c>
      <c r="S83" s="183"/>
      <c r="T83" s="185">
        <f>T84</f>
        <v>0</v>
      </c>
      <c r="AR83" s="186" t="s">
        <v>80</v>
      </c>
      <c r="AT83" s="187" t="s">
        <v>71</v>
      </c>
      <c r="AU83" s="187" t="s">
        <v>72</v>
      </c>
      <c r="AY83" s="186" t="s">
        <v>136</v>
      </c>
      <c r="BK83" s="188">
        <f>BK84</f>
        <v>0</v>
      </c>
    </row>
    <row r="84" spans="2:63" s="12" customFormat="1" ht="22.9" customHeight="1">
      <c r="B84" s="175"/>
      <c r="C84" s="176"/>
      <c r="D84" s="177" t="s">
        <v>71</v>
      </c>
      <c r="E84" s="189" t="s">
        <v>1742</v>
      </c>
      <c r="F84" s="189" t="s">
        <v>1743</v>
      </c>
      <c r="G84" s="176"/>
      <c r="H84" s="176"/>
      <c r="I84" s="179"/>
      <c r="J84" s="190">
        <f>BK84</f>
        <v>0</v>
      </c>
      <c r="K84" s="176"/>
      <c r="L84" s="181"/>
      <c r="M84" s="182"/>
      <c r="N84" s="183"/>
      <c r="O84" s="183"/>
      <c r="P84" s="184">
        <f>P85+SUM(P86:P93)</f>
        <v>0</v>
      </c>
      <c r="Q84" s="183"/>
      <c r="R84" s="184">
        <f>R85+SUM(R86:R93)</f>
        <v>0</v>
      </c>
      <c r="S84" s="183"/>
      <c r="T84" s="185">
        <f>T85+SUM(T86:T93)</f>
        <v>0</v>
      </c>
      <c r="AR84" s="186" t="s">
        <v>80</v>
      </c>
      <c r="AT84" s="187" t="s">
        <v>71</v>
      </c>
      <c r="AU84" s="187" t="s">
        <v>80</v>
      </c>
      <c r="AY84" s="186" t="s">
        <v>136</v>
      </c>
      <c r="BK84" s="188">
        <f>BK85+SUM(BK86:BK93)</f>
        <v>0</v>
      </c>
    </row>
    <row r="85" spans="1:65" s="2" customFormat="1" ht="16.5" customHeight="1">
      <c r="A85" s="37"/>
      <c r="B85" s="38"/>
      <c r="C85" s="191" t="s">
        <v>80</v>
      </c>
      <c r="D85" s="191" t="s">
        <v>141</v>
      </c>
      <c r="E85" s="192" t="s">
        <v>1744</v>
      </c>
      <c r="F85" s="193" t="s">
        <v>1745</v>
      </c>
      <c r="G85" s="194" t="s">
        <v>1746</v>
      </c>
      <c r="H85" s="195">
        <v>1</v>
      </c>
      <c r="I85" s="196"/>
      <c r="J85" s="197">
        <f>ROUND(I85*H85,2)</f>
        <v>0</v>
      </c>
      <c r="K85" s="193" t="s">
        <v>144</v>
      </c>
      <c r="L85" s="42"/>
      <c r="M85" s="198" t="s">
        <v>19</v>
      </c>
      <c r="N85" s="199" t="s">
        <v>43</v>
      </c>
      <c r="O85" s="67"/>
      <c r="P85" s="200">
        <f>O85*H85</f>
        <v>0</v>
      </c>
      <c r="Q85" s="200">
        <v>0</v>
      </c>
      <c r="R85" s="200">
        <f>Q85*H85</f>
        <v>0</v>
      </c>
      <c r="S85" s="200">
        <v>0</v>
      </c>
      <c r="T85" s="201">
        <f>S85*H85</f>
        <v>0</v>
      </c>
      <c r="U85" s="37"/>
      <c r="V85" s="37"/>
      <c r="W85" s="37"/>
      <c r="X85" s="37"/>
      <c r="Y85" s="37"/>
      <c r="Z85" s="37"/>
      <c r="AA85" s="37"/>
      <c r="AB85" s="37"/>
      <c r="AC85" s="37"/>
      <c r="AD85" s="37"/>
      <c r="AE85" s="37"/>
      <c r="AR85" s="202" t="s">
        <v>145</v>
      </c>
      <c r="AT85" s="202" t="s">
        <v>141</v>
      </c>
      <c r="AU85" s="202" t="s">
        <v>82</v>
      </c>
      <c r="AY85" s="20" t="s">
        <v>136</v>
      </c>
      <c r="BE85" s="203">
        <f>IF(N85="základní",J85,0)</f>
        <v>0</v>
      </c>
      <c r="BF85" s="203">
        <f>IF(N85="snížená",J85,0)</f>
        <v>0</v>
      </c>
      <c r="BG85" s="203">
        <f>IF(N85="zákl. přenesená",J85,0)</f>
        <v>0</v>
      </c>
      <c r="BH85" s="203">
        <f>IF(N85="sníž. přenesená",J85,0)</f>
        <v>0</v>
      </c>
      <c r="BI85" s="203">
        <f>IF(N85="nulová",J85,0)</f>
        <v>0</v>
      </c>
      <c r="BJ85" s="20" t="s">
        <v>80</v>
      </c>
      <c r="BK85" s="203">
        <f>ROUND(I85*H85,2)</f>
        <v>0</v>
      </c>
      <c r="BL85" s="20" t="s">
        <v>145</v>
      </c>
      <c r="BM85" s="202" t="s">
        <v>1747</v>
      </c>
    </row>
    <row r="86" spans="1:47" s="2" customFormat="1" ht="11.25">
      <c r="A86" s="37"/>
      <c r="B86" s="38"/>
      <c r="C86" s="39"/>
      <c r="D86" s="204" t="s">
        <v>148</v>
      </c>
      <c r="E86" s="39"/>
      <c r="F86" s="205" t="s">
        <v>1745</v>
      </c>
      <c r="G86" s="39"/>
      <c r="H86" s="39"/>
      <c r="I86" s="112"/>
      <c r="J86" s="39"/>
      <c r="K86" s="39"/>
      <c r="L86" s="42"/>
      <c r="M86" s="206"/>
      <c r="N86" s="207"/>
      <c r="O86" s="67"/>
      <c r="P86" s="67"/>
      <c r="Q86" s="67"/>
      <c r="R86" s="67"/>
      <c r="S86" s="67"/>
      <c r="T86" s="68"/>
      <c r="U86" s="37"/>
      <c r="V86" s="37"/>
      <c r="W86" s="37"/>
      <c r="X86" s="37"/>
      <c r="Y86" s="37"/>
      <c r="Z86" s="37"/>
      <c r="AA86" s="37"/>
      <c r="AB86" s="37"/>
      <c r="AC86" s="37"/>
      <c r="AD86" s="37"/>
      <c r="AE86" s="37"/>
      <c r="AT86" s="20" t="s">
        <v>148</v>
      </c>
      <c r="AU86" s="20" t="s">
        <v>82</v>
      </c>
    </row>
    <row r="87" spans="1:65" s="2" customFormat="1" ht="16.5" customHeight="1">
      <c r="A87" s="37"/>
      <c r="B87" s="38"/>
      <c r="C87" s="191" t="s">
        <v>82</v>
      </c>
      <c r="D87" s="191" t="s">
        <v>141</v>
      </c>
      <c r="E87" s="192" t="s">
        <v>1748</v>
      </c>
      <c r="F87" s="193" t="s">
        <v>1749</v>
      </c>
      <c r="G87" s="194" t="s">
        <v>1746</v>
      </c>
      <c r="H87" s="195">
        <v>1</v>
      </c>
      <c r="I87" s="196"/>
      <c r="J87" s="197">
        <f>ROUND(I87*H87,2)</f>
        <v>0</v>
      </c>
      <c r="K87" s="193" t="s">
        <v>144</v>
      </c>
      <c r="L87" s="42"/>
      <c r="M87" s="198" t="s">
        <v>19</v>
      </c>
      <c r="N87" s="199" t="s">
        <v>43</v>
      </c>
      <c r="O87" s="67"/>
      <c r="P87" s="200">
        <f>O87*H87</f>
        <v>0</v>
      </c>
      <c r="Q87" s="200">
        <v>0</v>
      </c>
      <c r="R87" s="200">
        <f>Q87*H87</f>
        <v>0</v>
      </c>
      <c r="S87" s="200">
        <v>0</v>
      </c>
      <c r="T87" s="201">
        <f>S87*H87</f>
        <v>0</v>
      </c>
      <c r="U87" s="37"/>
      <c r="V87" s="37"/>
      <c r="W87" s="37"/>
      <c r="X87" s="37"/>
      <c r="Y87" s="37"/>
      <c r="Z87" s="37"/>
      <c r="AA87" s="37"/>
      <c r="AB87" s="37"/>
      <c r="AC87" s="37"/>
      <c r="AD87" s="37"/>
      <c r="AE87" s="37"/>
      <c r="AR87" s="202" t="s">
        <v>1750</v>
      </c>
      <c r="AT87" s="202" t="s">
        <v>141</v>
      </c>
      <c r="AU87" s="202" t="s">
        <v>82</v>
      </c>
      <c r="AY87" s="20" t="s">
        <v>136</v>
      </c>
      <c r="BE87" s="203">
        <f>IF(N87="základní",J87,0)</f>
        <v>0</v>
      </c>
      <c r="BF87" s="203">
        <f>IF(N87="snížená",J87,0)</f>
        <v>0</v>
      </c>
      <c r="BG87" s="203">
        <f>IF(N87="zákl. přenesená",J87,0)</f>
        <v>0</v>
      </c>
      <c r="BH87" s="203">
        <f>IF(N87="sníž. přenesená",J87,0)</f>
        <v>0</v>
      </c>
      <c r="BI87" s="203">
        <f>IF(N87="nulová",J87,0)</f>
        <v>0</v>
      </c>
      <c r="BJ87" s="20" t="s">
        <v>80</v>
      </c>
      <c r="BK87" s="203">
        <f>ROUND(I87*H87,2)</f>
        <v>0</v>
      </c>
      <c r="BL87" s="20" t="s">
        <v>1750</v>
      </c>
      <c r="BM87" s="202" t="s">
        <v>1751</v>
      </c>
    </row>
    <row r="88" spans="1:47" s="2" customFormat="1" ht="11.25">
      <c r="A88" s="37"/>
      <c r="B88" s="38"/>
      <c r="C88" s="39"/>
      <c r="D88" s="204" t="s">
        <v>148</v>
      </c>
      <c r="E88" s="39"/>
      <c r="F88" s="205" t="s">
        <v>1749</v>
      </c>
      <c r="G88" s="39"/>
      <c r="H88" s="39"/>
      <c r="I88" s="112"/>
      <c r="J88" s="39"/>
      <c r="K88" s="39"/>
      <c r="L88" s="42"/>
      <c r="M88" s="206"/>
      <c r="N88" s="207"/>
      <c r="O88" s="67"/>
      <c r="P88" s="67"/>
      <c r="Q88" s="67"/>
      <c r="R88" s="67"/>
      <c r="S88" s="67"/>
      <c r="T88" s="68"/>
      <c r="U88" s="37"/>
      <c r="V88" s="37"/>
      <c r="W88" s="37"/>
      <c r="X88" s="37"/>
      <c r="Y88" s="37"/>
      <c r="Z88" s="37"/>
      <c r="AA88" s="37"/>
      <c r="AB88" s="37"/>
      <c r="AC88" s="37"/>
      <c r="AD88" s="37"/>
      <c r="AE88" s="37"/>
      <c r="AT88" s="20" t="s">
        <v>148</v>
      </c>
      <c r="AU88" s="20" t="s">
        <v>82</v>
      </c>
    </row>
    <row r="89" spans="1:65" s="2" customFormat="1" ht="16.5" customHeight="1">
      <c r="A89" s="37"/>
      <c r="B89" s="38"/>
      <c r="C89" s="191" t="s">
        <v>146</v>
      </c>
      <c r="D89" s="191" t="s">
        <v>141</v>
      </c>
      <c r="E89" s="192" t="s">
        <v>1752</v>
      </c>
      <c r="F89" s="193" t="s">
        <v>1753</v>
      </c>
      <c r="G89" s="194" t="s">
        <v>1746</v>
      </c>
      <c r="H89" s="195">
        <v>1</v>
      </c>
      <c r="I89" s="196"/>
      <c r="J89" s="197">
        <f>ROUND(I89*H89,2)</f>
        <v>0</v>
      </c>
      <c r="K89" s="193" t="s">
        <v>144</v>
      </c>
      <c r="L89" s="42"/>
      <c r="M89" s="198" t="s">
        <v>19</v>
      </c>
      <c r="N89" s="199" t="s">
        <v>43</v>
      </c>
      <c r="O89" s="67"/>
      <c r="P89" s="200">
        <f>O89*H89</f>
        <v>0</v>
      </c>
      <c r="Q89" s="200">
        <v>0</v>
      </c>
      <c r="R89" s="200">
        <f>Q89*H89</f>
        <v>0</v>
      </c>
      <c r="S89" s="200">
        <v>0</v>
      </c>
      <c r="T89" s="201">
        <f>S89*H89</f>
        <v>0</v>
      </c>
      <c r="U89" s="37"/>
      <c r="V89" s="37"/>
      <c r="W89" s="37"/>
      <c r="X89" s="37"/>
      <c r="Y89" s="37"/>
      <c r="Z89" s="37"/>
      <c r="AA89" s="37"/>
      <c r="AB89" s="37"/>
      <c r="AC89" s="37"/>
      <c r="AD89" s="37"/>
      <c r="AE89" s="37"/>
      <c r="AR89" s="202" t="s">
        <v>1750</v>
      </c>
      <c r="AT89" s="202" t="s">
        <v>141</v>
      </c>
      <c r="AU89" s="202" t="s">
        <v>82</v>
      </c>
      <c r="AY89" s="20" t="s">
        <v>136</v>
      </c>
      <c r="BE89" s="203">
        <f>IF(N89="základní",J89,0)</f>
        <v>0</v>
      </c>
      <c r="BF89" s="203">
        <f>IF(N89="snížená",J89,0)</f>
        <v>0</v>
      </c>
      <c r="BG89" s="203">
        <f>IF(N89="zákl. přenesená",J89,0)</f>
        <v>0</v>
      </c>
      <c r="BH89" s="203">
        <f>IF(N89="sníž. přenesená",J89,0)</f>
        <v>0</v>
      </c>
      <c r="BI89" s="203">
        <f>IF(N89="nulová",J89,0)</f>
        <v>0</v>
      </c>
      <c r="BJ89" s="20" t="s">
        <v>80</v>
      </c>
      <c r="BK89" s="203">
        <f>ROUND(I89*H89,2)</f>
        <v>0</v>
      </c>
      <c r="BL89" s="20" t="s">
        <v>1750</v>
      </c>
      <c r="BM89" s="202" t="s">
        <v>1754</v>
      </c>
    </row>
    <row r="90" spans="1:47" s="2" customFormat="1" ht="11.25">
      <c r="A90" s="37"/>
      <c r="B90" s="38"/>
      <c r="C90" s="39"/>
      <c r="D90" s="204" t="s">
        <v>148</v>
      </c>
      <c r="E90" s="39"/>
      <c r="F90" s="205" t="s">
        <v>1753</v>
      </c>
      <c r="G90" s="39"/>
      <c r="H90" s="39"/>
      <c r="I90" s="112"/>
      <c r="J90" s="39"/>
      <c r="K90" s="39"/>
      <c r="L90" s="42"/>
      <c r="M90" s="206"/>
      <c r="N90" s="207"/>
      <c r="O90" s="67"/>
      <c r="P90" s="67"/>
      <c r="Q90" s="67"/>
      <c r="R90" s="67"/>
      <c r="S90" s="67"/>
      <c r="T90" s="68"/>
      <c r="U90" s="37"/>
      <c r="V90" s="37"/>
      <c r="W90" s="37"/>
      <c r="X90" s="37"/>
      <c r="Y90" s="37"/>
      <c r="Z90" s="37"/>
      <c r="AA90" s="37"/>
      <c r="AB90" s="37"/>
      <c r="AC90" s="37"/>
      <c r="AD90" s="37"/>
      <c r="AE90" s="37"/>
      <c r="AT90" s="20" t="s">
        <v>148</v>
      </c>
      <c r="AU90" s="20" t="s">
        <v>82</v>
      </c>
    </row>
    <row r="91" spans="1:65" s="2" customFormat="1" ht="16.5" customHeight="1">
      <c r="A91" s="37"/>
      <c r="B91" s="38"/>
      <c r="C91" s="191" t="s">
        <v>145</v>
      </c>
      <c r="D91" s="191" t="s">
        <v>141</v>
      </c>
      <c r="E91" s="192" t="s">
        <v>1755</v>
      </c>
      <c r="F91" s="193" t="s">
        <v>1756</v>
      </c>
      <c r="G91" s="194" t="s">
        <v>1746</v>
      </c>
      <c r="H91" s="195">
        <v>1</v>
      </c>
      <c r="I91" s="196"/>
      <c r="J91" s="197">
        <f>ROUND(I91*H91,2)</f>
        <v>0</v>
      </c>
      <c r="K91" s="193" t="s">
        <v>144</v>
      </c>
      <c r="L91" s="42"/>
      <c r="M91" s="198" t="s">
        <v>19</v>
      </c>
      <c r="N91" s="199" t="s">
        <v>43</v>
      </c>
      <c r="O91" s="67"/>
      <c r="P91" s="200">
        <f>O91*H91</f>
        <v>0</v>
      </c>
      <c r="Q91" s="200">
        <v>0</v>
      </c>
      <c r="R91" s="200">
        <f>Q91*H91</f>
        <v>0</v>
      </c>
      <c r="S91" s="200">
        <v>0</v>
      </c>
      <c r="T91" s="201">
        <f>S91*H91</f>
        <v>0</v>
      </c>
      <c r="U91" s="37"/>
      <c r="V91" s="37"/>
      <c r="W91" s="37"/>
      <c r="X91" s="37"/>
      <c r="Y91" s="37"/>
      <c r="Z91" s="37"/>
      <c r="AA91" s="37"/>
      <c r="AB91" s="37"/>
      <c r="AC91" s="37"/>
      <c r="AD91" s="37"/>
      <c r="AE91" s="37"/>
      <c r="AR91" s="202" t="s">
        <v>1750</v>
      </c>
      <c r="AT91" s="202" t="s">
        <v>141</v>
      </c>
      <c r="AU91" s="202" t="s">
        <v>82</v>
      </c>
      <c r="AY91" s="20" t="s">
        <v>136</v>
      </c>
      <c r="BE91" s="203">
        <f>IF(N91="základní",J91,0)</f>
        <v>0</v>
      </c>
      <c r="BF91" s="203">
        <f>IF(N91="snížená",J91,0)</f>
        <v>0</v>
      </c>
      <c r="BG91" s="203">
        <f>IF(N91="zákl. přenesená",J91,0)</f>
        <v>0</v>
      </c>
      <c r="BH91" s="203">
        <f>IF(N91="sníž. přenesená",J91,0)</f>
        <v>0</v>
      </c>
      <c r="BI91" s="203">
        <f>IF(N91="nulová",J91,0)</f>
        <v>0</v>
      </c>
      <c r="BJ91" s="20" t="s">
        <v>80</v>
      </c>
      <c r="BK91" s="203">
        <f>ROUND(I91*H91,2)</f>
        <v>0</v>
      </c>
      <c r="BL91" s="20" t="s">
        <v>1750</v>
      </c>
      <c r="BM91" s="202" t="s">
        <v>1757</v>
      </c>
    </row>
    <row r="92" spans="1:47" s="2" customFormat="1" ht="11.25">
      <c r="A92" s="37"/>
      <c r="B92" s="38"/>
      <c r="C92" s="39"/>
      <c r="D92" s="204" t="s">
        <v>148</v>
      </c>
      <c r="E92" s="39"/>
      <c r="F92" s="205" t="s">
        <v>1756</v>
      </c>
      <c r="G92" s="39"/>
      <c r="H92" s="39"/>
      <c r="I92" s="112"/>
      <c r="J92" s="39"/>
      <c r="K92" s="39"/>
      <c r="L92" s="42"/>
      <c r="M92" s="206"/>
      <c r="N92" s="207"/>
      <c r="O92" s="67"/>
      <c r="P92" s="67"/>
      <c r="Q92" s="67"/>
      <c r="R92" s="67"/>
      <c r="S92" s="67"/>
      <c r="T92" s="68"/>
      <c r="U92" s="37"/>
      <c r="V92" s="37"/>
      <c r="W92" s="37"/>
      <c r="X92" s="37"/>
      <c r="Y92" s="37"/>
      <c r="Z92" s="37"/>
      <c r="AA92" s="37"/>
      <c r="AB92" s="37"/>
      <c r="AC92" s="37"/>
      <c r="AD92" s="37"/>
      <c r="AE92" s="37"/>
      <c r="AT92" s="20" t="s">
        <v>148</v>
      </c>
      <c r="AU92" s="20" t="s">
        <v>82</v>
      </c>
    </row>
    <row r="93" spans="2:63" s="12" customFormat="1" ht="20.85" customHeight="1">
      <c r="B93" s="175"/>
      <c r="C93" s="176"/>
      <c r="D93" s="177" t="s">
        <v>71</v>
      </c>
      <c r="E93" s="189" t="s">
        <v>1758</v>
      </c>
      <c r="F93" s="189" t="s">
        <v>1759</v>
      </c>
      <c r="G93" s="176"/>
      <c r="H93" s="176"/>
      <c r="I93" s="179"/>
      <c r="J93" s="190">
        <f>BK93</f>
        <v>0</v>
      </c>
      <c r="K93" s="176"/>
      <c r="L93" s="181"/>
      <c r="M93" s="182"/>
      <c r="N93" s="183"/>
      <c r="O93" s="183"/>
      <c r="P93" s="184">
        <f>SUM(P94:P95)</f>
        <v>0</v>
      </c>
      <c r="Q93" s="183"/>
      <c r="R93" s="184">
        <f>SUM(R94:R95)</f>
        <v>0</v>
      </c>
      <c r="S93" s="183"/>
      <c r="T93" s="185">
        <f>SUM(T94:T95)</f>
        <v>0</v>
      </c>
      <c r="AR93" s="186" t="s">
        <v>243</v>
      </c>
      <c r="AT93" s="187" t="s">
        <v>71</v>
      </c>
      <c r="AU93" s="187" t="s">
        <v>82</v>
      </c>
      <c r="AY93" s="186" t="s">
        <v>136</v>
      </c>
      <c r="BK93" s="188">
        <f>SUM(BK94:BK95)</f>
        <v>0</v>
      </c>
    </row>
    <row r="94" spans="1:65" s="2" customFormat="1" ht="16.5" customHeight="1">
      <c r="A94" s="37"/>
      <c r="B94" s="38"/>
      <c r="C94" s="191" t="s">
        <v>243</v>
      </c>
      <c r="D94" s="191" t="s">
        <v>141</v>
      </c>
      <c r="E94" s="192" t="s">
        <v>1760</v>
      </c>
      <c r="F94" s="193" t="s">
        <v>1761</v>
      </c>
      <c r="G94" s="194" t="s">
        <v>1746</v>
      </c>
      <c r="H94" s="195">
        <v>1</v>
      </c>
      <c r="I94" s="196"/>
      <c r="J94" s="197">
        <f>ROUND(I94*H94,2)</f>
        <v>0</v>
      </c>
      <c r="K94" s="193" t="s">
        <v>144</v>
      </c>
      <c r="L94" s="42"/>
      <c r="M94" s="198" t="s">
        <v>19</v>
      </c>
      <c r="N94" s="199" t="s">
        <v>43</v>
      </c>
      <c r="O94" s="67"/>
      <c r="P94" s="200">
        <f>O94*H94</f>
        <v>0</v>
      </c>
      <c r="Q94" s="200">
        <v>0</v>
      </c>
      <c r="R94" s="200">
        <f>Q94*H94</f>
        <v>0</v>
      </c>
      <c r="S94" s="200">
        <v>0</v>
      </c>
      <c r="T94" s="201">
        <f>S94*H94</f>
        <v>0</v>
      </c>
      <c r="U94" s="37"/>
      <c r="V94" s="37"/>
      <c r="W94" s="37"/>
      <c r="X94" s="37"/>
      <c r="Y94" s="37"/>
      <c r="Z94" s="37"/>
      <c r="AA94" s="37"/>
      <c r="AB94" s="37"/>
      <c r="AC94" s="37"/>
      <c r="AD94" s="37"/>
      <c r="AE94" s="37"/>
      <c r="AR94" s="202" t="s">
        <v>1750</v>
      </c>
      <c r="AT94" s="202" t="s">
        <v>141</v>
      </c>
      <c r="AU94" s="202" t="s">
        <v>146</v>
      </c>
      <c r="AY94" s="20" t="s">
        <v>136</v>
      </c>
      <c r="BE94" s="203">
        <f>IF(N94="základní",J94,0)</f>
        <v>0</v>
      </c>
      <c r="BF94" s="203">
        <f>IF(N94="snížená",J94,0)</f>
        <v>0</v>
      </c>
      <c r="BG94" s="203">
        <f>IF(N94="zákl. přenesená",J94,0)</f>
        <v>0</v>
      </c>
      <c r="BH94" s="203">
        <f>IF(N94="sníž. přenesená",J94,0)</f>
        <v>0</v>
      </c>
      <c r="BI94" s="203">
        <f>IF(N94="nulová",J94,0)</f>
        <v>0</v>
      </c>
      <c r="BJ94" s="20" t="s">
        <v>80</v>
      </c>
      <c r="BK94" s="203">
        <f>ROUND(I94*H94,2)</f>
        <v>0</v>
      </c>
      <c r="BL94" s="20" t="s">
        <v>1750</v>
      </c>
      <c r="BM94" s="202" t="s">
        <v>1762</v>
      </c>
    </row>
    <row r="95" spans="1:47" s="2" customFormat="1" ht="11.25">
      <c r="A95" s="37"/>
      <c r="B95" s="38"/>
      <c r="C95" s="39"/>
      <c r="D95" s="204" t="s">
        <v>148</v>
      </c>
      <c r="E95" s="39"/>
      <c r="F95" s="205" t="s">
        <v>1761</v>
      </c>
      <c r="G95" s="39"/>
      <c r="H95" s="39"/>
      <c r="I95" s="112"/>
      <c r="J95" s="39"/>
      <c r="K95" s="39"/>
      <c r="L95" s="42"/>
      <c r="M95" s="262"/>
      <c r="N95" s="263"/>
      <c r="O95" s="264"/>
      <c r="P95" s="264"/>
      <c r="Q95" s="264"/>
      <c r="R95" s="264"/>
      <c r="S95" s="264"/>
      <c r="T95" s="265"/>
      <c r="U95" s="37"/>
      <c r="V95" s="37"/>
      <c r="W95" s="37"/>
      <c r="X95" s="37"/>
      <c r="Y95" s="37"/>
      <c r="Z95" s="37"/>
      <c r="AA95" s="37"/>
      <c r="AB95" s="37"/>
      <c r="AC95" s="37"/>
      <c r="AD95" s="37"/>
      <c r="AE95" s="37"/>
      <c r="AT95" s="20" t="s">
        <v>148</v>
      </c>
      <c r="AU95" s="20" t="s">
        <v>146</v>
      </c>
    </row>
    <row r="96" spans="1:31" s="2" customFormat="1" ht="6.95" customHeight="1">
      <c r="A96" s="37"/>
      <c r="B96" s="50"/>
      <c r="C96" s="51"/>
      <c r="D96" s="51"/>
      <c r="E96" s="51"/>
      <c r="F96" s="51"/>
      <c r="G96" s="51"/>
      <c r="H96" s="51"/>
      <c r="I96" s="140"/>
      <c r="J96" s="51"/>
      <c r="K96" s="51"/>
      <c r="L96" s="42"/>
      <c r="M96" s="37"/>
      <c r="O96" s="37"/>
      <c r="P96" s="37"/>
      <c r="Q96" s="37"/>
      <c r="R96" s="37"/>
      <c r="S96" s="37"/>
      <c r="T96" s="37"/>
      <c r="U96" s="37"/>
      <c r="V96" s="37"/>
      <c r="W96" s="37"/>
      <c r="X96" s="37"/>
      <c r="Y96" s="37"/>
      <c r="Z96" s="37"/>
      <c r="AA96" s="37"/>
      <c r="AB96" s="37"/>
      <c r="AC96" s="37"/>
      <c r="AD96" s="37"/>
      <c r="AE96" s="37"/>
    </row>
  </sheetData>
  <sheetProtection algorithmName="SHA-512" hashValue="O9FOuVJTTpsALeYM1GEIZoxxFrCqGvNtLkoBjQuSXoPLnFq9XXlRiu/nwxWRTMYgTCulIoGP2BSELJKmKPbzfQ==" saltValue="3hAilsrvwQld4wMXUJz8/Qu9XiJueqriDPa4uXUd5UwPjMs5Luh40ZM59cedHc8xzw8wzw8SPYSfteW1nFtasw==" spinCount="100000" sheet="1" objects="1" scenarios="1" formatColumns="0" formatRows="0" autoFilter="0"/>
  <autoFilter ref="C81:K95"/>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55"/>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06"/>
      <c r="C3" s="107"/>
      <c r="D3" s="107"/>
      <c r="E3" s="107"/>
      <c r="F3" s="107"/>
      <c r="G3" s="107"/>
      <c r="H3" s="23"/>
    </row>
    <row r="4" spans="2:8" s="1" customFormat="1" ht="24.95" customHeight="1">
      <c r="B4" s="23"/>
      <c r="C4" s="109" t="s">
        <v>1763</v>
      </c>
      <c r="H4" s="23"/>
    </row>
    <row r="5" spans="2:8" s="1" customFormat="1" ht="12" customHeight="1">
      <c r="B5" s="23"/>
      <c r="C5" s="279" t="s">
        <v>13</v>
      </c>
      <c r="D5" s="417" t="s">
        <v>14</v>
      </c>
      <c r="E5" s="410"/>
      <c r="F5" s="410"/>
      <c r="H5" s="23"/>
    </row>
    <row r="6" spans="2:8" s="1" customFormat="1" ht="36.95" customHeight="1">
      <c r="B6" s="23"/>
      <c r="C6" s="280" t="s">
        <v>16</v>
      </c>
      <c r="D6" s="421" t="s">
        <v>17</v>
      </c>
      <c r="E6" s="410"/>
      <c r="F6" s="410"/>
      <c r="H6" s="23"/>
    </row>
    <row r="7" spans="2:8" s="1" customFormat="1" ht="16.5" customHeight="1">
      <c r="B7" s="23"/>
      <c r="C7" s="111" t="s">
        <v>23</v>
      </c>
      <c r="D7" s="116" t="str">
        <f>'Rekapitulace stavby'!AN8</f>
        <v>3. 4. 2020</v>
      </c>
      <c r="H7" s="23"/>
    </row>
    <row r="8" spans="1:8" s="2" customFormat="1" ht="10.9" customHeight="1">
      <c r="A8" s="37"/>
      <c r="B8" s="42"/>
      <c r="C8" s="37"/>
      <c r="D8" s="37"/>
      <c r="E8" s="37"/>
      <c r="F8" s="37"/>
      <c r="G8" s="37"/>
      <c r="H8" s="42"/>
    </row>
    <row r="9" spans="1:8" s="11" customFormat="1" ht="29.25" customHeight="1">
      <c r="A9" s="163"/>
      <c r="B9" s="281"/>
      <c r="C9" s="282" t="s">
        <v>53</v>
      </c>
      <c r="D9" s="283" t="s">
        <v>54</v>
      </c>
      <c r="E9" s="283" t="s">
        <v>123</v>
      </c>
      <c r="F9" s="284" t="s">
        <v>1764</v>
      </c>
      <c r="G9" s="163"/>
      <c r="H9" s="281"/>
    </row>
    <row r="10" spans="1:8" s="2" customFormat="1" ht="26.45" customHeight="1">
      <c r="A10" s="37"/>
      <c r="B10" s="42"/>
      <c r="C10" s="285" t="s">
        <v>1765</v>
      </c>
      <c r="D10" s="285" t="s">
        <v>78</v>
      </c>
      <c r="E10" s="37"/>
      <c r="F10" s="37"/>
      <c r="G10" s="37"/>
      <c r="H10" s="42"/>
    </row>
    <row r="11" spans="1:8" s="2" customFormat="1" ht="16.9" customHeight="1">
      <c r="A11" s="37"/>
      <c r="B11" s="42"/>
      <c r="C11" s="286" t="s">
        <v>89</v>
      </c>
      <c r="D11" s="287" t="s">
        <v>19</v>
      </c>
      <c r="E11" s="288" t="s">
        <v>90</v>
      </c>
      <c r="F11" s="289">
        <v>1937.581</v>
      </c>
      <c r="G11" s="37"/>
      <c r="H11" s="42"/>
    </row>
    <row r="12" spans="1:8" s="2" customFormat="1" ht="16.9" customHeight="1">
      <c r="A12" s="37"/>
      <c r="B12" s="42"/>
      <c r="C12" s="290" t="s">
        <v>19</v>
      </c>
      <c r="D12" s="290" t="s">
        <v>249</v>
      </c>
      <c r="E12" s="20" t="s">
        <v>19</v>
      </c>
      <c r="F12" s="291">
        <v>1506.681</v>
      </c>
      <c r="G12" s="37"/>
      <c r="H12" s="42"/>
    </row>
    <row r="13" spans="1:8" s="2" customFormat="1" ht="16.9" customHeight="1">
      <c r="A13" s="37"/>
      <c r="B13" s="42"/>
      <c r="C13" s="290" t="s">
        <v>19</v>
      </c>
      <c r="D13" s="290" t="s">
        <v>250</v>
      </c>
      <c r="E13" s="20" t="s">
        <v>19</v>
      </c>
      <c r="F13" s="291">
        <v>234.9</v>
      </c>
      <c r="G13" s="37"/>
      <c r="H13" s="42"/>
    </row>
    <row r="14" spans="1:8" s="2" customFormat="1" ht="16.9" customHeight="1">
      <c r="A14" s="37"/>
      <c r="B14" s="42"/>
      <c r="C14" s="290" t="s">
        <v>19</v>
      </c>
      <c r="D14" s="290" t="s">
        <v>251</v>
      </c>
      <c r="E14" s="20" t="s">
        <v>19</v>
      </c>
      <c r="F14" s="291">
        <v>196</v>
      </c>
      <c r="G14" s="37"/>
      <c r="H14" s="42"/>
    </row>
    <row r="15" spans="1:8" s="2" customFormat="1" ht="16.9" customHeight="1">
      <c r="A15" s="37"/>
      <c r="B15" s="42"/>
      <c r="C15" s="290" t="s">
        <v>89</v>
      </c>
      <c r="D15" s="290" t="s">
        <v>177</v>
      </c>
      <c r="E15" s="20" t="s">
        <v>19</v>
      </c>
      <c r="F15" s="291">
        <v>1937.581</v>
      </c>
      <c r="G15" s="37"/>
      <c r="H15" s="42"/>
    </row>
    <row r="16" spans="1:8" s="2" customFormat="1" ht="16.9" customHeight="1">
      <c r="A16" s="37"/>
      <c r="B16" s="42"/>
      <c r="C16" s="292" t="s">
        <v>1766</v>
      </c>
      <c r="D16" s="37"/>
      <c r="E16" s="37"/>
      <c r="F16" s="37"/>
      <c r="G16" s="37"/>
      <c r="H16" s="42"/>
    </row>
    <row r="17" spans="1:8" s="2" customFormat="1" ht="16.9" customHeight="1">
      <c r="A17" s="37"/>
      <c r="B17" s="42"/>
      <c r="C17" s="290" t="s">
        <v>244</v>
      </c>
      <c r="D17" s="290" t="s">
        <v>245</v>
      </c>
      <c r="E17" s="20" t="s">
        <v>90</v>
      </c>
      <c r="F17" s="291">
        <v>1937.581</v>
      </c>
      <c r="G17" s="37"/>
      <c r="H17" s="42"/>
    </row>
    <row r="18" spans="1:8" s="2" customFormat="1" ht="16.9" customHeight="1">
      <c r="A18" s="37"/>
      <c r="B18" s="42"/>
      <c r="C18" s="290" t="s">
        <v>252</v>
      </c>
      <c r="D18" s="290" t="s">
        <v>253</v>
      </c>
      <c r="E18" s="20" t="s">
        <v>90</v>
      </c>
      <c r="F18" s="291">
        <v>87191.145</v>
      </c>
      <c r="G18" s="37"/>
      <c r="H18" s="42"/>
    </row>
    <row r="19" spans="1:8" s="2" customFormat="1" ht="16.9" customHeight="1">
      <c r="A19" s="37"/>
      <c r="B19" s="42"/>
      <c r="C19" s="290" t="s">
        <v>258</v>
      </c>
      <c r="D19" s="290" t="s">
        <v>259</v>
      </c>
      <c r="E19" s="20" t="s">
        <v>90</v>
      </c>
      <c r="F19" s="291">
        <v>1937.581</v>
      </c>
      <c r="G19" s="37"/>
      <c r="H19" s="42"/>
    </row>
    <row r="20" spans="1:8" s="2" customFormat="1" ht="16.9" customHeight="1">
      <c r="A20" s="37"/>
      <c r="B20" s="42"/>
      <c r="C20" s="290" t="s">
        <v>264</v>
      </c>
      <c r="D20" s="290" t="s">
        <v>265</v>
      </c>
      <c r="E20" s="20" t="s">
        <v>90</v>
      </c>
      <c r="F20" s="291">
        <v>1937.581</v>
      </c>
      <c r="G20" s="37"/>
      <c r="H20" s="42"/>
    </row>
    <row r="21" spans="1:8" s="2" customFormat="1" ht="16.9" customHeight="1">
      <c r="A21" s="37"/>
      <c r="B21" s="42"/>
      <c r="C21" s="290" t="s">
        <v>269</v>
      </c>
      <c r="D21" s="290" t="s">
        <v>270</v>
      </c>
      <c r="E21" s="20" t="s">
        <v>90</v>
      </c>
      <c r="F21" s="291">
        <v>87191.145</v>
      </c>
      <c r="G21" s="37"/>
      <c r="H21" s="42"/>
    </row>
    <row r="22" spans="1:8" s="2" customFormat="1" ht="16.9" customHeight="1">
      <c r="A22" s="37"/>
      <c r="B22" s="42"/>
      <c r="C22" s="290" t="s">
        <v>274</v>
      </c>
      <c r="D22" s="290" t="s">
        <v>275</v>
      </c>
      <c r="E22" s="20" t="s">
        <v>90</v>
      </c>
      <c r="F22" s="291">
        <v>1937.581</v>
      </c>
      <c r="G22" s="37"/>
      <c r="H22" s="42"/>
    </row>
    <row r="23" spans="1:8" s="2" customFormat="1" ht="16.9" customHeight="1">
      <c r="A23" s="37"/>
      <c r="B23" s="42"/>
      <c r="C23" s="286" t="s">
        <v>92</v>
      </c>
      <c r="D23" s="287" t="s">
        <v>19</v>
      </c>
      <c r="E23" s="288" t="s">
        <v>90</v>
      </c>
      <c r="F23" s="289">
        <v>378.361</v>
      </c>
      <c r="G23" s="37"/>
      <c r="H23" s="42"/>
    </row>
    <row r="24" spans="1:8" s="2" customFormat="1" ht="16.9" customHeight="1">
      <c r="A24" s="37"/>
      <c r="B24" s="42"/>
      <c r="C24" s="290" t="s">
        <v>19</v>
      </c>
      <c r="D24" s="290" t="s">
        <v>153</v>
      </c>
      <c r="E24" s="20" t="s">
        <v>19</v>
      </c>
      <c r="F24" s="291">
        <v>0</v>
      </c>
      <c r="G24" s="37"/>
      <c r="H24" s="42"/>
    </row>
    <row r="25" spans="1:8" s="2" customFormat="1" ht="16.9" customHeight="1">
      <c r="A25" s="37"/>
      <c r="B25" s="42"/>
      <c r="C25" s="290" t="s">
        <v>19</v>
      </c>
      <c r="D25" s="290" t="s">
        <v>154</v>
      </c>
      <c r="E25" s="20" t="s">
        <v>19</v>
      </c>
      <c r="F25" s="291">
        <v>0</v>
      </c>
      <c r="G25" s="37"/>
      <c r="H25" s="42"/>
    </row>
    <row r="26" spans="1:8" s="2" customFormat="1" ht="16.9" customHeight="1">
      <c r="A26" s="37"/>
      <c r="B26" s="42"/>
      <c r="C26" s="290" t="s">
        <v>19</v>
      </c>
      <c r="D26" s="290" t="s">
        <v>155</v>
      </c>
      <c r="E26" s="20" t="s">
        <v>19</v>
      </c>
      <c r="F26" s="291">
        <v>80.325</v>
      </c>
      <c r="G26" s="37"/>
      <c r="H26" s="42"/>
    </row>
    <row r="27" spans="1:8" s="2" customFormat="1" ht="16.9" customHeight="1">
      <c r="A27" s="37"/>
      <c r="B27" s="42"/>
      <c r="C27" s="290" t="s">
        <v>19</v>
      </c>
      <c r="D27" s="290" t="s">
        <v>156</v>
      </c>
      <c r="E27" s="20" t="s">
        <v>19</v>
      </c>
      <c r="F27" s="291">
        <v>20.58</v>
      </c>
      <c r="G27" s="37"/>
      <c r="H27" s="42"/>
    </row>
    <row r="28" spans="1:8" s="2" customFormat="1" ht="16.9" customHeight="1">
      <c r="A28" s="37"/>
      <c r="B28" s="42"/>
      <c r="C28" s="290" t="s">
        <v>19</v>
      </c>
      <c r="D28" s="290" t="s">
        <v>157</v>
      </c>
      <c r="E28" s="20" t="s">
        <v>19</v>
      </c>
      <c r="F28" s="291">
        <v>0</v>
      </c>
      <c r="G28" s="37"/>
      <c r="H28" s="42"/>
    </row>
    <row r="29" spans="1:8" s="2" customFormat="1" ht="16.9" customHeight="1">
      <c r="A29" s="37"/>
      <c r="B29" s="42"/>
      <c r="C29" s="290" t="s">
        <v>19</v>
      </c>
      <c r="D29" s="290" t="s">
        <v>158</v>
      </c>
      <c r="E29" s="20" t="s">
        <v>19</v>
      </c>
      <c r="F29" s="291">
        <v>50.82</v>
      </c>
      <c r="G29" s="37"/>
      <c r="H29" s="42"/>
    </row>
    <row r="30" spans="1:8" s="2" customFormat="1" ht="16.9" customHeight="1">
      <c r="A30" s="37"/>
      <c r="B30" s="42"/>
      <c r="C30" s="290" t="s">
        <v>19</v>
      </c>
      <c r="D30" s="290" t="s">
        <v>159</v>
      </c>
      <c r="E30" s="20" t="s">
        <v>19</v>
      </c>
      <c r="F30" s="291">
        <v>14.98</v>
      </c>
      <c r="G30" s="37"/>
      <c r="H30" s="42"/>
    </row>
    <row r="31" spans="1:8" s="2" customFormat="1" ht="16.9" customHeight="1">
      <c r="A31" s="37"/>
      <c r="B31" s="42"/>
      <c r="C31" s="290" t="s">
        <v>19</v>
      </c>
      <c r="D31" s="290" t="s">
        <v>160</v>
      </c>
      <c r="E31" s="20" t="s">
        <v>19</v>
      </c>
      <c r="F31" s="291">
        <v>9.66</v>
      </c>
      <c r="G31" s="37"/>
      <c r="H31" s="42"/>
    </row>
    <row r="32" spans="1:8" s="2" customFormat="1" ht="16.9" customHeight="1">
      <c r="A32" s="37"/>
      <c r="B32" s="42"/>
      <c r="C32" s="290" t="s">
        <v>19</v>
      </c>
      <c r="D32" s="290" t="s">
        <v>161</v>
      </c>
      <c r="E32" s="20" t="s">
        <v>19</v>
      </c>
      <c r="F32" s="291">
        <v>17.36</v>
      </c>
      <c r="G32" s="37"/>
      <c r="H32" s="42"/>
    </row>
    <row r="33" spans="1:8" s="2" customFormat="1" ht="16.9" customHeight="1">
      <c r="A33" s="37"/>
      <c r="B33" s="42"/>
      <c r="C33" s="290" t="s">
        <v>19</v>
      </c>
      <c r="D33" s="290" t="s">
        <v>162</v>
      </c>
      <c r="E33" s="20" t="s">
        <v>19</v>
      </c>
      <c r="F33" s="291">
        <v>5.6</v>
      </c>
      <c r="G33" s="37"/>
      <c r="H33" s="42"/>
    </row>
    <row r="34" spans="1:8" s="2" customFormat="1" ht="16.9" customHeight="1">
      <c r="A34" s="37"/>
      <c r="B34" s="42"/>
      <c r="C34" s="290" t="s">
        <v>19</v>
      </c>
      <c r="D34" s="290" t="s">
        <v>163</v>
      </c>
      <c r="E34" s="20" t="s">
        <v>19</v>
      </c>
      <c r="F34" s="291">
        <v>0</v>
      </c>
      <c r="G34" s="37"/>
      <c r="H34" s="42"/>
    </row>
    <row r="35" spans="1:8" s="2" customFormat="1" ht="16.9" customHeight="1">
      <c r="A35" s="37"/>
      <c r="B35" s="42"/>
      <c r="C35" s="290" t="s">
        <v>19</v>
      </c>
      <c r="D35" s="290" t="s">
        <v>164</v>
      </c>
      <c r="E35" s="20" t="s">
        <v>19</v>
      </c>
      <c r="F35" s="291">
        <v>33.6</v>
      </c>
      <c r="G35" s="37"/>
      <c r="H35" s="42"/>
    </row>
    <row r="36" spans="1:8" s="2" customFormat="1" ht="16.9" customHeight="1">
      <c r="A36" s="37"/>
      <c r="B36" s="42"/>
      <c r="C36" s="290" t="s">
        <v>19</v>
      </c>
      <c r="D36" s="290" t="s">
        <v>165</v>
      </c>
      <c r="E36" s="20" t="s">
        <v>19</v>
      </c>
      <c r="F36" s="291">
        <v>20.72</v>
      </c>
      <c r="G36" s="37"/>
      <c r="H36" s="42"/>
    </row>
    <row r="37" spans="1:8" s="2" customFormat="1" ht="16.9" customHeight="1">
      <c r="A37" s="37"/>
      <c r="B37" s="42"/>
      <c r="C37" s="290" t="s">
        <v>19</v>
      </c>
      <c r="D37" s="290" t="s">
        <v>166</v>
      </c>
      <c r="E37" s="20" t="s">
        <v>19</v>
      </c>
      <c r="F37" s="291">
        <v>13.3</v>
      </c>
      <c r="G37" s="37"/>
      <c r="H37" s="42"/>
    </row>
    <row r="38" spans="1:8" s="2" customFormat="1" ht="16.9" customHeight="1">
      <c r="A38" s="37"/>
      <c r="B38" s="42"/>
      <c r="C38" s="290" t="s">
        <v>19</v>
      </c>
      <c r="D38" s="290" t="s">
        <v>167</v>
      </c>
      <c r="E38" s="20" t="s">
        <v>19</v>
      </c>
      <c r="F38" s="291">
        <v>8.82</v>
      </c>
      <c r="G38" s="37"/>
      <c r="H38" s="42"/>
    </row>
    <row r="39" spans="1:8" s="2" customFormat="1" ht="16.9" customHeight="1">
      <c r="A39" s="37"/>
      <c r="B39" s="42"/>
      <c r="C39" s="290" t="s">
        <v>19</v>
      </c>
      <c r="D39" s="290" t="s">
        <v>168</v>
      </c>
      <c r="E39" s="20" t="s">
        <v>19</v>
      </c>
      <c r="F39" s="291">
        <v>15.68</v>
      </c>
      <c r="G39" s="37"/>
      <c r="H39" s="42"/>
    </row>
    <row r="40" spans="1:8" s="2" customFormat="1" ht="16.9" customHeight="1">
      <c r="A40" s="37"/>
      <c r="B40" s="42"/>
      <c r="C40" s="290" t="s">
        <v>19</v>
      </c>
      <c r="D40" s="290" t="s">
        <v>169</v>
      </c>
      <c r="E40" s="20" t="s">
        <v>19</v>
      </c>
      <c r="F40" s="291">
        <v>0</v>
      </c>
      <c r="G40" s="37"/>
      <c r="H40" s="42"/>
    </row>
    <row r="41" spans="1:8" s="2" customFormat="1" ht="16.9" customHeight="1">
      <c r="A41" s="37"/>
      <c r="B41" s="42"/>
      <c r="C41" s="290" t="s">
        <v>19</v>
      </c>
      <c r="D41" s="290" t="s">
        <v>170</v>
      </c>
      <c r="E41" s="20" t="s">
        <v>19</v>
      </c>
      <c r="F41" s="291">
        <v>15.33</v>
      </c>
      <c r="G41" s="37"/>
      <c r="H41" s="42"/>
    </row>
    <row r="42" spans="1:8" s="2" customFormat="1" ht="16.9" customHeight="1">
      <c r="A42" s="37"/>
      <c r="B42" s="42"/>
      <c r="C42" s="290" t="s">
        <v>19</v>
      </c>
      <c r="D42" s="290" t="s">
        <v>171</v>
      </c>
      <c r="E42" s="20" t="s">
        <v>19</v>
      </c>
      <c r="F42" s="291">
        <v>18.2</v>
      </c>
      <c r="G42" s="37"/>
      <c r="H42" s="42"/>
    </row>
    <row r="43" spans="1:8" s="2" customFormat="1" ht="16.9" customHeight="1">
      <c r="A43" s="37"/>
      <c r="B43" s="42"/>
      <c r="C43" s="290" t="s">
        <v>19</v>
      </c>
      <c r="D43" s="290" t="s">
        <v>172</v>
      </c>
      <c r="E43" s="20" t="s">
        <v>19</v>
      </c>
      <c r="F43" s="291">
        <v>14.56</v>
      </c>
      <c r="G43" s="37"/>
      <c r="H43" s="42"/>
    </row>
    <row r="44" spans="1:8" s="2" customFormat="1" ht="16.9" customHeight="1">
      <c r="A44" s="37"/>
      <c r="B44" s="42"/>
      <c r="C44" s="290" t="s">
        <v>19</v>
      </c>
      <c r="D44" s="290" t="s">
        <v>173</v>
      </c>
      <c r="E44" s="20" t="s">
        <v>19</v>
      </c>
      <c r="F44" s="291">
        <v>35.91</v>
      </c>
      <c r="G44" s="37"/>
      <c r="H44" s="42"/>
    </row>
    <row r="45" spans="1:8" s="2" customFormat="1" ht="16.9" customHeight="1">
      <c r="A45" s="37"/>
      <c r="B45" s="42"/>
      <c r="C45" s="290" t="s">
        <v>19</v>
      </c>
      <c r="D45" s="290" t="s">
        <v>174</v>
      </c>
      <c r="E45" s="20" t="s">
        <v>19</v>
      </c>
      <c r="F45" s="291">
        <v>0</v>
      </c>
      <c r="G45" s="37"/>
      <c r="H45" s="42"/>
    </row>
    <row r="46" spans="1:8" s="2" customFormat="1" ht="16.9" customHeight="1">
      <c r="A46" s="37"/>
      <c r="B46" s="42"/>
      <c r="C46" s="290" t="s">
        <v>19</v>
      </c>
      <c r="D46" s="290" t="s">
        <v>175</v>
      </c>
      <c r="E46" s="20" t="s">
        <v>19</v>
      </c>
      <c r="F46" s="291">
        <v>0.945</v>
      </c>
      <c r="G46" s="37"/>
      <c r="H46" s="42"/>
    </row>
    <row r="47" spans="1:8" s="2" customFormat="1" ht="16.9" customHeight="1">
      <c r="A47" s="37"/>
      <c r="B47" s="42"/>
      <c r="C47" s="290" t="s">
        <v>19</v>
      </c>
      <c r="D47" s="290" t="s">
        <v>176</v>
      </c>
      <c r="E47" s="20" t="s">
        <v>19</v>
      </c>
      <c r="F47" s="291">
        <v>1.971</v>
      </c>
      <c r="G47" s="37"/>
      <c r="H47" s="42"/>
    </row>
    <row r="48" spans="1:8" s="2" customFormat="1" ht="16.9" customHeight="1">
      <c r="A48" s="37"/>
      <c r="B48" s="42"/>
      <c r="C48" s="290" t="s">
        <v>92</v>
      </c>
      <c r="D48" s="290" t="s">
        <v>177</v>
      </c>
      <c r="E48" s="20" t="s">
        <v>19</v>
      </c>
      <c r="F48" s="291">
        <v>378.361</v>
      </c>
      <c r="G48" s="37"/>
      <c r="H48" s="42"/>
    </row>
    <row r="49" spans="1:8" s="2" customFormat="1" ht="16.9" customHeight="1">
      <c r="A49" s="37"/>
      <c r="B49" s="42"/>
      <c r="C49" s="292" t="s">
        <v>1766</v>
      </c>
      <c r="D49" s="37"/>
      <c r="E49" s="37"/>
      <c r="F49" s="37"/>
      <c r="G49" s="37"/>
      <c r="H49" s="42"/>
    </row>
    <row r="50" spans="1:8" s="2" customFormat="1" ht="16.9" customHeight="1">
      <c r="A50" s="37"/>
      <c r="B50" s="42"/>
      <c r="C50" s="290" t="s">
        <v>1027</v>
      </c>
      <c r="D50" s="290" t="s">
        <v>1028</v>
      </c>
      <c r="E50" s="20" t="s">
        <v>90</v>
      </c>
      <c r="F50" s="291">
        <v>378.361</v>
      </c>
      <c r="G50" s="37"/>
      <c r="H50" s="42"/>
    </row>
    <row r="51" spans="1:8" s="2" customFormat="1" ht="16.9" customHeight="1">
      <c r="A51" s="37"/>
      <c r="B51" s="42"/>
      <c r="C51" s="290" t="s">
        <v>1043</v>
      </c>
      <c r="D51" s="290" t="s">
        <v>1044</v>
      </c>
      <c r="E51" s="20" t="s">
        <v>90</v>
      </c>
      <c r="F51" s="291">
        <v>378.361</v>
      </c>
      <c r="G51" s="37"/>
      <c r="H51" s="42"/>
    </row>
    <row r="52" spans="1:8" s="2" customFormat="1" ht="16.9" customHeight="1">
      <c r="A52" s="37"/>
      <c r="B52" s="42"/>
      <c r="C52" s="290" t="s">
        <v>1048</v>
      </c>
      <c r="D52" s="290" t="s">
        <v>1049</v>
      </c>
      <c r="E52" s="20" t="s">
        <v>90</v>
      </c>
      <c r="F52" s="291">
        <v>378.361</v>
      </c>
      <c r="G52" s="37"/>
      <c r="H52" s="42"/>
    </row>
    <row r="53" spans="1:8" s="2" customFormat="1" ht="16.9" customHeight="1">
      <c r="A53" s="37"/>
      <c r="B53" s="42"/>
      <c r="C53" s="290" t="s">
        <v>1053</v>
      </c>
      <c r="D53" s="290" t="s">
        <v>1054</v>
      </c>
      <c r="E53" s="20" t="s">
        <v>90</v>
      </c>
      <c r="F53" s="291">
        <v>378.361</v>
      </c>
      <c r="G53" s="37"/>
      <c r="H53" s="42"/>
    </row>
    <row r="54" spans="1:8" s="2" customFormat="1" ht="7.35" customHeight="1">
      <c r="A54" s="37"/>
      <c r="B54" s="138"/>
      <c r="C54" s="139"/>
      <c r="D54" s="139"/>
      <c r="E54" s="139"/>
      <c r="F54" s="139"/>
      <c r="G54" s="139"/>
      <c r="H54" s="42"/>
    </row>
    <row r="55" spans="1:8" s="2" customFormat="1" ht="11.25">
      <c r="A55" s="37"/>
      <c r="B55" s="37"/>
      <c r="C55" s="37"/>
      <c r="D55" s="37"/>
      <c r="E55" s="37"/>
      <c r="F55" s="37"/>
      <c r="G55" s="37"/>
      <c r="H55" s="37"/>
    </row>
  </sheetData>
  <sheetProtection algorithmName="SHA-512" hashValue="b+Z+2jc7Oz/pNxmwznKgOsmo2yW9sNuodzhglHCSKIJRpN5Z/M3YaeVmjUELL7S8tDBTxOW4IDSCamaKscx75Q==" saltValue="2qny32sG+eKw7YPZHnEZdMMy/wSVIIh6FzrewYkuhtVkhRk36jpECggBSfaTFRQ5EsXZ3YFftmt/x8tKtlYhNw=="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93" customWidth="1"/>
    <col min="2" max="2" width="1.7109375" style="293" customWidth="1"/>
    <col min="3" max="4" width="5.00390625" style="293" customWidth="1"/>
    <col min="5" max="5" width="11.7109375" style="293" customWidth="1"/>
    <col min="6" max="6" width="9.140625" style="293" customWidth="1"/>
    <col min="7" max="7" width="5.00390625" style="293" customWidth="1"/>
    <col min="8" max="8" width="77.8515625" style="293" customWidth="1"/>
    <col min="9" max="10" width="20.00390625" style="293" customWidth="1"/>
    <col min="11" max="11" width="1.7109375" style="293" customWidth="1"/>
  </cols>
  <sheetData>
    <row r="1" s="1" customFormat="1" ht="37.5" customHeight="1"/>
    <row r="2" spans="2:11" s="1" customFormat="1" ht="7.5" customHeight="1">
      <c r="B2" s="294"/>
      <c r="C2" s="295"/>
      <c r="D2" s="295"/>
      <c r="E2" s="295"/>
      <c r="F2" s="295"/>
      <c r="G2" s="295"/>
      <c r="H2" s="295"/>
      <c r="I2" s="295"/>
      <c r="J2" s="295"/>
      <c r="K2" s="296"/>
    </row>
    <row r="3" spans="2:11" s="18" customFormat="1" ht="45" customHeight="1">
      <c r="B3" s="297"/>
      <c r="C3" s="423" t="s">
        <v>1767</v>
      </c>
      <c r="D3" s="423"/>
      <c r="E3" s="423"/>
      <c r="F3" s="423"/>
      <c r="G3" s="423"/>
      <c r="H3" s="423"/>
      <c r="I3" s="423"/>
      <c r="J3" s="423"/>
      <c r="K3" s="298"/>
    </row>
    <row r="4" spans="2:11" s="1" customFormat="1" ht="25.5" customHeight="1">
      <c r="B4" s="299"/>
      <c r="C4" s="428" t="s">
        <v>1768</v>
      </c>
      <c r="D4" s="428"/>
      <c r="E4" s="428"/>
      <c r="F4" s="428"/>
      <c r="G4" s="428"/>
      <c r="H4" s="428"/>
      <c r="I4" s="428"/>
      <c r="J4" s="428"/>
      <c r="K4" s="300"/>
    </row>
    <row r="5" spans="2:11" s="1" customFormat="1" ht="5.25" customHeight="1">
      <c r="B5" s="299"/>
      <c r="C5" s="301"/>
      <c r="D5" s="301"/>
      <c r="E5" s="301"/>
      <c r="F5" s="301"/>
      <c r="G5" s="301"/>
      <c r="H5" s="301"/>
      <c r="I5" s="301"/>
      <c r="J5" s="301"/>
      <c r="K5" s="300"/>
    </row>
    <row r="6" spans="2:11" s="1" customFormat="1" ht="15" customHeight="1">
      <c r="B6" s="299"/>
      <c r="C6" s="427" t="s">
        <v>1769</v>
      </c>
      <c r="D6" s="427"/>
      <c r="E6" s="427"/>
      <c r="F6" s="427"/>
      <c r="G6" s="427"/>
      <c r="H6" s="427"/>
      <c r="I6" s="427"/>
      <c r="J6" s="427"/>
      <c r="K6" s="300"/>
    </row>
    <row r="7" spans="2:11" s="1" customFormat="1" ht="15" customHeight="1">
      <c r="B7" s="303"/>
      <c r="C7" s="427" t="s">
        <v>1770</v>
      </c>
      <c r="D7" s="427"/>
      <c r="E7" s="427"/>
      <c r="F7" s="427"/>
      <c r="G7" s="427"/>
      <c r="H7" s="427"/>
      <c r="I7" s="427"/>
      <c r="J7" s="427"/>
      <c r="K7" s="300"/>
    </row>
    <row r="8" spans="2:11" s="1" customFormat="1" ht="12.75" customHeight="1">
      <c r="B8" s="303"/>
      <c r="C8" s="302"/>
      <c r="D8" s="302"/>
      <c r="E8" s="302"/>
      <c r="F8" s="302"/>
      <c r="G8" s="302"/>
      <c r="H8" s="302"/>
      <c r="I8" s="302"/>
      <c r="J8" s="302"/>
      <c r="K8" s="300"/>
    </row>
    <row r="9" spans="2:11" s="1" customFormat="1" ht="15" customHeight="1">
      <c r="B9" s="303"/>
      <c r="C9" s="427" t="s">
        <v>1771</v>
      </c>
      <c r="D9" s="427"/>
      <c r="E9" s="427"/>
      <c r="F9" s="427"/>
      <c r="G9" s="427"/>
      <c r="H9" s="427"/>
      <c r="I9" s="427"/>
      <c r="J9" s="427"/>
      <c r="K9" s="300"/>
    </row>
    <row r="10" spans="2:11" s="1" customFormat="1" ht="15" customHeight="1">
      <c r="B10" s="303"/>
      <c r="C10" s="302"/>
      <c r="D10" s="427" t="s">
        <v>1772</v>
      </c>
      <c r="E10" s="427"/>
      <c r="F10" s="427"/>
      <c r="G10" s="427"/>
      <c r="H10" s="427"/>
      <c r="I10" s="427"/>
      <c r="J10" s="427"/>
      <c r="K10" s="300"/>
    </row>
    <row r="11" spans="2:11" s="1" customFormat="1" ht="15" customHeight="1">
      <c r="B11" s="303"/>
      <c r="C11" s="304"/>
      <c r="D11" s="427" t="s">
        <v>1773</v>
      </c>
      <c r="E11" s="427"/>
      <c r="F11" s="427"/>
      <c r="G11" s="427"/>
      <c r="H11" s="427"/>
      <c r="I11" s="427"/>
      <c r="J11" s="427"/>
      <c r="K11" s="300"/>
    </row>
    <row r="12" spans="2:11" s="1" customFormat="1" ht="15" customHeight="1">
      <c r="B12" s="303"/>
      <c r="C12" s="304"/>
      <c r="D12" s="302"/>
      <c r="E12" s="302"/>
      <c r="F12" s="302"/>
      <c r="G12" s="302"/>
      <c r="H12" s="302"/>
      <c r="I12" s="302"/>
      <c r="J12" s="302"/>
      <c r="K12" s="300"/>
    </row>
    <row r="13" spans="2:11" s="1" customFormat="1" ht="15" customHeight="1">
      <c r="B13" s="303"/>
      <c r="C13" s="304"/>
      <c r="D13" s="305" t="s">
        <v>1774</v>
      </c>
      <c r="E13" s="302"/>
      <c r="F13" s="302"/>
      <c r="G13" s="302"/>
      <c r="H13" s="302"/>
      <c r="I13" s="302"/>
      <c r="J13" s="302"/>
      <c r="K13" s="300"/>
    </row>
    <row r="14" spans="2:11" s="1" customFormat="1" ht="12.75" customHeight="1">
      <c r="B14" s="303"/>
      <c r="C14" s="304"/>
      <c r="D14" s="304"/>
      <c r="E14" s="304"/>
      <c r="F14" s="304"/>
      <c r="G14" s="304"/>
      <c r="H14" s="304"/>
      <c r="I14" s="304"/>
      <c r="J14" s="304"/>
      <c r="K14" s="300"/>
    </row>
    <row r="15" spans="2:11" s="1" customFormat="1" ht="15" customHeight="1">
      <c r="B15" s="303"/>
      <c r="C15" s="304"/>
      <c r="D15" s="427" t="s">
        <v>1775</v>
      </c>
      <c r="E15" s="427"/>
      <c r="F15" s="427"/>
      <c r="G15" s="427"/>
      <c r="H15" s="427"/>
      <c r="I15" s="427"/>
      <c r="J15" s="427"/>
      <c r="K15" s="300"/>
    </row>
    <row r="16" spans="2:11" s="1" customFormat="1" ht="15" customHeight="1">
      <c r="B16" s="303"/>
      <c r="C16" s="304"/>
      <c r="D16" s="427" t="s">
        <v>1776</v>
      </c>
      <c r="E16" s="427"/>
      <c r="F16" s="427"/>
      <c r="G16" s="427"/>
      <c r="H16" s="427"/>
      <c r="I16" s="427"/>
      <c r="J16" s="427"/>
      <c r="K16" s="300"/>
    </row>
    <row r="17" spans="2:11" s="1" customFormat="1" ht="15" customHeight="1">
      <c r="B17" s="303"/>
      <c r="C17" s="304"/>
      <c r="D17" s="427" t="s">
        <v>1777</v>
      </c>
      <c r="E17" s="427"/>
      <c r="F17" s="427"/>
      <c r="G17" s="427"/>
      <c r="H17" s="427"/>
      <c r="I17" s="427"/>
      <c r="J17" s="427"/>
      <c r="K17" s="300"/>
    </row>
    <row r="18" spans="2:11" s="1" customFormat="1" ht="15" customHeight="1">
      <c r="B18" s="303"/>
      <c r="C18" s="304"/>
      <c r="D18" s="304"/>
      <c r="E18" s="306" t="s">
        <v>79</v>
      </c>
      <c r="F18" s="427" t="s">
        <v>1778</v>
      </c>
      <c r="G18" s="427"/>
      <c r="H18" s="427"/>
      <c r="I18" s="427"/>
      <c r="J18" s="427"/>
      <c r="K18" s="300"/>
    </row>
    <row r="19" spans="2:11" s="1" customFormat="1" ht="15" customHeight="1">
      <c r="B19" s="303"/>
      <c r="C19" s="304"/>
      <c r="D19" s="304"/>
      <c r="E19" s="306" t="s">
        <v>1779</v>
      </c>
      <c r="F19" s="427" t="s">
        <v>1780</v>
      </c>
      <c r="G19" s="427"/>
      <c r="H19" s="427"/>
      <c r="I19" s="427"/>
      <c r="J19" s="427"/>
      <c r="K19" s="300"/>
    </row>
    <row r="20" spans="2:11" s="1" customFormat="1" ht="15" customHeight="1">
      <c r="B20" s="303"/>
      <c r="C20" s="304"/>
      <c r="D20" s="304"/>
      <c r="E20" s="306" t="s">
        <v>1781</v>
      </c>
      <c r="F20" s="427" t="s">
        <v>1782</v>
      </c>
      <c r="G20" s="427"/>
      <c r="H20" s="427"/>
      <c r="I20" s="427"/>
      <c r="J20" s="427"/>
      <c r="K20" s="300"/>
    </row>
    <row r="21" spans="2:11" s="1" customFormat="1" ht="15" customHeight="1">
      <c r="B21" s="303"/>
      <c r="C21" s="304"/>
      <c r="D21" s="304"/>
      <c r="E21" s="306" t="s">
        <v>86</v>
      </c>
      <c r="F21" s="427" t="s">
        <v>1783</v>
      </c>
      <c r="G21" s="427"/>
      <c r="H21" s="427"/>
      <c r="I21" s="427"/>
      <c r="J21" s="427"/>
      <c r="K21" s="300"/>
    </row>
    <row r="22" spans="2:11" s="1" customFormat="1" ht="15" customHeight="1">
      <c r="B22" s="303"/>
      <c r="C22" s="304"/>
      <c r="D22" s="304"/>
      <c r="E22" s="306" t="s">
        <v>1784</v>
      </c>
      <c r="F22" s="427" t="s">
        <v>1785</v>
      </c>
      <c r="G22" s="427"/>
      <c r="H22" s="427"/>
      <c r="I22" s="427"/>
      <c r="J22" s="427"/>
      <c r="K22" s="300"/>
    </row>
    <row r="23" spans="2:11" s="1" customFormat="1" ht="15" customHeight="1">
      <c r="B23" s="303"/>
      <c r="C23" s="304"/>
      <c r="D23" s="304"/>
      <c r="E23" s="306" t="s">
        <v>1786</v>
      </c>
      <c r="F23" s="427" t="s">
        <v>1787</v>
      </c>
      <c r="G23" s="427"/>
      <c r="H23" s="427"/>
      <c r="I23" s="427"/>
      <c r="J23" s="427"/>
      <c r="K23" s="300"/>
    </row>
    <row r="24" spans="2:11" s="1" customFormat="1" ht="12.75" customHeight="1">
      <c r="B24" s="303"/>
      <c r="C24" s="304"/>
      <c r="D24" s="304"/>
      <c r="E24" s="304"/>
      <c r="F24" s="304"/>
      <c r="G24" s="304"/>
      <c r="H24" s="304"/>
      <c r="I24" s="304"/>
      <c r="J24" s="304"/>
      <c r="K24" s="300"/>
    </row>
    <row r="25" spans="2:11" s="1" customFormat="1" ht="15" customHeight="1">
      <c r="B25" s="303"/>
      <c r="C25" s="427" t="s">
        <v>1788</v>
      </c>
      <c r="D25" s="427"/>
      <c r="E25" s="427"/>
      <c r="F25" s="427"/>
      <c r="G25" s="427"/>
      <c r="H25" s="427"/>
      <c r="I25" s="427"/>
      <c r="J25" s="427"/>
      <c r="K25" s="300"/>
    </row>
    <row r="26" spans="2:11" s="1" customFormat="1" ht="15" customHeight="1">
      <c r="B26" s="303"/>
      <c r="C26" s="427" t="s">
        <v>1789</v>
      </c>
      <c r="D26" s="427"/>
      <c r="E26" s="427"/>
      <c r="F26" s="427"/>
      <c r="G26" s="427"/>
      <c r="H26" s="427"/>
      <c r="I26" s="427"/>
      <c r="J26" s="427"/>
      <c r="K26" s="300"/>
    </row>
    <row r="27" spans="2:11" s="1" customFormat="1" ht="15" customHeight="1">
      <c r="B27" s="303"/>
      <c r="C27" s="302"/>
      <c r="D27" s="427" t="s">
        <v>1790</v>
      </c>
      <c r="E27" s="427"/>
      <c r="F27" s="427"/>
      <c r="G27" s="427"/>
      <c r="H27" s="427"/>
      <c r="I27" s="427"/>
      <c r="J27" s="427"/>
      <c r="K27" s="300"/>
    </row>
    <row r="28" spans="2:11" s="1" customFormat="1" ht="15" customHeight="1">
      <c r="B28" s="303"/>
      <c r="C28" s="304"/>
      <c r="D28" s="427" t="s">
        <v>1791</v>
      </c>
      <c r="E28" s="427"/>
      <c r="F28" s="427"/>
      <c r="G28" s="427"/>
      <c r="H28" s="427"/>
      <c r="I28" s="427"/>
      <c r="J28" s="427"/>
      <c r="K28" s="300"/>
    </row>
    <row r="29" spans="2:11" s="1" customFormat="1" ht="12.75" customHeight="1">
      <c r="B29" s="303"/>
      <c r="C29" s="304"/>
      <c r="D29" s="304"/>
      <c r="E29" s="304"/>
      <c r="F29" s="304"/>
      <c r="G29" s="304"/>
      <c r="H29" s="304"/>
      <c r="I29" s="304"/>
      <c r="J29" s="304"/>
      <c r="K29" s="300"/>
    </row>
    <row r="30" spans="2:11" s="1" customFormat="1" ht="15" customHeight="1">
      <c r="B30" s="303"/>
      <c r="C30" s="304"/>
      <c r="D30" s="427" t="s">
        <v>1792</v>
      </c>
      <c r="E30" s="427"/>
      <c r="F30" s="427"/>
      <c r="G30" s="427"/>
      <c r="H30" s="427"/>
      <c r="I30" s="427"/>
      <c r="J30" s="427"/>
      <c r="K30" s="300"/>
    </row>
    <row r="31" spans="2:11" s="1" customFormat="1" ht="15" customHeight="1">
      <c r="B31" s="303"/>
      <c r="C31" s="304"/>
      <c r="D31" s="427" t="s">
        <v>1793</v>
      </c>
      <c r="E31" s="427"/>
      <c r="F31" s="427"/>
      <c r="G31" s="427"/>
      <c r="H31" s="427"/>
      <c r="I31" s="427"/>
      <c r="J31" s="427"/>
      <c r="K31" s="300"/>
    </row>
    <row r="32" spans="2:11" s="1" customFormat="1" ht="12.75" customHeight="1">
      <c r="B32" s="303"/>
      <c r="C32" s="304"/>
      <c r="D32" s="304"/>
      <c r="E32" s="304"/>
      <c r="F32" s="304"/>
      <c r="G32" s="304"/>
      <c r="H32" s="304"/>
      <c r="I32" s="304"/>
      <c r="J32" s="304"/>
      <c r="K32" s="300"/>
    </row>
    <row r="33" spans="2:11" s="1" customFormat="1" ht="15" customHeight="1">
      <c r="B33" s="303"/>
      <c r="C33" s="304"/>
      <c r="D33" s="427" t="s">
        <v>1794</v>
      </c>
      <c r="E33" s="427"/>
      <c r="F33" s="427"/>
      <c r="G33" s="427"/>
      <c r="H33" s="427"/>
      <c r="I33" s="427"/>
      <c r="J33" s="427"/>
      <c r="K33" s="300"/>
    </row>
    <row r="34" spans="2:11" s="1" customFormat="1" ht="15" customHeight="1">
      <c r="B34" s="303"/>
      <c r="C34" s="304"/>
      <c r="D34" s="427" t="s">
        <v>1795</v>
      </c>
      <c r="E34" s="427"/>
      <c r="F34" s="427"/>
      <c r="G34" s="427"/>
      <c r="H34" s="427"/>
      <c r="I34" s="427"/>
      <c r="J34" s="427"/>
      <c r="K34" s="300"/>
    </row>
    <row r="35" spans="2:11" s="1" customFormat="1" ht="15" customHeight="1">
      <c r="B35" s="303"/>
      <c r="C35" s="304"/>
      <c r="D35" s="427" t="s">
        <v>1796</v>
      </c>
      <c r="E35" s="427"/>
      <c r="F35" s="427"/>
      <c r="G35" s="427"/>
      <c r="H35" s="427"/>
      <c r="I35" s="427"/>
      <c r="J35" s="427"/>
      <c r="K35" s="300"/>
    </row>
    <row r="36" spans="2:11" s="1" customFormat="1" ht="15" customHeight="1">
      <c r="B36" s="303"/>
      <c r="C36" s="304"/>
      <c r="D36" s="302"/>
      <c r="E36" s="305" t="s">
        <v>122</v>
      </c>
      <c r="F36" s="302"/>
      <c r="G36" s="427" t="s">
        <v>1797</v>
      </c>
      <c r="H36" s="427"/>
      <c r="I36" s="427"/>
      <c r="J36" s="427"/>
      <c r="K36" s="300"/>
    </row>
    <row r="37" spans="2:11" s="1" customFormat="1" ht="30.75" customHeight="1">
      <c r="B37" s="303"/>
      <c r="C37" s="304"/>
      <c r="D37" s="302"/>
      <c r="E37" s="305" t="s">
        <v>1798</v>
      </c>
      <c r="F37" s="302"/>
      <c r="G37" s="427" t="s">
        <v>1799</v>
      </c>
      <c r="H37" s="427"/>
      <c r="I37" s="427"/>
      <c r="J37" s="427"/>
      <c r="K37" s="300"/>
    </row>
    <row r="38" spans="2:11" s="1" customFormat="1" ht="15" customHeight="1">
      <c r="B38" s="303"/>
      <c r="C38" s="304"/>
      <c r="D38" s="302"/>
      <c r="E38" s="305" t="s">
        <v>53</v>
      </c>
      <c r="F38" s="302"/>
      <c r="G38" s="427" t="s">
        <v>1800</v>
      </c>
      <c r="H38" s="427"/>
      <c r="I38" s="427"/>
      <c r="J38" s="427"/>
      <c r="K38" s="300"/>
    </row>
    <row r="39" spans="2:11" s="1" customFormat="1" ht="15" customHeight="1">
      <c r="B39" s="303"/>
      <c r="C39" s="304"/>
      <c r="D39" s="302"/>
      <c r="E39" s="305" t="s">
        <v>54</v>
      </c>
      <c r="F39" s="302"/>
      <c r="G39" s="427" t="s">
        <v>1801</v>
      </c>
      <c r="H39" s="427"/>
      <c r="I39" s="427"/>
      <c r="J39" s="427"/>
      <c r="K39" s="300"/>
    </row>
    <row r="40" spans="2:11" s="1" customFormat="1" ht="15" customHeight="1">
      <c r="B40" s="303"/>
      <c r="C40" s="304"/>
      <c r="D40" s="302"/>
      <c r="E40" s="305" t="s">
        <v>123</v>
      </c>
      <c r="F40" s="302"/>
      <c r="G40" s="427" t="s">
        <v>1802</v>
      </c>
      <c r="H40" s="427"/>
      <c r="I40" s="427"/>
      <c r="J40" s="427"/>
      <c r="K40" s="300"/>
    </row>
    <row r="41" spans="2:11" s="1" customFormat="1" ht="15" customHeight="1">
      <c r="B41" s="303"/>
      <c r="C41" s="304"/>
      <c r="D41" s="302"/>
      <c r="E41" s="305" t="s">
        <v>124</v>
      </c>
      <c r="F41" s="302"/>
      <c r="G41" s="427" t="s">
        <v>1803</v>
      </c>
      <c r="H41" s="427"/>
      <c r="I41" s="427"/>
      <c r="J41" s="427"/>
      <c r="K41" s="300"/>
    </row>
    <row r="42" spans="2:11" s="1" customFormat="1" ht="15" customHeight="1">
      <c r="B42" s="303"/>
      <c r="C42" s="304"/>
      <c r="D42" s="302"/>
      <c r="E42" s="305" t="s">
        <v>1804</v>
      </c>
      <c r="F42" s="302"/>
      <c r="G42" s="427" t="s">
        <v>1805</v>
      </c>
      <c r="H42" s="427"/>
      <c r="I42" s="427"/>
      <c r="J42" s="427"/>
      <c r="K42" s="300"/>
    </row>
    <row r="43" spans="2:11" s="1" customFormat="1" ht="15" customHeight="1">
      <c r="B43" s="303"/>
      <c r="C43" s="304"/>
      <c r="D43" s="302"/>
      <c r="E43" s="305"/>
      <c r="F43" s="302"/>
      <c r="G43" s="427" t="s">
        <v>1806</v>
      </c>
      <c r="H43" s="427"/>
      <c r="I43" s="427"/>
      <c r="J43" s="427"/>
      <c r="K43" s="300"/>
    </row>
    <row r="44" spans="2:11" s="1" customFormat="1" ht="15" customHeight="1">
      <c r="B44" s="303"/>
      <c r="C44" s="304"/>
      <c r="D44" s="302"/>
      <c r="E44" s="305" t="s">
        <v>1807</v>
      </c>
      <c r="F44" s="302"/>
      <c r="G44" s="427" t="s">
        <v>1808</v>
      </c>
      <c r="H44" s="427"/>
      <c r="I44" s="427"/>
      <c r="J44" s="427"/>
      <c r="K44" s="300"/>
    </row>
    <row r="45" spans="2:11" s="1" customFormat="1" ht="15" customHeight="1">
      <c r="B45" s="303"/>
      <c r="C45" s="304"/>
      <c r="D45" s="302"/>
      <c r="E45" s="305" t="s">
        <v>126</v>
      </c>
      <c r="F45" s="302"/>
      <c r="G45" s="427" t="s">
        <v>1809</v>
      </c>
      <c r="H45" s="427"/>
      <c r="I45" s="427"/>
      <c r="J45" s="427"/>
      <c r="K45" s="300"/>
    </row>
    <row r="46" spans="2:11" s="1" customFormat="1" ht="12.75" customHeight="1">
      <c r="B46" s="303"/>
      <c r="C46" s="304"/>
      <c r="D46" s="302"/>
      <c r="E46" s="302"/>
      <c r="F46" s="302"/>
      <c r="G46" s="302"/>
      <c r="H46" s="302"/>
      <c r="I46" s="302"/>
      <c r="J46" s="302"/>
      <c r="K46" s="300"/>
    </row>
    <row r="47" spans="2:11" s="1" customFormat="1" ht="15" customHeight="1">
      <c r="B47" s="303"/>
      <c r="C47" s="304"/>
      <c r="D47" s="427" t="s">
        <v>1810</v>
      </c>
      <c r="E47" s="427"/>
      <c r="F47" s="427"/>
      <c r="G47" s="427"/>
      <c r="H47" s="427"/>
      <c r="I47" s="427"/>
      <c r="J47" s="427"/>
      <c r="K47" s="300"/>
    </row>
    <row r="48" spans="2:11" s="1" customFormat="1" ht="15" customHeight="1">
      <c r="B48" s="303"/>
      <c r="C48" s="304"/>
      <c r="D48" s="304"/>
      <c r="E48" s="427" t="s">
        <v>1811</v>
      </c>
      <c r="F48" s="427"/>
      <c r="G48" s="427"/>
      <c r="H48" s="427"/>
      <c r="I48" s="427"/>
      <c r="J48" s="427"/>
      <c r="K48" s="300"/>
    </row>
    <row r="49" spans="2:11" s="1" customFormat="1" ht="15" customHeight="1">
      <c r="B49" s="303"/>
      <c r="C49" s="304"/>
      <c r="D49" s="304"/>
      <c r="E49" s="427" t="s">
        <v>1812</v>
      </c>
      <c r="F49" s="427"/>
      <c r="G49" s="427"/>
      <c r="H49" s="427"/>
      <c r="I49" s="427"/>
      <c r="J49" s="427"/>
      <c r="K49" s="300"/>
    </row>
    <row r="50" spans="2:11" s="1" customFormat="1" ht="15" customHeight="1">
      <c r="B50" s="303"/>
      <c r="C50" s="304"/>
      <c r="D50" s="304"/>
      <c r="E50" s="427" t="s">
        <v>1813</v>
      </c>
      <c r="F50" s="427"/>
      <c r="G50" s="427"/>
      <c r="H50" s="427"/>
      <c r="I50" s="427"/>
      <c r="J50" s="427"/>
      <c r="K50" s="300"/>
    </row>
    <row r="51" spans="2:11" s="1" customFormat="1" ht="15" customHeight="1">
      <c r="B51" s="303"/>
      <c r="C51" s="304"/>
      <c r="D51" s="427" t="s">
        <v>1814</v>
      </c>
      <c r="E51" s="427"/>
      <c r="F51" s="427"/>
      <c r="G51" s="427"/>
      <c r="H51" s="427"/>
      <c r="I51" s="427"/>
      <c r="J51" s="427"/>
      <c r="K51" s="300"/>
    </row>
    <row r="52" spans="2:11" s="1" customFormat="1" ht="25.5" customHeight="1">
      <c r="B52" s="299"/>
      <c r="C52" s="428" t="s">
        <v>1815</v>
      </c>
      <c r="D52" s="428"/>
      <c r="E52" s="428"/>
      <c r="F52" s="428"/>
      <c r="G52" s="428"/>
      <c r="H52" s="428"/>
      <c r="I52" s="428"/>
      <c r="J52" s="428"/>
      <c r="K52" s="300"/>
    </row>
    <row r="53" spans="2:11" s="1" customFormat="1" ht="5.25" customHeight="1">
      <c r="B53" s="299"/>
      <c r="C53" s="301"/>
      <c r="D53" s="301"/>
      <c r="E53" s="301"/>
      <c r="F53" s="301"/>
      <c r="G53" s="301"/>
      <c r="H53" s="301"/>
      <c r="I53" s="301"/>
      <c r="J53" s="301"/>
      <c r="K53" s="300"/>
    </row>
    <row r="54" spans="2:11" s="1" customFormat="1" ht="15" customHeight="1">
      <c r="B54" s="299"/>
      <c r="C54" s="427" t="s">
        <v>1816</v>
      </c>
      <c r="D54" s="427"/>
      <c r="E54" s="427"/>
      <c r="F54" s="427"/>
      <c r="G54" s="427"/>
      <c r="H54" s="427"/>
      <c r="I54" s="427"/>
      <c r="J54" s="427"/>
      <c r="K54" s="300"/>
    </row>
    <row r="55" spans="2:11" s="1" customFormat="1" ht="15" customHeight="1">
      <c r="B55" s="299"/>
      <c r="C55" s="427" t="s">
        <v>1817</v>
      </c>
      <c r="D55" s="427"/>
      <c r="E55" s="427"/>
      <c r="F55" s="427"/>
      <c r="G55" s="427"/>
      <c r="H55" s="427"/>
      <c r="I55" s="427"/>
      <c r="J55" s="427"/>
      <c r="K55" s="300"/>
    </row>
    <row r="56" spans="2:11" s="1" customFormat="1" ht="12.75" customHeight="1">
      <c r="B56" s="299"/>
      <c r="C56" s="302"/>
      <c r="D56" s="302"/>
      <c r="E56" s="302"/>
      <c r="F56" s="302"/>
      <c r="G56" s="302"/>
      <c r="H56" s="302"/>
      <c r="I56" s="302"/>
      <c r="J56" s="302"/>
      <c r="K56" s="300"/>
    </row>
    <row r="57" spans="2:11" s="1" customFormat="1" ht="15" customHeight="1">
      <c r="B57" s="299"/>
      <c r="C57" s="427" t="s">
        <v>1818</v>
      </c>
      <c r="D57" s="427"/>
      <c r="E57" s="427"/>
      <c r="F57" s="427"/>
      <c r="G57" s="427"/>
      <c r="H57" s="427"/>
      <c r="I57" s="427"/>
      <c r="J57" s="427"/>
      <c r="K57" s="300"/>
    </row>
    <row r="58" spans="2:11" s="1" customFormat="1" ht="15" customHeight="1">
      <c r="B58" s="299"/>
      <c r="C58" s="304"/>
      <c r="D58" s="427" t="s">
        <v>1819</v>
      </c>
      <c r="E58" s="427"/>
      <c r="F58" s="427"/>
      <c r="G58" s="427"/>
      <c r="H58" s="427"/>
      <c r="I58" s="427"/>
      <c r="J58" s="427"/>
      <c r="K58" s="300"/>
    </row>
    <row r="59" spans="2:11" s="1" customFormat="1" ht="15" customHeight="1">
      <c r="B59" s="299"/>
      <c r="C59" s="304"/>
      <c r="D59" s="427" t="s">
        <v>1820</v>
      </c>
      <c r="E59" s="427"/>
      <c r="F59" s="427"/>
      <c r="G59" s="427"/>
      <c r="H59" s="427"/>
      <c r="I59" s="427"/>
      <c r="J59" s="427"/>
      <c r="K59" s="300"/>
    </row>
    <row r="60" spans="2:11" s="1" customFormat="1" ht="15" customHeight="1">
      <c r="B60" s="299"/>
      <c r="C60" s="304"/>
      <c r="D60" s="427" t="s">
        <v>1821</v>
      </c>
      <c r="E60" s="427"/>
      <c r="F60" s="427"/>
      <c r="G60" s="427"/>
      <c r="H60" s="427"/>
      <c r="I60" s="427"/>
      <c r="J60" s="427"/>
      <c r="K60" s="300"/>
    </row>
    <row r="61" spans="2:11" s="1" customFormat="1" ht="15" customHeight="1">
      <c r="B61" s="299"/>
      <c r="C61" s="304"/>
      <c r="D61" s="427" t="s">
        <v>1822</v>
      </c>
      <c r="E61" s="427"/>
      <c r="F61" s="427"/>
      <c r="G61" s="427"/>
      <c r="H61" s="427"/>
      <c r="I61" s="427"/>
      <c r="J61" s="427"/>
      <c r="K61" s="300"/>
    </row>
    <row r="62" spans="2:11" s="1" customFormat="1" ht="15" customHeight="1">
      <c r="B62" s="299"/>
      <c r="C62" s="304"/>
      <c r="D62" s="429" t="s">
        <v>1823</v>
      </c>
      <c r="E62" s="429"/>
      <c r="F62" s="429"/>
      <c r="G62" s="429"/>
      <c r="H62" s="429"/>
      <c r="I62" s="429"/>
      <c r="J62" s="429"/>
      <c r="K62" s="300"/>
    </row>
    <row r="63" spans="2:11" s="1" customFormat="1" ht="15" customHeight="1">
      <c r="B63" s="299"/>
      <c r="C63" s="304"/>
      <c r="D63" s="427" t="s">
        <v>1824</v>
      </c>
      <c r="E63" s="427"/>
      <c r="F63" s="427"/>
      <c r="G63" s="427"/>
      <c r="H63" s="427"/>
      <c r="I63" s="427"/>
      <c r="J63" s="427"/>
      <c r="K63" s="300"/>
    </row>
    <row r="64" spans="2:11" s="1" customFormat="1" ht="12.75" customHeight="1">
      <c r="B64" s="299"/>
      <c r="C64" s="304"/>
      <c r="D64" s="304"/>
      <c r="E64" s="307"/>
      <c r="F64" s="304"/>
      <c r="G64" s="304"/>
      <c r="H64" s="304"/>
      <c r="I64" s="304"/>
      <c r="J64" s="304"/>
      <c r="K64" s="300"/>
    </row>
    <row r="65" spans="2:11" s="1" customFormat="1" ht="15" customHeight="1">
      <c r="B65" s="299"/>
      <c r="C65" s="304"/>
      <c r="D65" s="427" t="s">
        <v>1825</v>
      </c>
      <c r="E65" s="427"/>
      <c r="F65" s="427"/>
      <c r="G65" s="427"/>
      <c r="H65" s="427"/>
      <c r="I65" s="427"/>
      <c r="J65" s="427"/>
      <c r="K65" s="300"/>
    </row>
    <row r="66" spans="2:11" s="1" customFormat="1" ht="15" customHeight="1">
      <c r="B66" s="299"/>
      <c r="C66" s="304"/>
      <c r="D66" s="429" t="s">
        <v>1826</v>
      </c>
      <c r="E66" s="429"/>
      <c r="F66" s="429"/>
      <c r="G66" s="429"/>
      <c r="H66" s="429"/>
      <c r="I66" s="429"/>
      <c r="J66" s="429"/>
      <c r="K66" s="300"/>
    </row>
    <row r="67" spans="2:11" s="1" customFormat="1" ht="15" customHeight="1">
      <c r="B67" s="299"/>
      <c r="C67" s="304"/>
      <c r="D67" s="427" t="s">
        <v>1827</v>
      </c>
      <c r="E67" s="427"/>
      <c r="F67" s="427"/>
      <c r="G67" s="427"/>
      <c r="H67" s="427"/>
      <c r="I67" s="427"/>
      <c r="J67" s="427"/>
      <c r="K67" s="300"/>
    </row>
    <row r="68" spans="2:11" s="1" customFormat="1" ht="15" customHeight="1">
      <c r="B68" s="299"/>
      <c r="C68" s="304"/>
      <c r="D68" s="427" t="s">
        <v>1828</v>
      </c>
      <c r="E68" s="427"/>
      <c r="F68" s="427"/>
      <c r="G68" s="427"/>
      <c r="H68" s="427"/>
      <c r="I68" s="427"/>
      <c r="J68" s="427"/>
      <c r="K68" s="300"/>
    </row>
    <row r="69" spans="2:11" s="1" customFormat="1" ht="15" customHeight="1">
      <c r="B69" s="299"/>
      <c r="C69" s="304"/>
      <c r="D69" s="427" t="s">
        <v>1829</v>
      </c>
      <c r="E69" s="427"/>
      <c r="F69" s="427"/>
      <c r="G69" s="427"/>
      <c r="H69" s="427"/>
      <c r="I69" s="427"/>
      <c r="J69" s="427"/>
      <c r="K69" s="300"/>
    </row>
    <row r="70" spans="2:11" s="1" customFormat="1" ht="15" customHeight="1">
      <c r="B70" s="299"/>
      <c r="C70" s="304"/>
      <c r="D70" s="427" t="s">
        <v>1830</v>
      </c>
      <c r="E70" s="427"/>
      <c r="F70" s="427"/>
      <c r="G70" s="427"/>
      <c r="H70" s="427"/>
      <c r="I70" s="427"/>
      <c r="J70" s="427"/>
      <c r="K70" s="300"/>
    </row>
    <row r="71" spans="2:11" s="1" customFormat="1" ht="12.75" customHeight="1">
      <c r="B71" s="308"/>
      <c r="C71" s="309"/>
      <c r="D71" s="309"/>
      <c r="E71" s="309"/>
      <c r="F71" s="309"/>
      <c r="G71" s="309"/>
      <c r="H71" s="309"/>
      <c r="I71" s="309"/>
      <c r="J71" s="309"/>
      <c r="K71" s="310"/>
    </row>
    <row r="72" spans="2:11" s="1" customFormat="1" ht="18.75" customHeight="1">
      <c r="B72" s="311"/>
      <c r="C72" s="311"/>
      <c r="D72" s="311"/>
      <c r="E72" s="311"/>
      <c r="F72" s="311"/>
      <c r="G72" s="311"/>
      <c r="H72" s="311"/>
      <c r="I72" s="311"/>
      <c r="J72" s="311"/>
      <c r="K72" s="312"/>
    </row>
    <row r="73" spans="2:11" s="1" customFormat="1" ht="18.75" customHeight="1">
      <c r="B73" s="312"/>
      <c r="C73" s="312"/>
      <c r="D73" s="312"/>
      <c r="E73" s="312"/>
      <c r="F73" s="312"/>
      <c r="G73" s="312"/>
      <c r="H73" s="312"/>
      <c r="I73" s="312"/>
      <c r="J73" s="312"/>
      <c r="K73" s="312"/>
    </row>
    <row r="74" spans="2:11" s="1" customFormat="1" ht="7.5" customHeight="1">
      <c r="B74" s="313"/>
      <c r="C74" s="314"/>
      <c r="D74" s="314"/>
      <c r="E74" s="314"/>
      <c r="F74" s="314"/>
      <c r="G74" s="314"/>
      <c r="H74" s="314"/>
      <c r="I74" s="314"/>
      <c r="J74" s="314"/>
      <c r="K74" s="315"/>
    </row>
    <row r="75" spans="2:11" s="1" customFormat="1" ht="45" customHeight="1">
      <c r="B75" s="316"/>
      <c r="C75" s="422" t="s">
        <v>1831</v>
      </c>
      <c r="D75" s="422"/>
      <c r="E75" s="422"/>
      <c r="F75" s="422"/>
      <c r="G75" s="422"/>
      <c r="H75" s="422"/>
      <c r="I75" s="422"/>
      <c r="J75" s="422"/>
      <c r="K75" s="317"/>
    </row>
    <row r="76" spans="2:11" s="1" customFormat="1" ht="17.25" customHeight="1">
      <c r="B76" s="316"/>
      <c r="C76" s="318" t="s">
        <v>1832</v>
      </c>
      <c r="D76" s="318"/>
      <c r="E76" s="318"/>
      <c r="F76" s="318" t="s">
        <v>1833</v>
      </c>
      <c r="G76" s="319"/>
      <c r="H76" s="318" t="s">
        <v>54</v>
      </c>
      <c r="I76" s="318" t="s">
        <v>57</v>
      </c>
      <c r="J76" s="318" t="s">
        <v>1834</v>
      </c>
      <c r="K76" s="317"/>
    </row>
    <row r="77" spans="2:11" s="1" customFormat="1" ht="17.25" customHeight="1">
      <c r="B77" s="316"/>
      <c r="C77" s="320" t="s">
        <v>1835</v>
      </c>
      <c r="D77" s="320"/>
      <c r="E77" s="320"/>
      <c r="F77" s="321" t="s">
        <v>1836</v>
      </c>
      <c r="G77" s="322"/>
      <c r="H77" s="320"/>
      <c r="I77" s="320"/>
      <c r="J77" s="320" t="s">
        <v>1837</v>
      </c>
      <c r="K77" s="317"/>
    </row>
    <row r="78" spans="2:11" s="1" customFormat="1" ht="5.25" customHeight="1">
      <c r="B78" s="316"/>
      <c r="C78" s="323"/>
      <c r="D78" s="323"/>
      <c r="E78" s="323"/>
      <c r="F78" s="323"/>
      <c r="G78" s="324"/>
      <c r="H78" s="323"/>
      <c r="I78" s="323"/>
      <c r="J78" s="323"/>
      <c r="K78" s="317"/>
    </row>
    <row r="79" spans="2:11" s="1" customFormat="1" ht="15" customHeight="1">
      <c r="B79" s="316"/>
      <c r="C79" s="305" t="s">
        <v>53</v>
      </c>
      <c r="D79" s="323"/>
      <c r="E79" s="323"/>
      <c r="F79" s="325" t="s">
        <v>77</v>
      </c>
      <c r="G79" s="324"/>
      <c r="H79" s="305" t="s">
        <v>1838</v>
      </c>
      <c r="I79" s="305" t="s">
        <v>1839</v>
      </c>
      <c r="J79" s="305">
        <v>20</v>
      </c>
      <c r="K79" s="317"/>
    </row>
    <row r="80" spans="2:11" s="1" customFormat="1" ht="15" customHeight="1">
      <c r="B80" s="316"/>
      <c r="C80" s="305" t="s">
        <v>1840</v>
      </c>
      <c r="D80" s="305"/>
      <c r="E80" s="305"/>
      <c r="F80" s="325" t="s">
        <v>77</v>
      </c>
      <c r="G80" s="324"/>
      <c r="H80" s="305" t="s">
        <v>1841</v>
      </c>
      <c r="I80" s="305" t="s">
        <v>1839</v>
      </c>
      <c r="J80" s="305">
        <v>120</v>
      </c>
      <c r="K80" s="317"/>
    </row>
    <row r="81" spans="2:11" s="1" customFormat="1" ht="15" customHeight="1">
      <c r="B81" s="326"/>
      <c r="C81" s="305" t="s">
        <v>1842</v>
      </c>
      <c r="D81" s="305"/>
      <c r="E81" s="305"/>
      <c r="F81" s="325" t="s">
        <v>1843</v>
      </c>
      <c r="G81" s="324"/>
      <c r="H81" s="305" t="s">
        <v>1844</v>
      </c>
      <c r="I81" s="305" t="s">
        <v>1839</v>
      </c>
      <c r="J81" s="305">
        <v>50</v>
      </c>
      <c r="K81" s="317"/>
    </row>
    <row r="82" spans="2:11" s="1" customFormat="1" ht="15" customHeight="1">
      <c r="B82" s="326"/>
      <c r="C82" s="305" t="s">
        <v>1845</v>
      </c>
      <c r="D82" s="305"/>
      <c r="E82" s="305"/>
      <c r="F82" s="325" t="s">
        <v>77</v>
      </c>
      <c r="G82" s="324"/>
      <c r="H82" s="305" t="s">
        <v>1846</v>
      </c>
      <c r="I82" s="305" t="s">
        <v>1847</v>
      </c>
      <c r="J82" s="305"/>
      <c r="K82" s="317"/>
    </row>
    <row r="83" spans="2:11" s="1" customFormat="1" ht="15" customHeight="1">
      <c r="B83" s="326"/>
      <c r="C83" s="327" t="s">
        <v>1848</v>
      </c>
      <c r="D83" s="327"/>
      <c r="E83" s="327"/>
      <c r="F83" s="328" t="s">
        <v>1843</v>
      </c>
      <c r="G83" s="327"/>
      <c r="H83" s="327" t="s">
        <v>1849</v>
      </c>
      <c r="I83" s="327" t="s">
        <v>1839</v>
      </c>
      <c r="J83" s="327">
        <v>15</v>
      </c>
      <c r="K83" s="317"/>
    </row>
    <row r="84" spans="2:11" s="1" customFormat="1" ht="15" customHeight="1">
      <c r="B84" s="326"/>
      <c r="C84" s="327" t="s">
        <v>1850</v>
      </c>
      <c r="D84" s="327"/>
      <c r="E84" s="327"/>
      <c r="F84" s="328" t="s">
        <v>1843</v>
      </c>
      <c r="G84" s="327"/>
      <c r="H84" s="327" t="s">
        <v>1851</v>
      </c>
      <c r="I84" s="327" t="s">
        <v>1839</v>
      </c>
      <c r="J84" s="327">
        <v>15</v>
      </c>
      <c r="K84" s="317"/>
    </row>
    <row r="85" spans="2:11" s="1" customFormat="1" ht="15" customHeight="1">
      <c r="B85" s="326"/>
      <c r="C85" s="327" t="s">
        <v>1852</v>
      </c>
      <c r="D85" s="327"/>
      <c r="E85" s="327"/>
      <c r="F85" s="328" t="s">
        <v>1843</v>
      </c>
      <c r="G85" s="327"/>
      <c r="H85" s="327" t="s">
        <v>1853</v>
      </c>
      <c r="I85" s="327" t="s">
        <v>1839</v>
      </c>
      <c r="J85" s="327">
        <v>20</v>
      </c>
      <c r="K85" s="317"/>
    </row>
    <row r="86" spans="2:11" s="1" customFormat="1" ht="15" customHeight="1">
      <c r="B86" s="326"/>
      <c r="C86" s="327" t="s">
        <v>1854</v>
      </c>
      <c r="D86" s="327"/>
      <c r="E86" s="327"/>
      <c r="F86" s="328" t="s">
        <v>1843</v>
      </c>
      <c r="G86" s="327"/>
      <c r="H86" s="327" t="s">
        <v>1855</v>
      </c>
      <c r="I86" s="327" t="s">
        <v>1839</v>
      </c>
      <c r="J86" s="327">
        <v>20</v>
      </c>
      <c r="K86" s="317"/>
    </row>
    <row r="87" spans="2:11" s="1" customFormat="1" ht="15" customHeight="1">
      <c r="B87" s="326"/>
      <c r="C87" s="305" t="s">
        <v>1856</v>
      </c>
      <c r="D87" s="305"/>
      <c r="E87" s="305"/>
      <c r="F87" s="325" t="s">
        <v>1843</v>
      </c>
      <c r="G87" s="324"/>
      <c r="H87" s="305" t="s">
        <v>1857</v>
      </c>
      <c r="I87" s="305" t="s">
        <v>1839</v>
      </c>
      <c r="J87" s="305">
        <v>50</v>
      </c>
      <c r="K87" s="317"/>
    </row>
    <row r="88" spans="2:11" s="1" customFormat="1" ht="15" customHeight="1">
      <c r="B88" s="326"/>
      <c r="C88" s="305" t="s">
        <v>1858</v>
      </c>
      <c r="D88" s="305"/>
      <c r="E88" s="305"/>
      <c r="F88" s="325" t="s">
        <v>1843</v>
      </c>
      <c r="G88" s="324"/>
      <c r="H88" s="305" t="s">
        <v>1859</v>
      </c>
      <c r="I88" s="305" t="s">
        <v>1839</v>
      </c>
      <c r="J88" s="305">
        <v>20</v>
      </c>
      <c r="K88" s="317"/>
    </row>
    <row r="89" spans="2:11" s="1" customFormat="1" ht="15" customHeight="1">
      <c r="B89" s="326"/>
      <c r="C89" s="305" t="s">
        <v>1860</v>
      </c>
      <c r="D89" s="305"/>
      <c r="E89" s="305"/>
      <c r="F89" s="325" t="s">
        <v>1843</v>
      </c>
      <c r="G89" s="324"/>
      <c r="H89" s="305" t="s">
        <v>1861</v>
      </c>
      <c r="I89" s="305" t="s">
        <v>1839</v>
      </c>
      <c r="J89" s="305">
        <v>20</v>
      </c>
      <c r="K89" s="317"/>
    </row>
    <row r="90" spans="2:11" s="1" customFormat="1" ht="15" customHeight="1">
      <c r="B90" s="326"/>
      <c r="C90" s="305" t="s">
        <v>1862</v>
      </c>
      <c r="D90" s="305"/>
      <c r="E90" s="305"/>
      <c r="F90" s="325" t="s">
        <v>1843</v>
      </c>
      <c r="G90" s="324"/>
      <c r="H90" s="305" t="s">
        <v>1863</v>
      </c>
      <c r="I90" s="305" t="s">
        <v>1839</v>
      </c>
      <c r="J90" s="305">
        <v>50</v>
      </c>
      <c r="K90" s="317"/>
    </row>
    <row r="91" spans="2:11" s="1" customFormat="1" ht="15" customHeight="1">
      <c r="B91" s="326"/>
      <c r="C91" s="305" t="s">
        <v>1864</v>
      </c>
      <c r="D91" s="305"/>
      <c r="E91" s="305"/>
      <c r="F91" s="325" t="s">
        <v>1843</v>
      </c>
      <c r="G91" s="324"/>
      <c r="H91" s="305" t="s">
        <v>1864</v>
      </c>
      <c r="I91" s="305" t="s">
        <v>1839</v>
      </c>
      <c r="J91" s="305">
        <v>50</v>
      </c>
      <c r="K91" s="317"/>
    </row>
    <row r="92" spans="2:11" s="1" customFormat="1" ht="15" customHeight="1">
      <c r="B92" s="326"/>
      <c r="C92" s="305" t="s">
        <v>1865</v>
      </c>
      <c r="D92" s="305"/>
      <c r="E92" s="305"/>
      <c r="F92" s="325" t="s">
        <v>1843</v>
      </c>
      <c r="G92" s="324"/>
      <c r="H92" s="305" t="s">
        <v>1866</v>
      </c>
      <c r="I92" s="305" t="s">
        <v>1839</v>
      </c>
      <c r="J92" s="305">
        <v>255</v>
      </c>
      <c r="K92" s="317"/>
    </row>
    <row r="93" spans="2:11" s="1" customFormat="1" ht="15" customHeight="1">
      <c r="B93" s="326"/>
      <c r="C93" s="305" t="s">
        <v>1867</v>
      </c>
      <c r="D93" s="305"/>
      <c r="E93" s="305"/>
      <c r="F93" s="325" t="s">
        <v>77</v>
      </c>
      <c r="G93" s="324"/>
      <c r="H93" s="305" t="s">
        <v>1868</v>
      </c>
      <c r="I93" s="305" t="s">
        <v>1869</v>
      </c>
      <c r="J93" s="305"/>
      <c r="K93" s="317"/>
    </row>
    <row r="94" spans="2:11" s="1" customFormat="1" ht="15" customHeight="1">
      <c r="B94" s="326"/>
      <c r="C94" s="305" t="s">
        <v>1870</v>
      </c>
      <c r="D94" s="305"/>
      <c r="E94" s="305"/>
      <c r="F94" s="325" t="s">
        <v>77</v>
      </c>
      <c r="G94" s="324"/>
      <c r="H94" s="305" t="s">
        <v>1871</v>
      </c>
      <c r="I94" s="305" t="s">
        <v>1872</v>
      </c>
      <c r="J94" s="305"/>
      <c r="K94" s="317"/>
    </row>
    <row r="95" spans="2:11" s="1" customFormat="1" ht="15" customHeight="1">
      <c r="B95" s="326"/>
      <c r="C95" s="305" t="s">
        <v>1873</v>
      </c>
      <c r="D95" s="305"/>
      <c r="E95" s="305"/>
      <c r="F95" s="325" t="s">
        <v>77</v>
      </c>
      <c r="G95" s="324"/>
      <c r="H95" s="305" t="s">
        <v>1873</v>
      </c>
      <c r="I95" s="305" t="s">
        <v>1872</v>
      </c>
      <c r="J95" s="305"/>
      <c r="K95" s="317"/>
    </row>
    <row r="96" spans="2:11" s="1" customFormat="1" ht="15" customHeight="1">
      <c r="B96" s="326"/>
      <c r="C96" s="305" t="s">
        <v>38</v>
      </c>
      <c r="D96" s="305"/>
      <c r="E96" s="305"/>
      <c r="F96" s="325" t="s">
        <v>77</v>
      </c>
      <c r="G96" s="324"/>
      <c r="H96" s="305" t="s">
        <v>1874</v>
      </c>
      <c r="I96" s="305" t="s">
        <v>1872</v>
      </c>
      <c r="J96" s="305"/>
      <c r="K96" s="317"/>
    </row>
    <row r="97" spans="2:11" s="1" customFormat="1" ht="15" customHeight="1">
      <c r="B97" s="326"/>
      <c r="C97" s="305" t="s">
        <v>48</v>
      </c>
      <c r="D97" s="305"/>
      <c r="E97" s="305"/>
      <c r="F97" s="325" t="s">
        <v>77</v>
      </c>
      <c r="G97" s="324"/>
      <c r="H97" s="305" t="s">
        <v>1875</v>
      </c>
      <c r="I97" s="305" t="s">
        <v>1872</v>
      </c>
      <c r="J97" s="305"/>
      <c r="K97" s="317"/>
    </row>
    <row r="98" spans="2:11" s="1" customFormat="1" ht="15" customHeight="1">
      <c r="B98" s="329"/>
      <c r="C98" s="330"/>
      <c r="D98" s="330"/>
      <c r="E98" s="330"/>
      <c r="F98" s="330"/>
      <c r="G98" s="330"/>
      <c r="H98" s="330"/>
      <c r="I98" s="330"/>
      <c r="J98" s="330"/>
      <c r="K98" s="331"/>
    </row>
    <row r="99" spans="2:11" s="1" customFormat="1" ht="18.75" customHeight="1">
      <c r="B99" s="332"/>
      <c r="C99" s="333"/>
      <c r="D99" s="333"/>
      <c r="E99" s="333"/>
      <c r="F99" s="333"/>
      <c r="G99" s="333"/>
      <c r="H99" s="333"/>
      <c r="I99" s="333"/>
      <c r="J99" s="333"/>
      <c r="K99" s="332"/>
    </row>
    <row r="100" spans="2:11" s="1" customFormat="1" ht="18.75" customHeight="1">
      <c r="B100" s="312"/>
      <c r="C100" s="312"/>
      <c r="D100" s="312"/>
      <c r="E100" s="312"/>
      <c r="F100" s="312"/>
      <c r="G100" s="312"/>
      <c r="H100" s="312"/>
      <c r="I100" s="312"/>
      <c r="J100" s="312"/>
      <c r="K100" s="312"/>
    </row>
    <row r="101" spans="2:11" s="1" customFormat="1" ht="7.5" customHeight="1">
      <c r="B101" s="313"/>
      <c r="C101" s="314"/>
      <c r="D101" s="314"/>
      <c r="E101" s="314"/>
      <c r="F101" s="314"/>
      <c r="G101" s="314"/>
      <c r="H101" s="314"/>
      <c r="I101" s="314"/>
      <c r="J101" s="314"/>
      <c r="K101" s="315"/>
    </row>
    <row r="102" spans="2:11" s="1" customFormat="1" ht="45" customHeight="1">
      <c r="B102" s="316"/>
      <c r="C102" s="422" t="s">
        <v>1876</v>
      </c>
      <c r="D102" s="422"/>
      <c r="E102" s="422"/>
      <c r="F102" s="422"/>
      <c r="G102" s="422"/>
      <c r="H102" s="422"/>
      <c r="I102" s="422"/>
      <c r="J102" s="422"/>
      <c r="K102" s="317"/>
    </row>
    <row r="103" spans="2:11" s="1" customFormat="1" ht="17.25" customHeight="1">
      <c r="B103" s="316"/>
      <c r="C103" s="318" t="s">
        <v>1832</v>
      </c>
      <c r="D103" s="318"/>
      <c r="E103" s="318"/>
      <c r="F103" s="318" t="s">
        <v>1833</v>
      </c>
      <c r="G103" s="319"/>
      <c r="H103" s="318" t="s">
        <v>54</v>
      </c>
      <c r="I103" s="318" t="s">
        <v>57</v>
      </c>
      <c r="J103" s="318" t="s">
        <v>1834</v>
      </c>
      <c r="K103" s="317"/>
    </row>
    <row r="104" spans="2:11" s="1" customFormat="1" ht="17.25" customHeight="1">
      <c r="B104" s="316"/>
      <c r="C104" s="320" t="s">
        <v>1835</v>
      </c>
      <c r="D104" s="320"/>
      <c r="E104" s="320"/>
      <c r="F104" s="321" t="s">
        <v>1836</v>
      </c>
      <c r="G104" s="322"/>
      <c r="H104" s="320"/>
      <c r="I104" s="320"/>
      <c r="J104" s="320" t="s">
        <v>1837</v>
      </c>
      <c r="K104" s="317"/>
    </row>
    <row r="105" spans="2:11" s="1" customFormat="1" ht="5.25" customHeight="1">
      <c r="B105" s="316"/>
      <c r="C105" s="318"/>
      <c r="D105" s="318"/>
      <c r="E105" s="318"/>
      <c r="F105" s="318"/>
      <c r="G105" s="334"/>
      <c r="H105" s="318"/>
      <c r="I105" s="318"/>
      <c r="J105" s="318"/>
      <c r="K105" s="317"/>
    </row>
    <row r="106" spans="2:11" s="1" customFormat="1" ht="15" customHeight="1">
      <c r="B106" s="316"/>
      <c r="C106" s="305" t="s">
        <v>53</v>
      </c>
      <c r="D106" s="323"/>
      <c r="E106" s="323"/>
      <c r="F106" s="325" t="s">
        <v>77</v>
      </c>
      <c r="G106" s="334"/>
      <c r="H106" s="305" t="s">
        <v>1877</v>
      </c>
      <c r="I106" s="305" t="s">
        <v>1839</v>
      </c>
      <c r="J106" s="305">
        <v>20</v>
      </c>
      <c r="K106" s="317"/>
    </row>
    <row r="107" spans="2:11" s="1" customFormat="1" ht="15" customHeight="1">
      <c r="B107" s="316"/>
      <c r="C107" s="305" t="s">
        <v>1840</v>
      </c>
      <c r="D107" s="305"/>
      <c r="E107" s="305"/>
      <c r="F107" s="325" t="s">
        <v>77</v>
      </c>
      <c r="G107" s="305"/>
      <c r="H107" s="305" t="s">
        <v>1877</v>
      </c>
      <c r="I107" s="305" t="s">
        <v>1839</v>
      </c>
      <c r="J107" s="305">
        <v>120</v>
      </c>
      <c r="K107" s="317"/>
    </row>
    <row r="108" spans="2:11" s="1" customFormat="1" ht="15" customHeight="1">
      <c r="B108" s="326"/>
      <c r="C108" s="305" t="s">
        <v>1842</v>
      </c>
      <c r="D108" s="305"/>
      <c r="E108" s="305"/>
      <c r="F108" s="325" t="s">
        <v>1843</v>
      </c>
      <c r="G108" s="305"/>
      <c r="H108" s="305" t="s">
        <v>1877</v>
      </c>
      <c r="I108" s="305" t="s">
        <v>1839</v>
      </c>
      <c r="J108" s="305">
        <v>50</v>
      </c>
      <c r="K108" s="317"/>
    </row>
    <row r="109" spans="2:11" s="1" customFormat="1" ht="15" customHeight="1">
      <c r="B109" s="326"/>
      <c r="C109" s="305" t="s">
        <v>1845</v>
      </c>
      <c r="D109" s="305"/>
      <c r="E109" s="305"/>
      <c r="F109" s="325" t="s">
        <v>77</v>
      </c>
      <c r="G109" s="305"/>
      <c r="H109" s="305" t="s">
        <v>1877</v>
      </c>
      <c r="I109" s="305" t="s">
        <v>1847</v>
      </c>
      <c r="J109" s="305"/>
      <c r="K109" s="317"/>
    </row>
    <row r="110" spans="2:11" s="1" customFormat="1" ht="15" customHeight="1">
      <c r="B110" s="326"/>
      <c r="C110" s="305" t="s">
        <v>1856</v>
      </c>
      <c r="D110" s="305"/>
      <c r="E110" s="305"/>
      <c r="F110" s="325" t="s">
        <v>1843</v>
      </c>
      <c r="G110" s="305"/>
      <c r="H110" s="305" t="s">
        <v>1877</v>
      </c>
      <c r="I110" s="305" t="s">
        <v>1839</v>
      </c>
      <c r="J110" s="305">
        <v>50</v>
      </c>
      <c r="K110" s="317"/>
    </row>
    <row r="111" spans="2:11" s="1" customFormat="1" ht="15" customHeight="1">
      <c r="B111" s="326"/>
      <c r="C111" s="305" t="s">
        <v>1864</v>
      </c>
      <c r="D111" s="305"/>
      <c r="E111" s="305"/>
      <c r="F111" s="325" t="s">
        <v>1843</v>
      </c>
      <c r="G111" s="305"/>
      <c r="H111" s="305" t="s">
        <v>1877</v>
      </c>
      <c r="I111" s="305" t="s">
        <v>1839</v>
      </c>
      <c r="J111" s="305">
        <v>50</v>
      </c>
      <c r="K111" s="317"/>
    </row>
    <row r="112" spans="2:11" s="1" customFormat="1" ht="15" customHeight="1">
      <c r="B112" s="326"/>
      <c r="C112" s="305" t="s">
        <v>1862</v>
      </c>
      <c r="D112" s="305"/>
      <c r="E112" s="305"/>
      <c r="F112" s="325" t="s">
        <v>1843</v>
      </c>
      <c r="G112" s="305"/>
      <c r="H112" s="305" t="s">
        <v>1877</v>
      </c>
      <c r="I112" s="305" t="s">
        <v>1839</v>
      </c>
      <c r="J112" s="305">
        <v>50</v>
      </c>
      <c r="K112" s="317"/>
    </row>
    <row r="113" spans="2:11" s="1" customFormat="1" ht="15" customHeight="1">
      <c r="B113" s="326"/>
      <c r="C113" s="305" t="s">
        <v>53</v>
      </c>
      <c r="D113" s="305"/>
      <c r="E113" s="305"/>
      <c r="F113" s="325" t="s">
        <v>77</v>
      </c>
      <c r="G113" s="305"/>
      <c r="H113" s="305" t="s">
        <v>1878</v>
      </c>
      <c r="I113" s="305" t="s">
        <v>1839</v>
      </c>
      <c r="J113" s="305">
        <v>20</v>
      </c>
      <c r="K113" s="317"/>
    </row>
    <row r="114" spans="2:11" s="1" customFormat="1" ht="15" customHeight="1">
      <c r="B114" s="326"/>
      <c r="C114" s="305" t="s">
        <v>1879</v>
      </c>
      <c r="D114" s="305"/>
      <c r="E114" s="305"/>
      <c r="F114" s="325" t="s">
        <v>77</v>
      </c>
      <c r="G114" s="305"/>
      <c r="H114" s="305" t="s">
        <v>1880</v>
      </c>
      <c r="I114" s="305" t="s">
        <v>1839</v>
      </c>
      <c r="J114" s="305">
        <v>120</v>
      </c>
      <c r="K114" s="317"/>
    </row>
    <row r="115" spans="2:11" s="1" customFormat="1" ht="15" customHeight="1">
      <c r="B115" s="326"/>
      <c r="C115" s="305" t="s">
        <v>38</v>
      </c>
      <c r="D115" s="305"/>
      <c r="E115" s="305"/>
      <c r="F115" s="325" t="s">
        <v>77</v>
      </c>
      <c r="G115" s="305"/>
      <c r="H115" s="305" t="s">
        <v>1881</v>
      </c>
      <c r="I115" s="305" t="s">
        <v>1872</v>
      </c>
      <c r="J115" s="305"/>
      <c r="K115" s="317"/>
    </row>
    <row r="116" spans="2:11" s="1" customFormat="1" ht="15" customHeight="1">
      <c r="B116" s="326"/>
      <c r="C116" s="305" t="s">
        <v>48</v>
      </c>
      <c r="D116" s="305"/>
      <c r="E116" s="305"/>
      <c r="F116" s="325" t="s">
        <v>77</v>
      </c>
      <c r="G116" s="305"/>
      <c r="H116" s="305" t="s">
        <v>1882</v>
      </c>
      <c r="I116" s="305" t="s">
        <v>1872</v>
      </c>
      <c r="J116" s="305"/>
      <c r="K116" s="317"/>
    </row>
    <row r="117" spans="2:11" s="1" customFormat="1" ht="15" customHeight="1">
      <c r="B117" s="326"/>
      <c r="C117" s="305" t="s">
        <v>57</v>
      </c>
      <c r="D117" s="305"/>
      <c r="E117" s="305"/>
      <c r="F117" s="325" t="s">
        <v>77</v>
      </c>
      <c r="G117" s="305"/>
      <c r="H117" s="305" t="s">
        <v>1883</v>
      </c>
      <c r="I117" s="305" t="s">
        <v>1884</v>
      </c>
      <c r="J117" s="305"/>
      <c r="K117" s="317"/>
    </row>
    <row r="118" spans="2:11" s="1" customFormat="1" ht="15" customHeight="1">
      <c r="B118" s="329"/>
      <c r="C118" s="335"/>
      <c r="D118" s="335"/>
      <c r="E118" s="335"/>
      <c r="F118" s="335"/>
      <c r="G118" s="335"/>
      <c r="H118" s="335"/>
      <c r="I118" s="335"/>
      <c r="J118" s="335"/>
      <c r="K118" s="331"/>
    </row>
    <row r="119" spans="2:11" s="1" customFormat="1" ht="18.75" customHeight="1">
      <c r="B119" s="336"/>
      <c r="C119" s="302"/>
      <c r="D119" s="302"/>
      <c r="E119" s="302"/>
      <c r="F119" s="337"/>
      <c r="G119" s="302"/>
      <c r="H119" s="302"/>
      <c r="I119" s="302"/>
      <c r="J119" s="302"/>
      <c r="K119" s="336"/>
    </row>
    <row r="120" spans="2:11" s="1" customFormat="1" ht="18.75" customHeight="1">
      <c r="B120" s="312"/>
      <c r="C120" s="312"/>
      <c r="D120" s="312"/>
      <c r="E120" s="312"/>
      <c r="F120" s="312"/>
      <c r="G120" s="312"/>
      <c r="H120" s="312"/>
      <c r="I120" s="312"/>
      <c r="J120" s="312"/>
      <c r="K120" s="312"/>
    </row>
    <row r="121" spans="2:11" s="1" customFormat="1" ht="7.5" customHeight="1">
      <c r="B121" s="338"/>
      <c r="C121" s="339"/>
      <c r="D121" s="339"/>
      <c r="E121" s="339"/>
      <c r="F121" s="339"/>
      <c r="G121" s="339"/>
      <c r="H121" s="339"/>
      <c r="I121" s="339"/>
      <c r="J121" s="339"/>
      <c r="K121" s="340"/>
    </row>
    <row r="122" spans="2:11" s="1" customFormat="1" ht="45" customHeight="1">
      <c r="B122" s="341"/>
      <c r="C122" s="423" t="s">
        <v>1885</v>
      </c>
      <c r="D122" s="423"/>
      <c r="E122" s="423"/>
      <c r="F122" s="423"/>
      <c r="G122" s="423"/>
      <c r="H122" s="423"/>
      <c r="I122" s="423"/>
      <c r="J122" s="423"/>
      <c r="K122" s="342"/>
    </row>
    <row r="123" spans="2:11" s="1" customFormat="1" ht="17.25" customHeight="1">
      <c r="B123" s="343"/>
      <c r="C123" s="318" t="s">
        <v>1832</v>
      </c>
      <c r="D123" s="318"/>
      <c r="E123" s="318"/>
      <c r="F123" s="318" t="s">
        <v>1833</v>
      </c>
      <c r="G123" s="319"/>
      <c r="H123" s="318" t="s">
        <v>54</v>
      </c>
      <c r="I123" s="318" t="s">
        <v>57</v>
      </c>
      <c r="J123" s="318" t="s">
        <v>1834</v>
      </c>
      <c r="K123" s="344"/>
    </row>
    <row r="124" spans="2:11" s="1" customFormat="1" ht="17.25" customHeight="1">
      <c r="B124" s="343"/>
      <c r="C124" s="320" t="s">
        <v>1835</v>
      </c>
      <c r="D124" s="320"/>
      <c r="E124" s="320"/>
      <c r="F124" s="321" t="s">
        <v>1836</v>
      </c>
      <c r="G124" s="322"/>
      <c r="H124" s="320"/>
      <c r="I124" s="320"/>
      <c r="J124" s="320" t="s">
        <v>1837</v>
      </c>
      <c r="K124" s="344"/>
    </row>
    <row r="125" spans="2:11" s="1" customFormat="1" ht="5.25" customHeight="1">
      <c r="B125" s="345"/>
      <c r="C125" s="323"/>
      <c r="D125" s="323"/>
      <c r="E125" s="323"/>
      <c r="F125" s="323"/>
      <c r="G125" s="305"/>
      <c r="H125" s="323"/>
      <c r="I125" s="323"/>
      <c r="J125" s="323"/>
      <c r="K125" s="346"/>
    </row>
    <row r="126" spans="2:11" s="1" customFormat="1" ht="15" customHeight="1">
      <c r="B126" s="345"/>
      <c r="C126" s="305" t="s">
        <v>1840</v>
      </c>
      <c r="D126" s="323"/>
      <c r="E126" s="323"/>
      <c r="F126" s="325" t="s">
        <v>77</v>
      </c>
      <c r="G126" s="305"/>
      <c r="H126" s="305" t="s">
        <v>1877</v>
      </c>
      <c r="I126" s="305" t="s">
        <v>1839</v>
      </c>
      <c r="J126" s="305">
        <v>120</v>
      </c>
      <c r="K126" s="347"/>
    </row>
    <row r="127" spans="2:11" s="1" customFormat="1" ht="15" customHeight="1">
      <c r="B127" s="345"/>
      <c r="C127" s="305" t="s">
        <v>1886</v>
      </c>
      <c r="D127" s="305"/>
      <c r="E127" s="305"/>
      <c r="F127" s="325" t="s">
        <v>77</v>
      </c>
      <c r="G127" s="305"/>
      <c r="H127" s="305" t="s">
        <v>1887</v>
      </c>
      <c r="I127" s="305" t="s">
        <v>1839</v>
      </c>
      <c r="J127" s="305" t="s">
        <v>1888</v>
      </c>
      <c r="K127" s="347"/>
    </row>
    <row r="128" spans="2:11" s="1" customFormat="1" ht="15" customHeight="1">
      <c r="B128" s="345"/>
      <c r="C128" s="305" t="s">
        <v>1786</v>
      </c>
      <c r="D128" s="305"/>
      <c r="E128" s="305"/>
      <c r="F128" s="325" t="s">
        <v>77</v>
      </c>
      <c r="G128" s="305"/>
      <c r="H128" s="305" t="s">
        <v>1889</v>
      </c>
      <c r="I128" s="305" t="s">
        <v>1839</v>
      </c>
      <c r="J128" s="305" t="s">
        <v>1888</v>
      </c>
      <c r="K128" s="347"/>
    </row>
    <row r="129" spans="2:11" s="1" customFormat="1" ht="15" customHeight="1">
      <c r="B129" s="345"/>
      <c r="C129" s="305" t="s">
        <v>1848</v>
      </c>
      <c r="D129" s="305"/>
      <c r="E129" s="305"/>
      <c r="F129" s="325" t="s">
        <v>1843</v>
      </c>
      <c r="G129" s="305"/>
      <c r="H129" s="305" t="s">
        <v>1849</v>
      </c>
      <c r="I129" s="305" t="s">
        <v>1839</v>
      </c>
      <c r="J129" s="305">
        <v>15</v>
      </c>
      <c r="K129" s="347"/>
    </row>
    <row r="130" spans="2:11" s="1" customFormat="1" ht="15" customHeight="1">
      <c r="B130" s="345"/>
      <c r="C130" s="327" t="s">
        <v>1850</v>
      </c>
      <c r="D130" s="327"/>
      <c r="E130" s="327"/>
      <c r="F130" s="328" t="s">
        <v>1843</v>
      </c>
      <c r="G130" s="327"/>
      <c r="H130" s="327" t="s">
        <v>1851</v>
      </c>
      <c r="I130" s="327" t="s">
        <v>1839</v>
      </c>
      <c r="J130" s="327">
        <v>15</v>
      </c>
      <c r="K130" s="347"/>
    </row>
    <row r="131" spans="2:11" s="1" customFormat="1" ht="15" customHeight="1">
      <c r="B131" s="345"/>
      <c r="C131" s="327" t="s">
        <v>1852</v>
      </c>
      <c r="D131" s="327"/>
      <c r="E131" s="327"/>
      <c r="F131" s="328" t="s">
        <v>1843</v>
      </c>
      <c r="G131" s="327"/>
      <c r="H131" s="327" t="s">
        <v>1853</v>
      </c>
      <c r="I131" s="327" t="s">
        <v>1839</v>
      </c>
      <c r="J131" s="327">
        <v>20</v>
      </c>
      <c r="K131" s="347"/>
    </row>
    <row r="132" spans="2:11" s="1" customFormat="1" ht="15" customHeight="1">
      <c r="B132" s="345"/>
      <c r="C132" s="327" t="s">
        <v>1854</v>
      </c>
      <c r="D132" s="327"/>
      <c r="E132" s="327"/>
      <c r="F132" s="328" t="s">
        <v>1843</v>
      </c>
      <c r="G132" s="327"/>
      <c r="H132" s="327" t="s">
        <v>1855</v>
      </c>
      <c r="I132" s="327" t="s">
        <v>1839</v>
      </c>
      <c r="J132" s="327">
        <v>20</v>
      </c>
      <c r="K132" s="347"/>
    </row>
    <row r="133" spans="2:11" s="1" customFormat="1" ht="15" customHeight="1">
      <c r="B133" s="345"/>
      <c r="C133" s="305" t="s">
        <v>1842</v>
      </c>
      <c r="D133" s="305"/>
      <c r="E133" s="305"/>
      <c r="F133" s="325" t="s">
        <v>1843</v>
      </c>
      <c r="G133" s="305"/>
      <c r="H133" s="305" t="s">
        <v>1877</v>
      </c>
      <c r="I133" s="305" t="s">
        <v>1839</v>
      </c>
      <c r="J133" s="305">
        <v>50</v>
      </c>
      <c r="K133" s="347"/>
    </row>
    <row r="134" spans="2:11" s="1" customFormat="1" ht="15" customHeight="1">
      <c r="B134" s="345"/>
      <c r="C134" s="305" t="s">
        <v>1856</v>
      </c>
      <c r="D134" s="305"/>
      <c r="E134" s="305"/>
      <c r="F134" s="325" t="s">
        <v>1843</v>
      </c>
      <c r="G134" s="305"/>
      <c r="H134" s="305" t="s">
        <v>1877</v>
      </c>
      <c r="I134" s="305" t="s">
        <v>1839</v>
      </c>
      <c r="J134" s="305">
        <v>50</v>
      </c>
      <c r="K134" s="347"/>
    </row>
    <row r="135" spans="2:11" s="1" customFormat="1" ht="15" customHeight="1">
      <c r="B135" s="345"/>
      <c r="C135" s="305" t="s">
        <v>1862</v>
      </c>
      <c r="D135" s="305"/>
      <c r="E135" s="305"/>
      <c r="F135" s="325" t="s">
        <v>1843</v>
      </c>
      <c r="G135" s="305"/>
      <c r="H135" s="305" t="s">
        <v>1877</v>
      </c>
      <c r="I135" s="305" t="s">
        <v>1839</v>
      </c>
      <c r="J135" s="305">
        <v>50</v>
      </c>
      <c r="K135" s="347"/>
    </row>
    <row r="136" spans="2:11" s="1" customFormat="1" ht="15" customHeight="1">
      <c r="B136" s="345"/>
      <c r="C136" s="305" t="s">
        <v>1864</v>
      </c>
      <c r="D136" s="305"/>
      <c r="E136" s="305"/>
      <c r="F136" s="325" t="s">
        <v>1843</v>
      </c>
      <c r="G136" s="305"/>
      <c r="H136" s="305" t="s">
        <v>1877</v>
      </c>
      <c r="I136" s="305" t="s">
        <v>1839</v>
      </c>
      <c r="J136" s="305">
        <v>50</v>
      </c>
      <c r="K136" s="347"/>
    </row>
    <row r="137" spans="2:11" s="1" customFormat="1" ht="15" customHeight="1">
      <c r="B137" s="345"/>
      <c r="C137" s="305" t="s">
        <v>1865</v>
      </c>
      <c r="D137" s="305"/>
      <c r="E137" s="305"/>
      <c r="F137" s="325" t="s">
        <v>1843</v>
      </c>
      <c r="G137" s="305"/>
      <c r="H137" s="305" t="s">
        <v>1890</v>
      </c>
      <c r="I137" s="305" t="s">
        <v>1839</v>
      </c>
      <c r="J137" s="305">
        <v>255</v>
      </c>
      <c r="K137" s="347"/>
    </row>
    <row r="138" spans="2:11" s="1" customFormat="1" ht="15" customHeight="1">
      <c r="B138" s="345"/>
      <c r="C138" s="305" t="s">
        <v>1867</v>
      </c>
      <c r="D138" s="305"/>
      <c r="E138" s="305"/>
      <c r="F138" s="325" t="s">
        <v>77</v>
      </c>
      <c r="G138" s="305"/>
      <c r="H138" s="305" t="s">
        <v>1891</v>
      </c>
      <c r="I138" s="305" t="s">
        <v>1869</v>
      </c>
      <c r="J138" s="305"/>
      <c r="K138" s="347"/>
    </row>
    <row r="139" spans="2:11" s="1" customFormat="1" ht="15" customHeight="1">
      <c r="B139" s="345"/>
      <c r="C139" s="305" t="s">
        <v>1870</v>
      </c>
      <c r="D139" s="305"/>
      <c r="E139" s="305"/>
      <c r="F139" s="325" t="s">
        <v>77</v>
      </c>
      <c r="G139" s="305"/>
      <c r="H139" s="305" t="s">
        <v>1892</v>
      </c>
      <c r="I139" s="305" t="s">
        <v>1872</v>
      </c>
      <c r="J139" s="305"/>
      <c r="K139" s="347"/>
    </row>
    <row r="140" spans="2:11" s="1" customFormat="1" ht="15" customHeight="1">
      <c r="B140" s="345"/>
      <c r="C140" s="305" t="s">
        <v>1873</v>
      </c>
      <c r="D140" s="305"/>
      <c r="E140" s="305"/>
      <c r="F140" s="325" t="s">
        <v>77</v>
      </c>
      <c r="G140" s="305"/>
      <c r="H140" s="305" t="s">
        <v>1873</v>
      </c>
      <c r="I140" s="305" t="s">
        <v>1872</v>
      </c>
      <c r="J140" s="305"/>
      <c r="K140" s="347"/>
    </row>
    <row r="141" spans="2:11" s="1" customFormat="1" ht="15" customHeight="1">
      <c r="B141" s="345"/>
      <c r="C141" s="305" t="s">
        <v>38</v>
      </c>
      <c r="D141" s="305"/>
      <c r="E141" s="305"/>
      <c r="F141" s="325" t="s">
        <v>77</v>
      </c>
      <c r="G141" s="305"/>
      <c r="H141" s="305" t="s">
        <v>1893</v>
      </c>
      <c r="I141" s="305" t="s">
        <v>1872</v>
      </c>
      <c r="J141" s="305"/>
      <c r="K141" s="347"/>
    </row>
    <row r="142" spans="2:11" s="1" customFormat="1" ht="15" customHeight="1">
      <c r="B142" s="345"/>
      <c r="C142" s="305" t="s">
        <v>1894</v>
      </c>
      <c r="D142" s="305"/>
      <c r="E142" s="305"/>
      <c r="F142" s="325" t="s">
        <v>77</v>
      </c>
      <c r="G142" s="305"/>
      <c r="H142" s="305" t="s">
        <v>1895</v>
      </c>
      <c r="I142" s="305" t="s">
        <v>1872</v>
      </c>
      <c r="J142" s="305"/>
      <c r="K142" s="347"/>
    </row>
    <row r="143" spans="2:11" s="1" customFormat="1" ht="15" customHeight="1">
      <c r="B143" s="348"/>
      <c r="C143" s="349"/>
      <c r="D143" s="349"/>
      <c r="E143" s="349"/>
      <c r="F143" s="349"/>
      <c r="G143" s="349"/>
      <c r="H143" s="349"/>
      <c r="I143" s="349"/>
      <c r="J143" s="349"/>
      <c r="K143" s="350"/>
    </row>
    <row r="144" spans="2:11" s="1" customFormat="1" ht="18.75" customHeight="1">
      <c r="B144" s="302"/>
      <c r="C144" s="302"/>
      <c r="D144" s="302"/>
      <c r="E144" s="302"/>
      <c r="F144" s="337"/>
      <c r="G144" s="302"/>
      <c r="H144" s="302"/>
      <c r="I144" s="302"/>
      <c r="J144" s="302"/>
      <c r="K144" s="302"/>
    </row>
    <row r="145" spans="2:11" s="1" customFormat="1" ht="18.75" customHeight="1">
      <c r="B145" s="312"/>
      <c r="C145" s="312"/>
      <c r="D145" s="312"/>
      <c r="E145" s="312"/>
      <c r="F145" s="312"/>
      <c r="G145" s="312"/>
      <c r="H145" s="312"/>
      <c r="I145" s="312"/>
      <c r="J145" s="312"/>
      <c r="K145" s="312"/>
    </row>
    <row r="146" spans="2:11" s="1" customFormat="1" ht="7.5" customHeight="1">
      <c r="B146" s="313"/>
      <c r="C146" s="314"/>
      <c r="D146" s="314"/>
      <c r="E146" s="314"/>
      <c r="F146" s="314"/>
      <c r="G146" s="314"/>
      <c r="H146" s="314"/>
      <c r="I146" s="314"/>
      <c r="J146" s="314"/>
      <c r="K146" s="315"/>
    </row>
    <row r="147" spans="2:11" s="1" customFormat="1" ht="45" customHeight="1">
      <c r="B147" s="316"/>
      <c r="C147" s="422" t="s">
        <v>1896</v>
      </c>
      <c r="D147" s="422"/>
      <c r="E147" s="422"/>
      <c r="F147" s="422"/>
      <c r="G147" s="422"/>
      <c r="H147" s="422"/>
      <c r="I147" s="422"/>
      <c r="J147" s="422"/>
      <c r="K147" s="317"/>
    </row>
    <row r="148" spans="2:11" s="1" customFormat="1" ht="17.25" customHeight="1">
      <c r="B148" s="316"/>
      <c r="C148" s="318" t="s">
        <v>1832</v>
      </c>
      <c r="D148" s="318"/>
      <c r="E148" s="318"/>
      <c r="F148" s="318" t="s">
        <v>1833</v>
      </c>
      <c r="G148" s="319"/>
      <c r="H148" s="318" t="s">
        <v>54</v>
      </c>
      <c r="I148" s="318" t="s">
        <v>57</v>
      </c>
      <c r="J148" s="318" t="s">
        <v>1834</v>
      </c>
      <c r="K148" s="317"/>
    </row>
    <row r="149" spans="2:11" s="1" customFormat="1" ht="17.25" customHeight="1">
      <c r="B149" s="316"/>
      <c r="C149" s="320" t="s">
        <v>1835</v>
      </c>
      <c r="D149" s="320"/>
      <c r="E149" s="320"/>
      <c r="F149" s="321" t="s">
        <v>1836</v>
      </c>
      <c r="G149" s="322"/>
      <c r="H149" s="320"/>
      <c r="I149" s="320"/>
      <c r="J149" s="320" t="s">
        <v>1837</v>
      </c>
      <c r="K149" s="317"/>
    </row>
    <row r="150" spans="2:11" s="1" customFormat="1" ht="5.25" customHeight="1">
      <c r="B150" s="326"/>
      <c r="C150" s="323"/>
      <c r="D150" s="323"/>
      <c r="E150" s="323"/>
      <c r="F150" s="323"/>
      <c r="G150" s="324"/>
      <c r="H150" s="323"/>
      <c r="I150" s="323"/>
      <c r="J150" s="323"/>
      <c r="K150" s="347"/>
    </row>
    <row r="151" spans="2:11" s="1" customFormat="1" ht="15" customHeight="1">
      <c r="B151" s="326"/>
      <c r="C151" s="351" t="s">
        <v>1840</v>
      </c>
      <c r="D151" s="305"/>
      <c r="E151" s="305"/>
      <c r="F151" s="352" t="s">
        <v>77</v>
      </c>
      <c r="G151" s="305"/>
      <c r="H151" s="351" t="s">
        <v>1877</v>
      </c>
      <c r="I151" s="351" t="s">
        <v>1839</v>
      </c>
      <c r="J151" s="351">
        <v>120</v>
      </c>
      <c r="K151" s="347"/>
    </row>
    <row r="152" spans="2:11" s="1" customFormat="1" ht="15" customHeight="1">
      <c r="B152" s="326"/>
      <c r="C152" s="351" t="s">
        <v>1886</v>
      </c>
      <c r="D152" s="305"/>
      <c r="E152" s="305"/>
      <c r="F152" s="352" t="s">
        <v>77</v>
      </c>
      <c r="G152" s="305"/>
      <c r="H152" s="351" t="s">
        <v>1897</v>
      </c>
      <c r="I152" s="351" t="s">
        <v>1839</v>
      </c>
      <c r="J152" s="351" t="s">
        <v>1888</v>
      </c>
      <c r="K152" s="347"/>
    </row>
    <row r="153" spans="2:11" s="1" customFormat="1" ht="15" customHeight="1">
      <c r="B153" s="326"/>
      <c r="C153" s="351" t="s">
        <v>1786</v>
      </c>
      <c r="D153" s="305"/>
      <c r="E153" s="305"/>
      <c r="F153" s="352" t="s">
        <v>77</v>
      </c>
      <c r="G153" s="305"/>
      <c r="H153" s="351" t="s">
        <v>1898</v>
      </c>
      <c r="I153" s="351" t="s">
        <v>1839</v>
      </c>
      <c r="J153" s="351" t="s">
        <v>1888</v>
      </c>
      <c r="K153" s="347"/>
    </row>
    <row r="154" spans="2:11" s="1" customFormat="1" ht="15" customHeight="1">
      <c r="B154" s="326"/>
      <c r="C154" s="351" t="s">
        <v>1842</v>
      </c>
      <c r="D154" s="305"/>
      <c r="E154" s="305"/>
      <c r="F154" s="352" t="s">
        <v>1843</v>
      </c>
      <c r="G154" s="305"/>
      <c r="H154" s="351" t="s">
        <v>1877</v>
      </c>
      <c r="I154" s="351" t="s">
        <v>1839</v>
      </c>
      <c r="J154" s="351">
        <v>50</v>
      </c>
      <c r="K154" s="347"/>
    </row>
    <row r="155" spans="2:11" s="1" customFormat="1" ht="15" customHeight="1">
      <c r="B155" s="326"/>
      <c r="C155" s="351" t="s">
        <v>1845</v>
      </c>
      <c r="D155" s="305"/>
      <c r="E155" s="305"/>
      <c r="F155" s="352" t="s">
        <v>77</v>
      </c>
      <c r="G155" s="305"/>
      <c r="H155" s="351" t="s">
        <v>1877</v>
      </c>
      <c r="I155" s="351" t="s">
        <v>1847</v>
      </c>
      <c r="J155" s="351"/>
      <c r="K155" s="347"/>
    </row>
    <row r="156" spans="2:11" s="1" customFormat="1" ht="15" customHeight="1">
      <c r="B156" s="326"/>
      <c r="C156" s="351" t="s">
        <v>1856</v>
      </c>
      <c r="D156" s="305"/>
      <c r="E156" s="305"/>
      <c r="F156" s="352" t="s">
        <v>1843</v>
      </c>
      <c r="G156" s="305"/>
      <c r="H156" s="351" t="s">
        <v>1877</v>
      </c>
      <c r="I156" s="351" t="s">
        <v>1839</v>
      </c>
      <c r="J156" s="351">
        <v>50</v>
      </c>
      <c r="K156" s="347"/>
    </row>
    <row r="157" spans="2:11" s="1" customFormat="1" ht="15" customHeight="1">
      <c r="B157" s="326"/>
      <c r="C157" s="351" t="s">
        <v>1864</v>
      </c>
      <c r="D157" s="305"/>
      <c r="E157" s="305"/>
      <c r="F157" s="352" t="s">
        <v>1843</v>
      </c>
      <c r="G157" s="305"/>
      <c r="H157" s="351" t="s">
        <v>1877</v>
      </c>
      <c r="I157" s="351" t="s">
        <v>1839</v>
      </c>
      <c r="J157" s="351">
        <v>50</v>
      </c>
      <c r="K157" s="347"/>
    </row>
    <row r="158" spans="2:11" s="1" customFormat="1" ht="15" customHeight="1">
      <c r="B158" s="326"/>
      <c r="C158" s="351" t="s">
        <v>1862</v>
      </c>
      <c r="D158" s="305"/>
      <c r="E158" s="305"/>
      <c r="F158" s="352" t="s">
        <v>1843</v>
      </c>
      <c r="G158" s="305"/>
      <c r="H158" s="351" t="s">
        <v>1877</v>
      </c>
      <c r="I158" s="351" t="s">
        <v>1839</v>
      </c>
      <c r="J158" s="351">
        <v>50</v>
      </c>
      <c r="K158" s="347"/>
    </row>
    <row r="159" spans="2:11" s="1" customFormat="1" ht="15" customHeight="1">
      <c r="B159" s="326"/>
      <c r="C159" s="351" t="s">
        <v>98</v>
      </c>
      <c r="D159" s="305"/>
      <c r="E159" s="305"/>
      <c r="F159" s="352" t="s">
        <v>77</v>
      </c>
      <c r="G159" s="305"/>
      <c r="H159" s="351" t="s">
        <v>1899</v>
      </c>
      <c r="I159" s="351" t="s">
        <v>1839</v>
      </c>
      <c r="J159" s="351" t="s">
        <v>1900</v>
      </c>
      <c r="K159" s="347"/>
    </row>
    <row r="160" spans="2:11" s="1" customFormat="1" ht="15" customHeight="1">
      <c r="B160" s="326"/>
      <c r="C160" s="351" t="s">
        <v>1901</v>
      </c>
      <c r="D160" s="305"/>
      <c r="E160" s="305"/>
      <c r="F160" s="352" t="s">
        <v>77</v>
      </c>
      <c r="G160" s="305"/>
      <c r="H160" s="351" t="s">
        <v>1902</v>
      </c>
      <c r="I160" s="351" t="s">
        <v>1872</v>
      </c>
      <c r="J160" s="351"/>
      <c r="K160" s="347"/>
    </row>
    <row r="161" spans="2:11" s="1" customFormat="1" ht="15" customHeight="1">
      <c r="B161" s="353"/>
      <c r="C161" s="335"/>
      <c r="D161" s="335"/>
      <c r="E161" s="335"/>
      <c r="F161" s="335"/>
      <c r="G161" s="335"/>
      <c r="H161" s="335"/>
      <c r="I161" s="335"/>
      <c r="J161" s="335"/>
      <c r="K161" s="354"/>
    </row>
    <row r="162" spans="2:11" s="1" customFormat="1" ht="18.75" customHeight="1">
      <c r="B162" s="302"/>
      <c r="C162" s="305"/>
      <c r="D162" s="305"/>
      <c r="E162" s="305"/>
      <c r="F162" s="325"/>
      <c r="G162" s="305"/>
      <c r="H162" s="305"/>
      <c r="I162" s="305"/>
      <c r="J162" s="305"/>
      <c r="K162" s="302"/>
    </row>
    <row r="163" spans="2:11" s="1" customFormat="1" ht="18.75" customHeight="1">
      <c r="B163" s="312"/>
      <c r="C163" s="312"/>
      <c r="D163" s="312"/>
      <c r="E163" s="312"/>
      <c r="F163" s="312"/>
      <c r="G163" s="312"/>
      <c r="H163" s="312"/>
      <c r="I163" s="312"/>
      <c r="J163" s="312"/>
      <c r="K163" s="312"/>
    </row>
    <row r="164" spans="2:11" s="1" customFormat="1" ht="7.5" customHeight="1">
      <c r="B164" s="294"/>
      <c r="C164" s="295"/>
      <c r="D164" s="295"/>
      <c r="E164" s="295"/>
      <c r="F164" s="295"/>
      <c r="G164" s="295"/>
      <c r="H164" s="295"/>
      <c r="I164" s="295"/>
      <c r="J164" s="295"/>
      <c r="K164" s="296"/>
    </row>
    <row r="165" spans="2:11" s="1" customFormat="1" ht="45" customHeight="1">
      <c r="B165" s="297"/>
      <c r="C165" s="423" t="s">
        <v>1903</v>
      </c>
      <c r="D165" s="423"/>
      <c r="E165" s="423"/>
      <c r="F165" s="423"/>
      <c r="G165" s="423"/>
      <c r="H165" s="423"/>
      <c r="I165" s="423"/>
      <c r="J165" s="423"/>
      <c r="K165" s="298"/>
    </row>
    <row r="166" spans="2:11" s="1" customFormat="1" ht="17.25" customHeight="1">
      <c r="B166" s="297"/>
      <c r="C166" s="318" t="s">
        <v>1832</v>
      </c>
      <c r="D166" s="318"/>
      <c r="E166" s="318"/>
      <c r="F166" s="318" t="s">
        <v>1833</v>
      </c>
      <c r="G166" s="355"/>
      <c r="H166" s="356" t="s">
        <v>54</v>
      </c>
      <c r="I166" s="356" t="s">
        <v>57</v>
      </c>
      <c r="J166" s="318" t="s">
        <v>1834</v>
      </c>
      <c r="K166" s="298"/>
    </row>
    <row r="167" spans="2:11" s="1" customFormat="1" ht="17.25" customHeight="1">
      <c r="B167" s="299"/>
      <c r="C167" s="320" t="s">
        <v>1835</v>
      </c>
      <c r="D167" s="320"/>
      <c r="E167" s="320"/>
      <c r="F167" s="321" t="s">
        <v>1836</v>
      </c>
      <c r="G167" s="357"/>
      <c r="H167" s="358"/>
      <c r="I167" s="358"/>
      <c r="J167" s="320" t="s">
        <v>1837</v>
      </c>
      <c r="K167" s="300"/>
    </row>
    <row r="168" spans="2:11" s="1" customFormat="1" ht="5.25" customHeight="1">
      <c r="B168" s="326"/>
      <c r="C168" s="323"/>
      <c r="D168" s="323"/>
      <c r="E168" s="323"/>
      <c r="F168" s="323"/>
      <c r="G168" s="324"/>
      <c r="H168" s="323"/>
      <c r="I168" s="323"/>
      <c r="J168" s="323"/>
      <c r="K168" s="347"/>
    </row>
    <row r="169" spans="2:11" s="1" customFormat="1" ht="15" customHeight="1">
      <c r="B169" s="326"/>
      <c r="C169" s="305" t="s">
        <v>1840</v>
      </c>
      <c r="D169" s="305"/>
      <c r="E169" s="305"/>
      <c r="F169" s="325" t="s">
        <v>77</v>
      </c>
      <c r="G169" s="305"/>
      <c r="H169" s="305" t="s">
        <v>1877</v>
      </c>
      <c r="I169" s="305" t="s">
        <v>1839</v>
      </c>
      <c r="J169" s="305">
        <v>120</v>
      </c>
      <c r="K169" s="347"/>
    </row>
    <row r="170" spans="2:11" s="1" customFormat="1" ht="15" customHeight="1">
      <c r="B170" s="326"/>
      <c r="C170" s="305" t="s">
        <v>1886</v>
      </c>
      <c r="D170" s="305"/>
      <c r="E170" s="305"/>
      <c r="F170" s="325" t="s">
        <v>77</v>
      </c>
      <c r="G170" s="305"/>
      <c r="H170" s="305" t="s">
        <v>1887</v>
      </c>
      <c r="I170" s="305" t="s">
        <v>1839</v>
      </c>
      <c r="J170" s="305" t="s">
        <v>1888</v>
      </c>
      <c r="K170" s="347"/>
    </row>
    <row r="171" spans="2:11" s="1" customFormat="1" ht="15" customHeight="1">
      <c r="B171" s="326"/>
      <c r="C171" s="305" t="s">
        <v>1786</v>
      </c>
      <c r="D171" s="305"/>
      <c r="E171" s="305"/>
      <c r="F171" s="325" t="s">
        <v>77</v>
      </c>
      <c r="G171" s="305"/>
      <c r="H171" s="305" t="s">
        <v>1904</v>
      </c>
      <c r="I171" s="305" t="s">
        <v>1839</v>
      </c>
      <c r="J171" s="305" t="s">
        <v>1888</v>
      </c>
      <c r="K171" s="347"/>
    </row>
    <row r="172" spans="2:11" s="1" customFormat="1" ht="15" customHeight="1">
      <c r="B172" s="326"/>
      <c r="C172" s="305" t="s">
        <v>1842</v>
      </c>
      <c r="D172" s="305"/>
      <c r="E172" s="305"/>
      <c r="F172" s="325" t="s">
        <v>1843</v>
      </c>
      <c r="G172" s="305"/>
      <c r="H172" s="305" t="s">
        <v>1904</v>
      </c>
      <c r="I172" s="305" t="s">
        <v>1839</v>
      </c>
      <c r="J172" s="305">
        <v>50</v>
      </c>
      <c r="K172" s="347"/>
    </row>
    <row r="173" spans="2:11" s="1" customFormat="1" ht="15" customHeight="1">
      <c r="B173" s="326"/>
      <c r="C173" s="305" t="s">
        <v>1845</v>
      </c>
      <c r="D173" s="305"/>
      <c r="E173" s="305"/>
      <c r="F173" s="325" t="s">
        <v>77</v>
      </c>
      <c r="G173" s="305"/>
      <c r="H173" s="305" t="s">
        <v>1904</v>
      </c>
      <c r="I173" s="305" t="s">
        <v>1847</v>
      </c>
      <c r="J173" s="305"/>
      <c r="K173" s="347"/>
    </row>
    <row r="174" spans="2:11" s="1" customFormat="1" ht="15" customHeight="1">
      <c r="B174" s="326"/>
      <c r="C174" s="305" t="s">
        <v>1856</v>
      </c>
      <c r="D174" s="305"/>
      <c r="E174" s="305"/>
      <c r="F174" s="325" t="s">
        <v>1843</v>
      </c>
      <c r="G174" s="305"/>
      <c r="H174" s="305" t="s">
        <v>1904</v>
      </c>
      <c r="I174" s="305" t="s">
        <v>1839</v>
      </c>
      <c r="J174" s="305">
        <v>50</v>
      </c>
      <c r="K174" s="347"/>
    </row>
    <row r="175" spans="2:11" s="1" customFormat="1" ht="15" customHeight="1">
      <c r="B175" s="326"/>
      <c r="C175" s="305" t="s">
        <v>1864</v>
      </c>
      <c r="D175" s="305"/>
      <c r="E175" s="305"/>
      <c r="F175" s="325" t="s">
        <v>1843</v>
      </c>
      <c r="G175" s="305"/>
      <c r="H175" s="305" t="s">
        <v>1904</v>
      </c>
      <c r="I175" s="305" t="s">
        <v>1839</v>
      </c>
      <c r="J175" s="305">
        <v>50</v>
      </c>
      <c r="K175" s="347"/>
    </row>
    <row r="176" spans="2:11" s="1" customFormat="1" ht="15" customHeight="1">
      <c r="B176" s="326"/>
      <c r="C176" s="305" t="s">
        <v>1862</v>
      </c>
      <c r="D176" s="305"/>
      <c r="E176" s="305"/>
      <c r="F176" s="325" t="s">
        <v>1843</v>
      </c>
      <c r="G176" s="305"/>
      <c r="H176" s="305" t="s">
        <v>1904</v>
      </c>
      <c r="I176" s="305" t="s">
        <v>1839</v>
      </c>
      <c r="J176" s="305">
        <v>50</v>
      </c>
      <c r="K176" s="347"/>
    </row>
    <row r="177" spans="2:11" s="1" customFormat="1" ht="15" customHeight="1">
      <c r="B177" s="326"/>
      <c r="C177" s="305" t="s">
        <v>122</v>
      </c>
      <c r="D177" s="305"/>
      <c r="E177" s="305"/>
      <c r="F177" s="325" t="s">
        <v>77</v>
      </c>
      <c r="G177" s="305"/>
      <c r="H177" s="305" t="s">
        <v>1905</v>
      </c>
      <c r="I177" s="305" t="s">
        <v>1906</v>
      </c>
      <c r="J177" s="305"/>
      <c r="K177" s="347"/>
    </row>
    <row r="178" spans="2:11" s="1" customFormat="1" ht="15" customHeight="1">
      <c r="B178" s="326"/>
      <c r="C178" s="305" t="s">
        <v>57</v>
      </c>
      <c r="D178" s="305"/>
      <c r="E178" s="305"/>
      <c r="F178" s="325" t="s">
        <v>77</v>
      </c>
      <c r="G178" s="305"/>
      <c r="H178" s="305" t="s">
        <v>1907</v>
      </c>
      <c r="I178" s="305" t="s">
        <v>1908</v>
      </c>
      <c r="J178" s="305">
        <v>1</v>
      </c>
      <c r="K178" s="347"/>
    </row>
    <row r="179" spans="2:11" s="1" customFormat="1" ht="15" customHeight="1">
      <c r="B179" s="326"/>
      <c r="C179" s="305" t="s">
        <v>53</v>
      </c>
      <c r="D179" s="305"/>
      <c r="E179" s="305"/>
      <c r="F179" s="325" t="s">
        <v>77</v>
      </c>
      <c r="G179" s="305"/>
      <c r="H179" s="305" t="s">
        <v>1909</v>
      </c>
      <c r="I179" s="305" t="s">
        <v>1839</v>
      </c>
      <c r="J179" s="305">
        <v>20</v>
      </c>
      <c r="K179" s="347"/>
    </row>
    <row r="180" spans="2:11" s="1" customFormat="1" ht="15" customHeight="1">
      <c r="B180" s="326"/>
      <c r="C180" s="305" t="s">
        <v>54</v>
      </c>
      <c r="D180" s="305"/>
      <c r="E180" s="305"/>
      <c r="F180" s="325" t="s">
        <v>77</v>
      </c>
      <c r="G180" s="305"/>
      <c r="H180" s="305" t="s">
        <v>1910</v>
      </c>
      <c r="I180" s="305" t="s">
        <v>1839</v>
      </c>
      <c r="J180" s="305">
        <v>255</v>
      </c>
      <c r="K180" s="347"/>
    </row>
    <row r="181" spans="2:11" s="1" customFormat="1" ht="15" customHeight="1">
      <c r="B181" s="326"/>
      <c r="C181" s="305" t="s">
        <v>123</v>
      </c>
      <c r="D181" s="305"/>
      <c r="E181" s="305"/>
      <c r="F181" s="325" t="s">
        <v>77</v>
      </c>
      <c r="G181" s="305"/>
      <c r="H181" s="305" t="s">
        <v>1802</v>
      </c>
      <c r="I181" s="305" t="s">
        <v>1839</v>
      </c>
      <c r="J181" s="305">
        <v>10</v>
      </c>
      <c r="K181" s="347"/>
    </row>
    <row r="182" spans="2:11" s="1" customFormat="1" ht="15" customHeight="1">
      <c r="B182" s="326"/>
      <c r="C182" s="305" t="s">
        <v>124</v>
      </c>
      <c r="D182" s="305"/>
      <c r="E182" s="305"/>
      <c r="F182" s="325" t="s">
        <v>77</v>
      </c>
      <c r="G182" s="305"/>
      <c r="H182" s="305" t="s">
        <v>1911</v>
      </c>
      <c r="I182" s="305" t="s">
        <v>1872</v>
      </c>
      <c r="J182" s="305"/>
      <c r="K182" s="347"/>
    </row>
    <row r="183" spans="2:11" s="1" customFormat="1" ht="15" customHeight="1">
      <c r="B183" s="326"/>
      <c r="C183" s="305" t="s">
        <v>1912</v>
      </c>
      <c r="D183" s="305"/>
      <c r="E183" s="305"/>
      <c r="F183" s="325" t="s">
        <v>77</v>
      </c>
      <c r="G183" s="305"/>
      <c r="H183" s="305" t="s">
        <v>1913</v>
      </c>
      <c r="I183" s="305" t="s">
        <v>1872</v>
      </c>
      <c r="J183" s="305"/>
      <c r="K183" s="347"/>
    </row>
    <row r="184" spans="2:11" s="1" customFormat="1" ht="15" customHeight="1">
      <c r="B184" s="326"/>
      <c r="C184" s="305" t="s">
        <v>1901</v>
      </c>
      <c r="D184" s="305"/>
      <c r="E184" s="305"/>
      <c r="F184" s="325" t="s">
        <v>77</v>
      </c>
      <c r="G184" s="305"/>
      <c r="H184" s="305" t="s">
        <v>1914</v>
      </c>
      <c r="I184" s="305" t="s">
        <v>1872</v>
      </c>
      <c r="J184" s="305"/>
      <c r="K184" s="347"/>
    </row>
    <row r="185" spans="2:11" s="1" customFormat="1" ht="15" customHeight="1">
      <c r="B185" s="326"/>
      <c r="C185" s="305" t="s">
        <v>126</v>
      </c>
      <c r="D185" s="305"/>
      <c r="E185" s="305"/>
      <c r="F185" s="325" t="s">
        <v>1843</v>
      </c>
      <c r="G185" s="305"/>
      <c r="H185" s="305" t="s">
        <v>1915</v>
      </c>
      <c r="I185" s="305" t="s">
        <v>1839</v>
      </c>
      <c r="J185" s="305">
        <v>50</v>
      </c>
      <c r="K185" s="347"/>
    </row>
    <row r="186" spans="2:11" s="1" customFormat="1" ht="15" customHeight="1">
      <c r="B186" s="326"/>
      <c r="C186" s="305" t="s">
        <v>1916</v>
      </c>
      <c r="D186" s="305"/>
      <c r="E186" s="305"/>
      <c r="F186" s="325" t="s">
        <v>1843</v>
      </c>
      <c r="G186" s="305"/>
      <c r="H186" s="305" t="s">
        <v>1917</v>
      </c>
      <c r="I186" s="305" t="s">
        <v>1918</v>
      </c>
      <c r="J186" s="305"/>
      <c r="K186" s="347"/>
    </row>
    <row r="187" spans="2:11" s="1" customFormat="1" ht="15" customHeight="1">
      <c r="B187" s="326"/>
      <c r="C187" s="305" t="s">
        <v>1919</v>
      </c>
      <c r="D187" s="305"/>
      <c r="E187" s="305"/>
      <c r="F187" s="325" t="s">
        <v>1843</v>
      </c>
      <c r="G187" s="305"/>
      <c r="H187" s="305" t="s">
        <v>1920</v>
      </c>
      <c r="I187" s="305" t="s">
        <v>1918</v>
      </c>
      <c r="J187" s="305"/>
      <c r="K187" s="347"/>
    </row>
    <row r="188" spans="2:11" s="1" customFormat="1" ht="15" customHeight="1">
      <c r="B188" s="326"/>
      <c r="C188" s="305" t="s">
        <v>1921</v>
      </c>
      <c r="D188" s="305"/>
      <c r="E188" s="305"/>
      <c r="F188" s="325" t="s">
        <v>1843</v>
      </c>
      <c r="G188" s="305"/>
      <c r="H188" s="305" t="s">
        <v>1922</v>
      </c>
      <c r="I188" s="305" t="s">
        <v>1918</v>
      </c>
      <c r="J188" s="305"/>
      <c r="K188" s="347"/>
    </row>
    <row r="189" spans="2:11" s="1" customFormat="1" ht="15" customHeight="1">
      <c r="B189" s="326"/>
      <c r="C189" s="359" t="s">
        <v>1923</v>
      </c>
      <c r="D189" s="305"/>
      <c r="E189" s="305"/>
      <c r="F189" s="325" t="s">
        <v>1843</v>
      </c>
      <c r="G189" s="305"/>
      <c r="H189" s="305" t="s">
        <v>1924</v>
      </c>
      <c r="I189" s="305" t="s">
        <v>1925</v>
      </c>
      <c r="J189" s="360" t="s">
        <v>1926</v>
      </c>
      <c r="K189" s="347"/>
    </row>
    <row r="190" spans="2:11" s="1" customFormat="1" ht="15" customHeight="1">
      <c r="B190" s="326"/>
      <c r="C190" s="311" t="s">
        <v>42</v>
      </c>
      <c r="D190" s="305"/>
      <c r="E190" s="305"/>
      <c r="F190" s="325" t="s">
        <v>77</v>
      </c>
      <c r="G190" s="305"/>
      <c r="H190" s="302" t="s">
        <v>1927</v>
      </c>
      <c r="I190" s="305" t="s">
        <v>1928</v>
      </c>
      <c r="J190" s="305"/>
      <c r="K190" s="347"/>
    </row>
    <row r="191" spans="2:11" s="1" customFormat="1" ht="15" customHeight="1">
      <c r="B191" s="326"/>
      <c r="C191" s="311" t="s">
        <v>1929</v>
      </c>
      <c r="D191" s="305"/>
      <c r="E191" s="305"/>
      <c r="F191" s="325" t="s">
        <v>77</v>
      </c>
      <c r="G191" s="305"/>
      <c r="H191" s="305" t="s">
        <v>1930</v>
      </c>
      <c r="I191" s="305" t="s">
        <v>1872</v>
      </c>
      <c r="J191" s="305"/>
      <c r="K191" s="347"/>
    </row>
    <row r="192" spans="2:11" s="1" customFormat="1" ht="15" customHeight="1">
      <c r="B192" s="326"/>
      <c r="C192" s="311" t="s">
        <v>1931</v>
      </c>
      <c r="D192" s="305"/>
      <c r="E192" s="305"/>
      <c r="F192" s="325" t="s">
        <v>77</v>
      </c>
      <c r="G192" s="305"/>
      <c r="H192" s="305" t="s">
        <v>1932</v>
      </c>
      <c r="I192" s="305" t="s">
        <v>1872</v>
      </c>
      <c r="J192" s="305"/>
      <c r="K192" s="347"/>
    </row>
    <row r="193" spans="2:11" s="1" customFormat="1" ht="15" customHeight="1">
      <c r="B193" s="326"/>
      <c r="C193" s="311" t="s">
        <v>1933</v>
      </c>
      <c r="D193" s="305"/>
      <c r="E193" s="305"/>
      <c r="F193" s="325" t="s">
        <v>1843</v>
      </c>
      <c r="G193" s="305"/>
      <c r="H193" s="305" t="s">
        <v>1934</v>
      </c>
      <c r="I193" s="305" t="s">
        <v>1872</v>
      </c>
      <c r="J193" s="305"/>
      <c r="K193" s="347"/>
    </row>
    <row r="194" spans="2:11" s="1" customFormat="1" ht="15" customHeight="1">
      <c r="B194" s="353"/>
      <c r="C194" s="361"/>
      <c r="D194" s="335"/>
      <c r="E194" s="335"/>
      <c r="F194" s="335"/>
      <c r="G194" s="335"/>
      <c r="H194" s="335"/>
      <c r="I194" s="335"/>
      <c r="J194" s="335"/>
      <c r="K194" s="354"/>
    </row>
    <row r="195" spans="2:11" s="1" customFormat="1" ht="18.75" customHeight="1">
      <c r="B195" s="302"/>
      <c r="C195" s="305"/>
      <c r="D195" s="305"/>
      <c r="E195" s="305"/>
      <c r="F195" s="325"/>
      <c r="G195" s="305"/>
      <c r="H195" s="305"/>
      <c r="I195" s="305"/>
      <c r="J195" s="305"/>
      <c r="K195" s="302"/>
    </row>
    <row r="196" spans="2:11" s="1" customFormat="1" ht="18.75" customHeight="1">
      <c r="B196" s="302"/>
      <c r="C196" s="305"/>
      <c r="D196" s="305"/>
      <c r="E196" s="305"/>
      <c r="F196" s="325"/>
      <c r="G196" s="305"/>
      <c r="H196" s="305"/>
      <c r="I196" s="305"/>
      <c r="J196" s="305"/>
      <c r="K196" s="302"/>
    </row>
    <row r="197" spans="2:11" s="1" customFormat="1" ht="18.75" customHeight="1">
      <c r="B197" s="312"/>
      <c r="C197" s="312"/>
      <c r="D197" s="312"/>
      <c r="E197" s="312"/>
      <c r="F197" s="312"/>
      <c r="G197" s="312"/>
      <c r="H197" s="312"/>
      <c r="I197" s="312"/>
      <c r="J197" s="312"/>
      <c r="K197" s="312"/>
    </row>
    <row r="198" spans="2:11" s="1" customFormat="1" ht="13.5">
      <c r="B198" s="294"/>
      <c r="C198" s="295"/>
      <c r="D198" s="295"/>
      <c r="E198" s="295"/>
      <c r="F198" s="295"/>
      <c r="G198" s="295"/>
      <c r="H198" s="295"/>
      <c r="I198" s="295"/>
      <c r="J198" s="295"/>
      <c r="K198" s="296"/>
    </row>
    <row r="199" spans="2:11" s="1" customFormat="1" ht="21">
      <c r="B199" s="297"/>
      <c r="C199" s="423" t="s">
        <v>1935</v>
      </c>
      <c r="D199" s="423"/>
      <c r="E199" s="423"/>
      <c r="F199" s="423"/>
      <c r="G199" s="423"/>
      <c r="H199" s="423"/>
      <c r="I199" s="423"/>
      <c r="J199" s="423"/>
      <c r="K199" s="298"/>
    </row>
    <row r="200" spans="2:11" s="1" customFormat="1" ht="25.5" customHeight="1">
      <c r="B200" s="297"/>
      <c r="C200" s="362" t="s">
        <v>1936</v>
      </c>
      <c r="D200" s="362"/>
      <c r="E200" s="362"/>
      <c r="F200" s="362" t="s">
        <v>1937</v>
      </c>
      <c r="G200" s="363"/>
      <c r="H200" s="424" t="s">
        <v>1938</v>
      </c>
      <c r="I200" s="424"/>
      <c r="J200" s="424"/>
      <c r="K200" s="298"/>
    </row>
    <row r="201" spans="2:11" s="1" customFormat="1" ht="5.25" customHeight="1">
      <c r="B201" s="326"/>
      <c r="C201" s="323"/>
      <c r="D201" s="323"/>
      <c r="E201" s="323"/>
      <c r="F201" s="323"/>
      <c r="G201" s="305"/>
      <c r="H201" s="323"/>
      <c r="I201" s="323"/>
      <c r="J201" s="323"/>
      <c r="K201" s="347"/>
    </row>
    <row r="202" spans="2:11" s="1" customFormat="1" ht="15" customHeight="1">
      <c r="B202" s="326"/>
      <c r="C202" s="305" t="s">
        <v>1928</v>
      </c>
      <c r="D202" s="305"/>
      <c r="E202" s="305"/>
      <c r="F202" s="325" t="s">
        <v>43</v>
      </c>
      <c r="G202" s="305"/>
      <c r="H202" s="425" t="s">
        <v>1939</v>
      </c>
      <c r="I202" s="425"/>
      <c r="J202" s="425"/>
      <c r="K202" s="347"/>
    </row>
    <row r="203" spans="2:11" s="1" customFormat="1" ht="15" customHeight="1">
      <c r="B203" s="326"/>
      <c r="C203" s="332"/>
      <c r="D203" s="305"/>
      <c r="E203" s="305"/>
      <c r="F203" s="325" t="s">
        <v>44</v>
      </c>
      <c r="G203" s="305"/>
      <c r="H203" s="425" t="s">
        <v>1940</v>
      </c>
      <c r="I203" s="425"/>
      <c r="J203" s="425"/>
      <c r="K203" s="347"/>
    </row>
    <row r="204" spans="2:11" s="1" customFormat="1" ht="15" customHeight="1">
      <c r="B204" s="326"/>
      <c r="C204" s="332"/>
      <c r="D204" s="305"/>
      <c r="E204" s="305"/>
      <c r="F204" s="325" t="s">
        <v>47</v>
      </c>
      <c r="G204" s="305"/>
      <c r="H204" s="425" t="s">
        <v>1941</v>
      </c>
      <c r="I204" s="425"/>
      <c r="J204" s="425"/>
      <c r="K204" s="347"/>
    </row>
    <row r="205" spans="2:11" s="1" customFormat="1" ht="15" customHeight="1">
      <c r="B205" s="326"/>
      <c r="C205" s="305"/>
      <c r="D205" s="305"/>
      <c r="E205" s="305"/>
      <c r="F205" s="325" t="s">
        <v>45</v>
      </c>
      <c r="G205" s="305"/>
      <c r="H205" s="425" t="s">
        <v>1942</v>
      </c>
      <c r="I205" s="425"/>
      <c r="J205" s="425"/>
      <c r="K205" s="347"/>
    </row>
    <row r="206" spans="2:11" s="1" customFormat="1" ht="15" customHeight="1">
      <c r="B206" s="326"/>
      <c r="C206" s="305"/>
      <c r="D206" s="305"/>
      <c r="E206" s="305"/>
      <c r="F206" s="325" t="s">
        <v>46</v>
      </c>
      <c r="G206" s="305"/>
      <c r="H206" s="425" t="s">
        <v>1943</v>
      </c>
      <c r="I206" s="425"/>
      <c r="J206" s="425"/>
      <c r="K206" s="347"/>
    </row>
    <row r="207" spans="2:11" s="1" customFormat="1" ht="15" customHeight="1">
      <c r="B207" s="326"/>
      <c r="C207" s="305"/>
      <c r="D207" s="305"/>
      <c r="E207" s="305"/>
      <c r="F207" s="325"/>
      <c r="G207" s="305"/>
      <c r="H207" s="305"/>
      <c r="I207" s="305"/>
      <c r="J207" s="305"/>
      <c r="K207" s="347"/>
    </row>
    <row r="208" spans="2:11" s="1" customFormat="1" ht="15" customHeight="1">
      <c r="B208" s="326"/>
      <c r="C208" s="305" t="s">
        <v>1884</v>
      </c>
      <c r="D208" s="305"/>
      <c r="E208" s="305"/>
      <c r="F208" s="325" t="s">
        <v>79</v>
      </c>
      <c r="G208" s="305"/>
      <c r="H208" s="425" t="s">
        <v>1944</v>
      </c>
      <c r="I208" s="425"/>
      <c r="J208" s="425"/>
      <c r="K208" s="347"/>
    </row>
    <row r="209" spans="2:11" s="1" customFormat="1" ht="15" customHeight="1">
      <c r="B209" s="326"/>
      <c r="C209" s="332"/>
      <c r="D209" s="305"/>
      <c r="E209" s="305"/>
      <c r="F209" s="325" t="s">
        <v>1781</v>
      </c>
      <c r="G209" s="305"/>
      <c r="H209" s="425" t="s">
        <v>1782</v>
      </c>
      <c r="I209" s="425"/>
      <c r="J209" s="425"/>
      <c r="K209" s="347"/>
    </row>
    <row r="210" spans="2:11" s="1" customFormat="1" ht="15" customHeight="1">
      <c r="B210" s="326"/>
      <c r="C210" s="305"/>
      <c r="D210" s="305"/>
      <c r="E210" s="305"/>
      <c r="F210" s="325" t="s">
        <v>1779</v>
      </c>
      <c r="G210" s="305"/>
      <c r="H210" s="425" t="s">
        <v>1945</v>
      </c>
      <c r="I210" s="425"/>
      <c r="J210" s="425"/>
      <c r="K210" s="347"/>
    </row>
    <row r="211" spans="2:11" s="1" customFormat="1" ht="15" customHeight="1">
      <c r="B211" s="364"/>
      <c r="C211" s="332"/>
      <c r="D211" s="332"/>
      <c r="E211" s="332"/>
      <c r="F211" s="325" t="s">
        <v>86</v>
      </c>
      <c r="G211" s="311"/>
      <c r="H211" s="426" t="s">
        <v>1783</v>
      </c>
      <c r="I211" s="426"/>
      <c r="J211" s="426"/>
      <c r="K211" s="365"/>
    </row>
    <row r="212" spans="2:11" s="1" customFormat="1" ht="15" customHeight="1">
      <c r="B212" s="364"/>
      <c r="C212" s="332"/>
      <c r="D212" s="332"/>
      <c r="E212" s="332"/>
      <c r="F212" s="325" t="s">
        <v>1784</v>
      </c>
      <c r="G212" s="311"/>
      <c r="H212" s="426" t="s">
        <v>1946</v>
      </c>
      <c r="I212" s="426"/>
      <c r="J212" s="426"/>
      <c r="K212" s="365"/>
    </row>
    <row r="213" spans="2:11" s="1" customFormat="1" ht="15" customHeight="1">
      <c r="B213" s="364"/>
      <c r="C213" s="332"/>
      <c r="D213" s="332"/>
      <c r="E213" s="332"/>
      <c r="F213" s="366"/>
      <c r="G213" s="311"/>
      <c r="H213" s="367"/>
      <c r="I213" s="367"/>
      <c r="J213" s="367"/>
      <c r="K213" s="365"/>
    </row>
    <row r="214" spans="2:11" s="1" customFormat="1" ht="15" customHeight="1">
      <c r="B214" s="364"/>
      <c r="C214" s="305" t="s">
        <v>1908</v>
      </c>
      <c r="D214" s="332"/>
      <c r="E214" s="332"/>
      <c r="F214" s="325">
        <v>1</v>
      </c>
      <c r="G214" s="311"/>
      <c r="H214" s="426" t="s">
        <v>1947</v>
      </c>
      <c r="I214" s="426"/>
      <c r="J214" s="426"/>
      <c r="K214" s="365"/>
    </row>
    <row r="215" spans="2:11" s="1" customFormat="1" ht="15" customHeight="1">
      <c r="B215" s="364"/>
      <c r="C215" s="332"/>
      <c r="D215" s="332"/>
      <c r="E215" s="332"/>
      <c r="F215" s="325">
        <v>2</v>
      </c>
      <c r="G215" s="311"/>
      <c r="H215" s="426" t="s">
        <v>1948</v>
      </c>
      <c r="I215" s="426"/>
      <c r="J215" s="426"/>
      <c r="K215" s="365"/>
    </row>
    <row r="216" spans="2:11" s="1" customFormat="1" ht="15" customHeight="1">
      <c r="B216" s="364"/>
      <c r="C216" s="332"/>
      <c r="D216" s="332"/>
      <c r="E216" s="332"/>
      <c r="F216" s="325">
        <v>3</v>
      </c>
      <c r="G216" s="311"/>
      <c r="H216" s="426" t="s">
        <v>1949</v>
      </c>
      <c r="I216" s="426"/>
      <c r="J216" s="426"/>
      <c r="K216" s="365"/>
    </row>
    <row r="217" spans="2:11" s="1" customFormat="1" ht="15" customHeight="1">
      <c r="B217" s="364"/>
      <c r="C217" s="332"/>
      <c r="D217" s="332"/>
      <c r="E217" s="332"/>
      <c r="F217" s="325">
        <v>4</v>
      </c>
      <c r="G217" s="311"/>
      <c r="H217" s="426" t="s">
        <v>1950</v>
      </c>
      <c r="I217" s="426"/>
      <c r="J217" s="426"/>
      <c r="K217" s="365"/>
    </row>
    <row r="218" spans="2:11" s="1" customFormat="1" ht="12.75" customHeight="1">
      <c r="B218" s="368"/>
      <c r="C218" s="369"/>
      <c r="D218" s="369"/>
      <c r="E218" s="369"/>
      <c r="F218" s="369"/>
      <c r="G218" s="369"/>
      <c r="H218" s="369"/>
      <c r="I218" s="369"/>
      <c r="J218" s="369"/>
      <c r="K218" s="370"/>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Michal_PC\Michal</dc:creator>
  <cp:keywords/>
  <dc:description/>
  <cp:lastModifiedBy>Ing. Zdeněk KRATOCHVÍL</cp:lastModifiedBy>
  <dcterms:created xsi:type="dcterms:W3CDTF">2020-05-04T14:45:18Z</dcterms:created>
  <dcterms:modified xsi:type="dcterms:W3CDTF">2020-05-05T05:06:25Z</dcterms:modified>
  <cp:category/>
  <cp:version/>
  <cp:contentType/>
  <cp:contentStatus/>
</cp:coreProperties>
</file>